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8_{B38D8203-1CA9-46FD-B1DE-353B596DD27C}" xr6:coauthVersionLast="36" xr6:coauthVersionMax="36" xr10:uidLastSave="{00000000-0000-0000-0000-000000000000}"/>
  <bookViews>
    <workbookView xWindow="0" yWindow="0" windowWidth="28800" windowHeight="12225" tabRatio="836" xr2:uid="{00000000-000D-0000-FFFF-FFFF00000000}"/>
  </bookViews>
  <sheets>
    <sheet name="Adressliste_Anmeldungen" sheetId="1" r:id="rId1"/>
    <sheet name="Startliste" sheetId="2" r:id="rId2"/>
    <sheet name="Rangliste" sheetId="6" r:id="rId3"/>
    <sheet name="Standblatt" sheetId="7" r:id="rId4"/>
    <sheet name="Jahrgänge" sheetId="4" r:id="rId5"/>
    <sheet name="Auszahlungen_Startgeld" sheetId="5" r:id="rId6"/>
    <sheet name="Abrechnung ZHSV" sheetId="9" r:id="rId7"/>
    <sheet name="Abrechnung Intern" sheetId="10" r:id="rId8"/>
  </sheets>
  <externalReferences>
    <externalReference r:id="rId9"/>
  </externalReferences>
  <definedNames>
    <definedName name="_FilterDatabase" localSheetId="0" hidden="1">Adressliste_Anmeldungen!$A$1:$AY$193</definedName>
    <definedName name="_FilterDatabase" localSheetId="1" hidden="1">Startliste!$A$1:$Q$111</definedName>
    <definedName name="_xlnm._FilterDatabase" localSheetId="0" hidden="1">Adressliste_Anmeldungen!$A$1:$AZ$194</definedName>
    <definedName name="_xlnm.Print_Area" localSheetId="7">'Abrechnung Intern'!$A$1:$L$16</definedName>
    <definedName name="_xlnm.Print_Area" localSheetId="6">'Abrechnung ZHSV'!$A$1:$R$50</definedName>
    <definedName name="_xlnm.Print_Area" localSheetId="2">Rangliste!$A$1:$N$98</definedName>
    <definedName name="_xlnm.Print_Area" localSheetId="3">Standblatt!$A$1:$H$28</definedName>
    <definedName name="Print_Area" localSheetId="7">'Abrechnung Intern'!$A$1:$J$11</definedName>
    <definedName name="Print_Area" localSheetId="6">'Abrechnung ZHSV'!$A$1:$R$50</definedName>
    <definedName name="Print_Area" localSheetId="2">Rangliste!$A$1:$N$4</definedName>
    <definedName name="Print_Area" localSheetId="3">Standblatt!$A$1:$H$28</definedName>
  </definedNames>
  <calcPr calcId="179021"/>
</workbook>
</file>

<file path=xl/calcChain.xml><?xml version="1.0" encoding="utf-8"?>
<calcChain xmlns="http://schemas.openxmlformats.org/spreadsheetml/2006/main">
  <c r="C43" i="1" l="1"/>
  <c r="G13" i="1"/>
  <c r="G24" i="1"/>
  <c r="G25" i="1"/>
  <c r="G47" i="1"/>
  <c r="G49" i="1"/>
  <c r="G54" i="1"/>
  <c r="G55" i="1"/>
  <c r="G56" i="1"/>
  <c r="G57" i="1"/>
  <c r="G58" i="1"/>
  <c r="G62" i="1"/>
  <c r="G63" i="1"/>
  <c r="G64" i="1"/>
  <c r="G65" i="1"/>
  <c r="G66" i="1"/>
  <c r="G67" i="1"/>
  <c r="G68" i="1"/>
  <c r="G69" i="1"/>
  <c r="G70" i="1"/>
  <c r="G71" i="1"/>
  <c r="G89" i="1"/>
  <c r="G90" i="1"/>
  <c r="G93" i="1"/>
  <c r="G94" i="1"/>
  <c r="G95" i="1"/>
  <c r="G96" i="1"/>
  <c r="G98" i="1"/>
  <c r="G99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5" i="1"/>
  <c r="G116" i="1"/>
  <c r="G117" i="1"/>
  <c r="G118" i="1"/>
  <c r="G120" i="1"/>
  <c r="G123" i="1"/>
  <c r="G124" i="1"/>
  <c r="G125" i="1"/>
  <c r="G126" i="1"/>
  <c r="G127" i="1"/>
  <c r="G128" i="1"/>
  <c r="G129" i="1"/>
  <c r="G130" i="1"/>
  <c r="G137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2" i="1"/>
  <c r="G3" i="1"/>
  <c r="G4" i="1"/>
  <c r="G5" i="1"/>
  <c r="G6" i="1"/>
  <c r="G8" i="1"/>
  <c r="G9" i="1"/>
  <c r="G10" i="1"/>
  <c r="G11" i="1"/>
  <c r="T105" i="1"/>
  <c r="M7" i="1" l="1"/>
  <c r="L7" i="1"/>
  <c r="K7" i="1"/>
  <c r="J7" i="1"/>
  <c r="I7" i="1"/>
  <c r="F7" i="1"/>
  <c r="G7" i="1" s="1"/>
  <c r="E7" i="1"/>
  <c r="D7" i="1"/>
  <c r="C7" i="1"/>
  <c r="M170" i="1"/>
  <c r="L170" i="1"/>
  <c r="M171" i="1"/>
  <c r="L171" i="1"/>
  <c r="K171" i="1"/>
  <c r="J171" i="1"/>
  <c r="I171" i="1"/>
  <c r="F171" i="1"/>
  <c r="G171" i="1" s="1"/>
  <c r="E171" i="1"/>
  <c r="D171" i="1"/>
  <c r="C171" i="1"/>
  <c r="L167" i="1"/>
  <c r="C22" i="1"/>
  <c r="M26" i="1"/>
  <c r="L26" i="1"/>
  <c r="K26" i="1"/>
  <c r="J26" i="1"/>
  <c r="I26" i="1"/>
  <c r="F26" i="1"/>
  <c r="G26" i="1" s="1"/>
  <c r="E26" i="1"/>
  <c r="D26" i="1"/>
  <c r="C26" i="1"/>
  <c r="M91" i="1"/>
  <c r="L91" i="1"/>
  <c r="K91" i="1"/>
  <c r="J91" i="1"/>
  <c r="I91" i="1"/>
  <c r="F91" i="1"/>
  <c r="G91" i="1" s="1"/>
  <c r="E91" i="1"/>
  <c r="D91" i="1"/>
  <c r="C91" i="1"/>
  <c r="M191" i="1" l="1"/>
  <c r="L191" i="1"/>
  <c r="K191" i="1"/>
  <c r="J191" i="1"/>
  <c r="I191" i="1"/>
  <c r="F191" i="1"/>
  <c r="E191" i="1"/>
  <c r="D191" i="1"/>
  <c r="C191" i="1"/>
  <c r="M190" i="1"/>
  <c r="L190" i="1"/>
  <c r="K190" i="1"/>
  <c r="J190" i="1"/>
  <c r="I190" i="1"/>
  <c r="F190" i="1"/>
  <c r="G190" i="1" s="1"/>
  <c r="E190" i="1"/>
  <c r="D190" i="1"/>
  <c r="C190" i="1"/>
  <c r="M189" i="1"/>
  <c r="L189" i="1"/>
  <c r="K189" i="1"/>
  <c r="J189" i="1"/>
  <c r="I189" i="1"/>
  <c r="F189" i="1"/>
  <c r="G189" i="1" s="1"/>
  <c r="E189" i="1"/>
  <c r="D189" i="1"/>
  <c r="C189" i="1"/>
  <c r="M188" i="1"/>
  <c r="L188" i="1"/>
  <c r="K188" i="1"/>
  <c r="J188" i="1"/>
  <c r="I188" i="1"/>
  <c r="F188" i="1"/>
  <c r="G188" i="1" s="1"/>
  <c r="E188" i="1"/>
  <c r="D188" i="1"/>
  <c r="C188" i="1"/>
  <c r="M187" i="1"/>
  <c r="L187" i="1"/>
  <c r="K187" i="1"/>
  <c r="J187" i="1"/>
  <c r="I187" i="1"/>
  <c r="F187" i="1"/>
  <c r="G187" i="1" s="1"/>
  <c r="E187" i="1"/>
  <c r="D187" i="1"/>
  <c r="C187" i="1"/>
  <c r="M186" i="1"/>
  <c r="L186" i="1"/>
  <c r="K186" i="1"/>
  <c r="J186" i="1"/>
  <c r="I186" i="1"/>
  <c r="F186" i="1"/>
  <c r="G186" i="1" s="1"/>
  <c r="E186" i="1"/>
  <c r="D186" i="1"/>
  <c r="C186" i="1"/>
  <c r="M185" i="1"/>
  <c r="L185" i="1"/>
  <c r="K185" i="1"/>
  <c r="J185" i="1"/>
  <c r="I185" i="1"/>
  <c r="F185" i="1"/>
  <c r="G185" i="1" s="1"/>
  <c r="E185" i="1"/>
  <c r="D185" i="1"/>
  <c r="C185" i="1"/>
  <c r="M184" i="1"/>
  <c r="L184" i="1"/>
  <c r="K184" i="1"/>
  <c r="J184" i="1"/>
  <c r="I184" i="1"/>
  <c r="F184" i="1"/>
  <c r="G184" i="1" s="1"/>
  <c r="E184" i="1"/>
  <c r="D184" i="1"/>
  <c r="C184" i="1"/>
  <c r="M183" i="1"/>
  <c r="L183" i="1"/>
  <c r="K183" i="1"/>
  <c r="J183" i="1"/>
  <c r="I183" i="1"/>
  <c r="F183" i="1"/>
  <c r="G183" i="1" s="1"/>
  <c r="E183" i="1"/>
  <c r="D183" i="1"/>
  <c r="C183" i="1"/>
  <c r="M182" i="1"/>
  <c r="L182" i="1"/>
  <c r="K182" i="1"/>
  <c r="J182" i="1"/>
  <c r="I182" i="1"/>
  <c r="F182" i="1"/>
  <c r="G182" i="1" s="1"/>
  <c r="E182" i="1"/>
  <c r="D182" i="1"/>
  <c r="C182" i="1"/>
  <c r="M181" i="1"/>
  <c r="L181" i="1"/>
  <c r="K181" i="1"/>
  <c r="J181" i="1"/>
  <c r="I181" i="1"/>
  <c r="F181" i="1"/>
  <c r="G181" i="1" s="1"/>
  <c r="E181" i="1"/>
  <c r="D181" i="1"/>
  <c r="C181" i="1"/>
  <c r="M180" i="1"/>
  <c r="L180" i="1"/>
  <c r="K180" i="1"/>
  <c r="J180" i="1"/>
  <c r="I180" i="1"/>
  <c r="F180" i="1"/>
  <c r="G180" i="1" s="1"/>
  <c r="E180" i="1"/>
  <c r="D180" i="1"/>
  <c r="C180" i="1"/>
  <c r="M179" i="1"/>
  <c r="L179" i="1"/>
  <c r="K179" i="1"/>
  <c r="J179" i="1"/>
  <c r="I179" i="1"/>
  <c r="F179" i="1"/>
  <c r="G179" i="1" s="1"/>
  <c r="E179" i="1"/>
  <c r="D179" i="1"/>
  <c r="C179" i="1"/>
  <c r="M178" i="1"/>
  <c r="L178" i="1"/>
  <c r="K178" i="1"/>
  <c r="J178" i="1"/>
  <c r="I178" i="1"/>
  <c r="F178" i="1"/>
  <c r="G178" i="1" s="1"/>
  <c r="E178" i="1"/>
  <c r="D178" i="1"/>
  <c r="C178" i="1"/>
  <c r="M177" i="1"/>
  <c r="L177" i="1"/>
  <c r="K177" i="1"/>
  <c r="J177" i="1"/>
  <c r="I177" i="1"/>
  <c r="F177" i="1"/>
  <c r="G177" i="1" s="1"/>
  <c r="E177" i="1"/>
  <c r="D177" i="1"/>
  <c r="C177" i="1"/>
  <c r="M176" i="1"/>
  <c r="L176" i="1"/>
  <c r="K176" i="1"/>
  <c r="J176" i="1"/>
  <c r="I176" i="1"/>
  <c r="F176" i="1"/>
  <c r="G176" i="1" s="1"/>
  <c r="E176" i="1"/>
  <c r="D176" i="1"/>
  <c r="C176" i="1"/>
  <c r="M175" i="1"/>
  <c r="L175" i="1"/>
  <c r="K175" i="1"/>
  <c r="J175" i="1"/>
  <c r="I175" i="1"/>
  <c r="F175" i="1"/>
  <c r="G175" i="1" s="1"/>
  <c r="E175" i="1"/>
  <c r="D175" i="1"/>
  <c r="C175" i="1"/>
  <c r="M174" i="1"/>
  <c r="L174" i="1"/>
  <c r="K174" i="1"/>
  <c r="J174" i="1"/>
  <c r="I174" i="1"/>
  <c r="F174" i="1"/>
  <c r="G174" i="1" s="1"/>
  <c r="E174" i="1"/>
  <c r="D174" i="1"/>
  <c r="C174" i="1"/>
  <c r="M173" i="1"/>
  <c r="L173" i="1"/>
  <c r="K173" i="1"/>
  <c r="J173" i="1"/>
  <c r="I173" i="1"/>
  <c r="F173" i="1"/>
  <c r="G173" i="1" s="1"/>
  <c r="E173" i="1"/>
  <c r="D173" i="1"/>
  <c r="C173" i="1"/>
  <c r="M172" i="1"/>
  <c r="L172" i="1"/>
  <c r="K172" i="1"/>
  <c r="J172" i="1"/>
  <c r="I172" i="1"/>
  <c r="F172" i="1"/>
  <c r="G172" i="1" s="1"/>
  <c r="E172" i="1"/>
  <c r="D172" i="1"/>
  <c r="C172" i="1"/>
  <c r="M162" i="1"/>
  <c r="L162" i="1"/>
  <c r="M160" i="1"/>
  <c r="L160" i="1"/>
  <c r="K160" i="1"/>
  <c r="J160" i="1"/>
  <c r="I160" i="1"/>
  <c r="M141" i="1"/>
  <c r="L141" i="1"/>
  <c r="K141" i="1"/>
  <c r="J141" i="1"/>
  <c r="I141" i="1"/>
  <c r="F141" i="1"/>
  <c r="G141" i="1" s="1"/>
  <c r="E141" i="1"/>
  <c r="D141" i="1"/>
  <c r="C141" i="1"/>
  <c r="M140" i="1"/>
  <c r="L140" i="1"/>
  <c r="K140" i="1"/>
  <c r="J140" i="1"/>
  <c r="I140" i="1"/>
  <c r="F140" i="1"/>
  <c r="G140" i="1" s="1"/>
  <c r="E140" i="1"/>
  <c r="D140" i="1"/>
  <c r="C140" i="1"/>
  <c r="M139" i="1"/>
  <c r="L139" i="1"/>
  <c r="K139" i="1"/>
  <c r="J139" i="1"/>
  <c r="I139" i="1"/>
  <c r="F139" i="1"/>
  <c r="G139" i="1" s="1"/>
  <c r="E139" i="1"/>
  <c r="D139" i="1"/>
  <c r="C139" i="1"/>
  <c r="M138" i="1"/>
  <c r="L138" i="1"/>
  <c r="K138" i="1"/>
  <c r="J138" i="1"/>
  <c r="I138" i="1"/>
  <c r="F138" i="1"/>
  <c r="G138" i="1" s="1"/>
  <c r="E138" i="1"/>
  <c r="D138" i="1"/>
  <c r="C138" i="1"/>
  <c r="M136" i="1"/>
  <c r="L136" i="1"/>
  <c r="K136" i="1"/>
  <c r="J136" i="1"/>
  <c r="I136" i="1"/>
  <c r="F136" i="1"/>
  <c r="G136" i="1" s="1"/>
  <c r="E136" i="1"/>
  <c r="D136" i="1"/>
  <c r="C136" i="1"/>
  <c r="M135" i="1"/>
  <c r="L135" i="1"/>
  <c r="K135" i="1"/>
  <c r="J135" i="1"/>
  <c r="I135" i="1"/>
  <c r="F135" i="1"/>
  <c r="G135" i="1" s="1"/>
  <c r="E135" i="1"/>
  <c r="D135" i="1"/>
  <c r="C135" i="1"/>
  <c r="M134" i="1"/>
  <c r="L134" i="1"/>
  <c r="K134" i="1"/>
  <c r="J134" i="1"/>
  <c r="I134" i="1"/>
  <c r="F134" i="1"/>
  <c r="G134" i="1" s="1"/>
  <c r="E134" i="1"/>
  <c r="D134" i="1"/>
  <c r="C134" i="1"/>
  <c r="M133" i="1"/>
  <c r="L133" i="1"/>
  <c r="K133" i="1"/>
  <c r="J133" i="1"/>
  <c r="I133" i="1"/>
  <c r="F133" i="1"/>
  <c r="G133" i="1" s="1"/>
  <c r="E133" i="1"/>
  <c r="D133" i="1"/>
  <c r="C133" i="1"/>
  <c r="M132" i="1"/>
  <c r="L132" i="1"/>
  <c r="K132" i="1"/>
  <c r="J132" i="1"/>
  <c r="I132" i="1"/>
  <c r="F132" i="1"/>
  <c r="G132" i="1" s="1"/>
  <c r="E132" i="1"/>
  <c r="D132" i="1"/>
  <c r="C132" i="1"/>
  <c r="M131" i="1"/>
  <c r="L131" i="1"/>
  <c r="K131" i="1"/>
  <c r="J131" i="1"/>
  <c r="I131" i="1"/>
  <c r="F131" i="1"/>
  <c r="G131" i="1" s="1"/>
  <c r="E131" i="1"/>
  <c r="D131" i="1"/>
  <c r="M122" i="1"/>
  <c r="L122" i="1"/>
  <c r="K122" i="1"/>
  <c r="J122" i="1"/>
  <c r="I122" i="1"/>
  <c r="F122" i="1"/>
  <c r="G122" i="1" s="1"/>
  <c r="E122" i="1"/>
  <c r="D122" i="1"/>
  <c r="C122" i="1"/>
  <c r="M121" i="1"/>
  <c r="L121" i="1"/>
  <c r="K121" i="1"/>
  <c r="J121" i="1"/>
  <c r="I121" i="1"/>
  <c r="F121" i="1"/>
  <c r="G121" i="1" s="1"/>
  <c r="E121" i="1"/>
  <c r="D121" i="1"/>
  <c r="C121" i="1"/>
  <c r="M119" i="1"/>
  <c r="L119" i="1"/>
  <c r="K119" i="1"/>
  <c r="J119" i="1"/>
  <c r="I119" i="1"/>
  <c r="F119" i="1"/>
  <c r="G119" i="1" s="1"/>
  <c r="E119" i="1"/>
  <c r="D119" i="1"/>
  <c r="M112" i="1"/>
  <c r="L112" i="1"/>
  <c r="K112" i="1"/>
  <c r="J112" i="1"/>
  <c r="I112" i="1"/>
  <c r="F112" i="1"/>
  <c r="G112" i="1" s="1"/>
  <c r="E112" i="1"/>
  <c r="D112" i="1"/>
  <c r="C112" i="1"/>
  <c r="M101" i="1"/>
  <c r="L101" i="1"/>
  <c r="K101" i="1"/>
  <c r="J101" i="1"/>
  <c r="I101" i="1"/>
  <c r="F101" i="1"/>
  <c r="G101" i="1" s="1"/>
  <c r="E101" i="1"/>
  <c r="D101" i="1"/>
  <c r="C101" i="1"/>
  <c r="L100" i="1"/>
  <c r="K100" i="1"/>
  <c r="J100" i="1"/>
  <c r="I100" i="1"/>
  <c r="F100" i="1"/>
  <c r="G100" i="1" s="1"/>
  <c r="E100" i="1"/>
  <c r="D100" i="1"/>
  <c r="M97" i="1"/>
  <c r="L97" i="1"/>
  <c r="K97" i="1"/>
  <c r="J97" i="1"/>
  <c r="I97" i="1"/>
  <c r="F97" i="1"/>
  <c r="G97" i="1" s="1"/>
  <c r="E97" i="1"/>
  <c r="D97" i="1"/>
  <c r="C97" i="1"/>
  <c r="M92" i="1"/>
  <c r="L92" i="1"/>
  <c r="K92" i="1"/>
  <c r="J92" i="1"/>
  <c r="I92" i="1"/>
  <c r="F92" i="1"/>
  <c r="G92" i="1" s="1"/>
  <c r="E92" i="1"/>
  <c r="D92" i="1"/>
  <c r="C92" i="1"/>
  <c r="M88" i="1"/>
  <c r="L88" i="1"/>
  <c r="K88" i="1"/>
  <c r="J88" i="1"/>
  <c r="I88" i="1"/>
  <c r="F88" i="1"/>
  <c r="G88" i="1" s="1"/>
  <c r="E88" i="1"/>
  <c r="D88" i="1"/>
  <c r="C88" i="1"/>
  <c r="M87" i="1"/>
  <c r="L87" i="1"/>
  <c r="K87" i="1"/>
  <c r="J87" i="1"/>
  <c r="I87" i="1"/>
  <c r="F87" i="1"/>
  <c r="G87" i="1" s="1"/>
  <c r="E87" i="1"/>
  <c r="D87" i="1"/>
  <c r="C87" i="1"/>
  <c r="M86" i="1"/>
  <c r="L86" i="1"/>
  <c r="K86" i="1"/>
  <c r="J86" i="1"/>
  <c r="I86" i="1"/>
  <c r="F86" i="1"/>
  <c r="G86" i="1" s="1"/>
  <c r="E86" i="1"/>
  <c r="D86" i="1"/>
  <c r="C86" i="1"/>
  <c r="M85" i="1"/>
  <c r="L85" i="1"/>
  <c r="K85" i="1"/>
  <c r="J85" i="1"/>
  <c r="I85" i="1"/>
  <c r="F85" i="1"/>
  <c r="G85" i="1" s="1"/>
  <c r="E85" i="1"/>
  <c r="D85" i="1"/>
  <c r="C85" i="1"/>
  <c r="M84" i="1"/>
  <c r="L84" i="1"/>
  <c r="K84" i="1"/>
  <c r="J84" i="1"/>
  <c r="I84" i="1"/>
  <c r="F84" i="1"/>
  <c r="G84" i="1" s="1"/>
  <c r="E84" i="1"/>
  <c r="D84" i="1"/>
  <c r="C84" i="1"/>
  <c r="M83" i="1"/>
  <c r="L83" i="1"/>
  <c r="K83" i="1"/>
  <c r="J83" i="1"/>
  <c r="I83" i="1"/>
  <c r="F83" i="1"/>
  <c r="G83" i="1" s="1"/>
  <c r="E83" i="1"/>
  <c r="D83" i="1"/>
  <c r="C83" i="1"/>
  <c r="M82" i="1"/>
  <c r="L82" i="1"/>
  <c r="K82" i="1"/>
  <c r="J82" i="1"/>
  <c r="I82" i="1"/>
  <c r="F82" i="1"/>
  <c r="G82" i="1" s="1"/>
  <c r="E82" i="1"/>
  <c r="D82" i="1"/>
  <c r="C82" i="1"/>
  <c r="M81" i="1"/>
  <c r="L81" i="1"/>
  <c r="K81" i="1"/>
  <c r="J81" i="1"/>
  <c r="I81" i="1"/>
  <c r="F81" i="1"/>
  <c r="G81" i="1" s="1"/>
  <c r="E81" i="1"/>
  <c r="D81" i="1"/>
  <c r="C81" i="1"/>
  <c r="M80" i="1"/>
  <c r="L80" i="1"/>
  <c r="K80" i="1"/>
  <c r="J80" i="1"/>
  <c r="I80" i="1"/>
  <c r="F80" i="1"/>
  <c r="G80" i="1" s="1"/>
  <c r="E80" i="1"/>
  <c r="D80" i="1"/>
  <c r="C80" i="1"/>
  <c r="M79" i="1"/>
  <c r="L79" i="1"/>
  <c r="K79" i="1"/>
  <c r="J79" i="1"/>
  <c r="I79" i="1"/>
  <c r="F79" i="1"/>
  <c r="G79" i="1" s="1"/>
  <c r="E79" i="1"/>
  <c r="D79" i="1"/>
  <c r="C79" i="1"/>
  <c r="M78" i="1"/>
  <c r="L78" i="1"/>
  <c r="K78" i="1"/>
  <c r="J78" i="1"/>
  <c r="I78" i="1"/>
  <c r="F78" i="1"/>
  <c r="G78" i="1" s="1"/>
  <c r="E78" i="1"/>
  <c r="D78" i="1"/>
  <c r="C78" i="1"/>
  <c r="M77" i="1"/>
  <c r="L77" i="1"/>
  <c r="K77" i="1"/>
  <c r="J77" i="1"/>
  <c r="I77" i="1"/>
  <c r="F77" i="1"/>
  <c r="G77" i="1" s="1"/>
  <c r="E77" i="1"/>
  <c r="D77" i="1"/>
  <c r="C77" i="1"/>
  <c r="M76" i="1"/>
  <c r="L76" i="1"/>
  <c r="K76" i="1"/>
  <c r="J76" i="1"/>
  <c r="I76" i="1"/>
  <c r="F76" i="1"/>
  <c r="G76" i="1" s="1"/>
  <c r="E76" i="1"/>
  <c r="D76" i="1"/>
  <c r="C76" i="1"/>
  <c r="M75" i="1"/>
  <c r="L75" i="1"/>
  <c r="K75" i="1"/>
  <c r="J75" i="1"/>
  <c r="I75" i="1"/>
  <c r="F75" i="1"/>
  <c r="G75" i="1" s="1"/>
  <c r="E75" i="1"/>
  <c r="D75" i="1"/>
  <c r="C75" i="1"/>
  <c r="M74" i="1"/>
  <c r="L74" i="1"/>
  <c r="K74" i="1"/>
  <c r="J74" i="1"/>
  <c r="I74" i="1"/>
  <c r="F74" i="1"/>
  <c r="G74" i="1" s="1"/>
  <c r="E74" i="1"/>
  <c r="D74" i="1"/>
  <c r="C74" i="1"/>
  <c r="M73" i="1"/>
  <c r="L73" i="1"/>
  <c r="K73" i="1"/>
  <c r="J73" i="1"/>
  <c r="I73" i="1"/>
  <c r="F73" i="1"/>
  <c r="G73" i="1" s="1"/>
  <c r="E73" i="1"/>
  <c r="D73" i="1"/>
  <c r="C73" i="1"/>
  <c r="M72" i="1"/>
  <c r="L72" i="1"/>
  <c r="K72" i="1"/>
  <c r="J72" i="1"/>
  <c r="I72" i="1"/>
  <c r="F72" i="1"/>
  <c r="G72" i="1" s="1"/>
  <c r="E72" i="1"/>
  <c r="D72" i="1"/>
  <c r="C72" i="1"/>
  <c r="M61" i="1"/>
  <c r="L61" i="1"/>
  <c r="K61" i="1"/>
  <c r="J61" i="1"/>
  <c r="I61" i="1"/>
  <c r="F61" i="1"/>
  <c r="G61" i="1" s="1"/>
  <c r="E61" i="1"/>
  <c r="D61" i="1"/>
  <c r="C61" i="1"/>
  <c r="M60" i="1"/>
  <c r="L60" i="1"/>
  <c r="K60" i="1"/>
  <c r="J60" i="1"/>
  <c r="I60" i="1"/>
  <c r="F60" i="1"/>
  <c r="G60" i="1" s="1"/>
  <c r="E60" i="1"/>
  <c r="D60" i="1"/>
  <c r="C60" i="1"/>
  <c r="M59" i="1"/>
  <c r="L59" i="1"/>
  <c r="K59" i="1"/>
  <c r="J59" i="1"/>
  <c r="I59" i="1"/>
  <c r="F59" i="1"/>
  <c r="G59" i="1" s="1"/>
  <c r="E59" i="1"/>
  <c r="D59" i="1"/>
  <c r="C59" i="1"/>
  <c r="M58" i="1"/>
  <c r="M53" i="1"/>
  <c r="L53" i="1"/>
  <c r="K53" i="1"/>
  <c r="J53" i="1"/>
  <c r="I53" i="1"/>
  <c r="F53" i="1"/>
  <c r="G53" i="1" s="1"/>
  <c r="E53" i="1"/>
  <c r="D53" i="1"/>
  <c r="C53" i="1"/>
  <c r="M52" i="1"/>
  <c r="L52" i="1"/>
  <c r="K52" i="1"/>
  <c r="J52" i="1"/>
  <c r="I52" i="1"/>
  <c r="F52" i="1"/>
  <c r="G52" i="1" s="1"/>
  <c r="E52" i="1"/>
  <c r="D52" i="1"/>
  <c r="C52" i="1"/>
  <c r="M51" i="1"/>
  <c r="L51" i="1"/>
  <c r="K51" i="1"/>
  <c r="J51" i="1"/>
  <c r="I51" i="1"/>
  <c r="F51" i="1"/>
  <c r="G51" i="1" s="1"/>
  <c r="E51" i="1"/>
  <c r="D51" i="1"/>
  <c r="C51" i="1"/>
  <c r="M50" i="1"/>
  <c r="L50" i="1"/>
  <c r="K50" i="1"/>
  <c r="J50" i="1"/>
  <c r="I50" i="1"/>
  <c r="F50" i="1"/>
  <c r="G50" i="1" s="1"/>
  <c r="E50" i="1"/>
  <c r="D50" i="1"/>
  <c r="C50" i="1"/>
  <c r="L48" i="1"/>
  <c r="F48" i="1"/>
  <c r="G48" i="1" s="1"/>
  <c r="E48" i="1"/>
  <c r="D48" i="1"/>
  <c r="M46" i="1"/>
  <c r="L46" i="1"/>
  <c r="K46" i="1"/>
  <c r="J46" i="1"/>
  <c r="I46" i="1"/>
  <c r="F46" i="1"/>
  <c r="G46" i="1" s="1"/>
  <c r="E46" i="1"/>
  <c r="D46" i="1"/>
  <c r="C46" i="1"/>
  <c r="M45" i="1"/>
  <c r="L45" i="1"/>
  <c r="K45" i="1"/>
  <c r="J45" i="1"/>
  <c r="I45" i="1"/>
  <c r="F45" i="1"/>
  <c r="G45" i="1" s="1"/>
  <c r="E45" i="1"/>
  <c r="D45" i="1"/>
  <c r="C45" i="1"/>
  <c r="M44" i="1"/>
  <c r="L44" i="1"/>
  <c r="K44" i="1"/>
  <c r="J44" i="1"/>
  <c r="I44" i="1"/>
  <c r="F44" i="1"/>
  <c r="G44" i="1" s="1"/>
  <c r="E44" i="1"/>
  <c r="D44" i="1"/>
  <c r="C44" i="1"/>
  <c r="M43" i="1"/>
  <c r="L43" i="1"/>
  <c r="K43" i="1"/>
  <c r="J43" i="1"/>
  <c r="I43" i="1"/>
  <c r="F43" i="1"/>
  <c r="G43" i="1" s="1"/>
  <c r="E43" i="1"/>
  <c r="D43" i="1"/>
  <c r="M42" i="1"/>
  <c r="L42" i="1"/>
  <c r="K42" i="1"/>
  <c r="J42" i="1"/>
  <c r="I42" i="1"/>
  <c r="F42" i="1"/>
  <c r="G42" i="1" s="1"/>
  <c r="E42" i="1"/>
  <c r="D42" i="1"/>
  <c r="C42" i="1"/>
  <c r="M41" i="1"/>
  <c r="L41" i="1"/>
  <c r="K41" i="1"/>
  <c r="J41" i="1"/>
  <c r="I41" i="1"/>
  <c r="F41" i="1"/>
  <c r="G41" i="1" s="1"/>
  <c r="E41" i="1"/>
  <c r="D41" i="1"/>
  <c r="C41" i="1"/>
  <c r="M40" i="1"/>
  <c r="L40" i="1"/>
  <c r="K40" i="1"/>
  <c r="J40" i="1"/>
  <c r="I40" i="1"/>
  <c r="F40" i="1"/>
  <c r="G40" i="1" s="1"/>
  <c r="E40" i="1"/>
  <c r="D40" i="1"/>
  <c r="C40" i="1"/>
  <c r="M39" i="1"/>
  <c r="L39" i="1"/>
  <c r="K39" i="1"/>
  <c r="J39" i="1"/>
  <c r="I39" i="1"/>
  <c r="F39" i="1"/>
  <c r="G39" i="1" s="1"/>
  <c r="E39" i="1"/>
  <c r="D39" i="1"/>
  <c r="C39" i="1"/>
  <c r="M38" i="1"/>
  <c r="L38" i="1"/>
  <c r="K38" i="1"/>
  <c r="J38" i="1"/>
  <c r="I38" i="1"/>
  <c r="F38" i="1"/>
  <c r="G38" i="1" s="1"/>
  <c r="E38" i="1"/>
  <c r="D38" i="1"/>
  <c r="C38" i="1"/>
  <c r="M37" i="1"/>
  <c r="L37" i="1"/>
  <c r="K37" i="1"/>
  <c r="J37" i="1"/>
  <c r="I37" i="1"/>
  <c r="F37" i="1"/>
  <c r="G37" i="1" s="1"/>
  <c r="E37" i="1"/>
  <c r="D37" i="1"/>
  <c r="C37" i="1"/>
  <c r="M36" i="1"/>
  <c r="L36" i="1"/>
  <c r="K36" i="1"/>
  <c r="J36" i="1"/>
  <c r="I36" i="1"/>
  <c r="F36" i="1"/>
  <c r="G36" i="1" s="1"/>
  <c r="E36" i="1"/>
  <c r="D36" i="1"/>
  <c r="C36" i="1"/>
  <c r="M35" i="1"/>
  <c r="L35" i="1"/>
  <c r="K35" i="1"/>
  <c r="J35" i="1"/>
  <c r="I35" i="1"/>
  <c r="F35" i="1"/>
  <c r="G35" i="1" s="1"/>
  <c r="E35" i="1"/>
  <c r="D35" i="1"/>
  <c r="C35" i="1"/>
  <c r="M34" i="1"/>
  <c r="L34" i="1"/>
  <c r="K34" i="1"/>
  <c r="J34" i="1"/>
  <c r="I34" i="1"/>
  <c r="F34" i="1"/>
  <c r="G34" i="1" s="1"/>
  <c r="E34" i="1"/>
  <c r="D34" i="1"/>
  <c r="C34" i="1"/>
  <c r="M33" i="1"/>
  <c r="L33" i="1"/>
  <c r="K33" i="1"/>
  <c r="J33" i="1"/>
  <c r="I33" i="1"/>
  <c r="F33" i="1"/>
  <c r="G33" i="1" s="1"/>
  <c r="E33" i="1"/>
  <c r="D33" i="1"/>
  <c r="C33" i="1"/>
  <c r="M32" i="1"/>
  <c r="L32" i="1"/>
  <c r="K32" i="1"/>
  <c r="J32" i="1"/>
  <c r="I32" i="1"/>
  <c r="F32" i="1"/>
  <c r="G32" i="1" s="1"/>
  <c r="E32" i="1"/>
  <c r="D32" i="1"/>
  <c r="C32" i="1"/>
  <c r="M31" i="1"/>
  <c r="L31" i="1"/>
  <c r="K31" i="1"/>
  <c r="J31" i="1"/>
  <c r="I31" i="1"/>
  <c r="F31" i="1"/>
  <c r="G31" i="1" s="1"/>
  <c r="E31" i="1"/>
  <c r="D31" i="1"/>
  <c r="C31" i="1"/>
  <c r="M30" i="1"/>
  <c r="L30" i="1"/>
  <c r="K30" i="1"/>
  <c r="J30" i="1"/>
  <c r="I30" i="1"/>
  <c r="F30" i="1"/>
  <c r="G30" i="1" s="1"/>
  <c r="E30" i="1"/>
  <c r="D30" i="1"/>
  <c r="C30" i="1"/>
  <c r="M29" i="1"/>
  <c r="L29" i="1"/>
  <c r="K29" i="1"/>
  <c r="J29" i="1"/>
  <c r="I29" i="1"/>
  <c r="F29" i="1"/>
  <c r="G29" i="1" s="1"/>
  <c r="E29" i="1"/>
  <c r="D29" i="1"/>
  <c r="C29" i="1"/>
  <c r="M28" i="1"/>
  <c r="L28" i="1"/>
  <c r="K28" i="1"/>
  <c r="J28" i="1"/>
  <c r="I28" i="1"/>
  <c r="F28" i="1"/>
  <c r="G28" i="1" s="1"/>
  <c r="E28" i="1"/>
  <c r="D28" i="1"/>
  <c r="C28" i="1"/>
  <c r="M27" i="1"/>
  <c r="L27" i="1"/>
  <c r="K27" i="1"/>
  <c r="J27" i="1"/>
  <c r="I27" i="1"/>
  <c r="F27" i="1"/>
  <c r="G27" i="1" s="1"/>
  <c r="E27" i="1"/>
  <c r="D27" i="1"/>
  <c r="C27" i="1"/>
  <c r="M23" i="1"/>
  <c r="L23" i="1"/>
  <c r="K23" i="1"/>
  <c r="J23" i="1"/>
  <c r="I23" i="1"/>
  <c r="F23" i="1"/>
  <c r="G23" i="1" s="1"/>
  <c r="E23" i="1"/>
  <c r="D23" i="1"/>
  <c r="C23" i="1"/>
  <c r="M22" i="1"/>
  <c r="L22" i="1"/>
  <c r="K22" i="1"/>
  <c r="J22" i="1"/>
  <c r="I22" i="1"/>
  <c r="F22" i="1"/>
  <c r="G22" i="1" s="1"/>
  <c r="E22" i="1"/>
  <c r="D22" i="1"/>
  <c r="M21" i="1"/>
  <c r="L21" i="1"/>
  <c r="K21" i="1"/>
  <c r="J21" i="1"/>
  <c r="I21" i="1"/>
  <c r="F21" i="1"/>
  <c r="G21" i="1" s="1"/>
  <c r="E21" i="1"/>
  <c r="D21" i="1"/>
  <c r="C21" i="1"/>
  <c r="M20" i="1"/>
  <c r="L20" i="1"/>
  <c r="K20" i="1"/>
  <c r="J20" i="1"/>
  <c r="I20" i="1"/>
  <c r="F20" i="1"/>
  <c r="G20" i="1" s="1"/>
  <c r="E20" i="1"/>
  <c r="D20" i="1"/>
  <c r="C20" i="1"/>
  <c r="M19" i="1"/>
  <c r="L19" i="1"/>
  <c r="K19" i="1"/>
  <c r="J19" i="1"/>
  <c r="I19" i="1"/>
  <c r="F19" i="1"/>
  <c r="G19" i="1" s="1"/>
  <c r="E19" i="1"/>
  <c r="D19" i="1"/>
  <c r="C19" i="1"/>
  <c r="M18" i="1"/>
  <c r="L18" i="1"/>
  <c r="K18" i="1"/>
  <c r="J18" i="1"/>
  <c r="I18" i="1"/>
  <c r="F18" i="1"/>
  <c r="G18" i="1" s="1"/>
  <c r="E18" i="1"/>
  <c r="D18" i="1"/>
  <c r="C18" i="1"/>
  <c r="M17" i="1"/>
  <c r="L17" i="1"/>
  <c r="K17" i="1"/>
  <c r="J17" i="1"/>
  <c r="I17" i="1"/>
  <c r="F17" i="1"/>
  <c r="G17" i="1" s="1"/>
  <c r="E17" i="1"/>
  <c r="D17" i="1"/>
  <c r="C17" i="1"/>
  <c r="M16" i="1"/>
  <c r="L16" i="1"/>
  <c r="K16" i="1"/>
  <c r="J16" i="1"/>
  <c r="I16" i="1"/>
  <c r="F16" i="1"/>
  <c r="G16" i="1" s="1"/>
  <c r="E16" i="1"/>
  <c r="D16" i="1"/>
  <c r="C16" i="1"/>
  <c r="M15" i="1"/>
  <c r="L15" i="1"/>
  <c r="K15" i="1"/>
  <c r="J15" i="1"/>
  <c r="I15" i="1"/>
  <c r="F15" i="1"/>
  <c r="G15" i="1" s="1"/>
  <c r="E15" i="1"/>
  <c r="D15" i="1"/>
  <c r="C15" i="1"/>
  <c r="M14" i="1"/>
  <c r="L14" i="1"/>
  <c r="K14" i="1"/>
  <c r="J14" i="1"/>
  <c r="I14" i="1"/>
  <c r="F14" i="1"/>
  <c r="G14" i="1" s="1"/>
  <c r="E14" i="1"/>
  <c r="D14" i="1"/>
  <c r="C14" i="1"/>
  <c r="M12" i="1"/>
  <c r="L12" i="1"/>
  <c r="K12" i="1"/>
  <c r="J12" i="1"/>
  <c r="I12" i="1"/>
  <c r="F12" i="1"/>
  <c r="G12" i="1" s="1"/>
  <c r="E12" i="1"/>
  <c r="D12" i="1"/>
  <c r="C12" i="1"/>
  <c r="G191" i="1"/>
  <c r="B37" i="9" l="1"/>
  <c r="B36" i="9"/>
  <c r="T188" i="1"/>
  <c r="T180" i="1"/>
  <c r="T176" i="1"/>
  <c r="T172" i="1"/>
  <c r="T168" i="1"/>
  <c r="T160" i="1"/>
  <c r="T152" i="1"/>
  <c r="T144" i="1"/>
  <c r="T140" i="1"/>
  <c r="T136" i="1"/>
  <c r="T132" i="1"/>
  <c r="T124" i="1"/>
  <c r="T120" i="1"/>
  <c r="T116" i="1"/>
  <c r="T112" i="1"/>
  <c r="T108" i="1"/>
  <c r="T104" i="1"/>
  <c r="G100" i="2"/>
  <c r="T96" i="1"/>
  <c r="T92" i="1"/>
  <c r="T88" i="1"/>
  <c r="T84" i="1"/>
  <c r="T80" i="1"/>
  <c r="T76" i="1"/>
  <c r="T72" i="1"/>
  <c r="T68" i="1"/>
  <c r="T64" i="1"/>
  <c r="T60" i="1"/>
  <c r="T56" i="1"/>
  <c r="T52" i="1"/>
  <c r="T48" i="1"/>
  <c r="T44" i="1"/>
  <c r="T40" i="1"/>
  <c r="T36" i="1"/>
  <c r="T32" i="1"/>
  <c r="T28" i="1"/>
  <c r="T24" i="1"/>
  <c r="T23" i="1"/>
  <c r="T20" i="1"/>
  <c r="C19" i="2"/>
  <c r="T17" i="1"/>
  <c r="C17" i="2"/>
  <c r="T16" i="1"/>
  <c r="C15" i="2"/>
  <c r="C13" i="2"/>
  <c r="T12" i="1"/>
  <c r="C11" i="2"/>
  <c r="C9" i="2"/>
  <c r="T8" i="1"/>
  <c r="C7" i="2"/>
  <c r="C5" i="2"/>
  <c r="T4" i="1"/>
  <c r="C3" i="2"/>
  <c r="AX191" i="1"/>
  <c r="AY191" i="1" s="1"/>
  <c r="AO191" i="1"/>
  <c r="AN191" i="1"/>
  <c r="AM191" i="1"/>
  <c r="AL191" i="1"/>
  <c r="AK191" i="1"/>
  <c r="AJ191" i="1"/>
  <c r="AI191" i="1"/>
  <c r="AF191" i="1"/>
  <c r="AD191" i="1" s="1"/>
  <c r="T191" i="1"/>
  <c r="AX190" i="1"/>
  <c r="AY190" i="1" s="1"/>
  <c r="AO190" i="1"/>
  <c r="AN190" i="1"/>
  <c r="AM190" i="1"/>
  <c r="AL190" i="1"/>
  <c r="AK190" i="1"/>
  <c r="AJ190" i="1"/>
  <c r="AI190" i="1"/>
  <c r="AF190" i="1"/>
  <c r="AD190" i="1" s="1"/>
  <c r="T190" i="1"/>
  <c r="AX189" i="1"/>
  <c r="AY189" i="1" s="1"/>
  <c r="AO189" i="1"/>
  <c r="AN189" i="1"/>
  <c r="AM189" i="1"/>
  <c r="AL189" i="1"/>
  <c r="AK189" i="1"/>
  <c r="AJ189" i="1"/>
  <c r="AI189" i="1"/>
  <c r="AF189" i="1"/>
  <c r="AD189" i="1" s="1"/>
  <c r="T189" i="1"/>
  <c r="AX188" i="1"/>
  <c r="AO188" i="1"/>
  <c r="AN188" i="1"/>
  <c r="AM188" i="1"/>
  <c r="AL188" i="1"/>
  <c r="AK188" i="1"/>
  <c r="AJ188" i="1"/>
  <c r="AI188" i="1"/>
  <c r="AF188" i="1"/>
  <c r="AX187" i="1"/>
  <c r="AY187" i="1" s="1"/>
  <c r="AO187" i="1"/>
  <c r="AN187" i="1"/>
  <c r="AM187" i="1"/>
  <c r="AL187" i="1"/>
  <c r="AK187" i="1"/>
  <c r="AJ187" i="1"/>
  <c r="AI187" i="1"/>
  <c r="AF187" i="1"/>
  <c r="AD187" i="1" s="1"/>
  <c r="T187" i="1"/>
  <c r="AX186" i="1"/>
  <c r="AY186" i="1" s="1"/>
  <c r="AO186" i="1"/>
  <c r="AN186" i="1"/>
  <c r="AM186" i="1"/>
  <c r="AL186" i="1"/>
  <c r="AK186" i="1"/>
  <c r="AJ186" i="1"/>
  <c r="AI186" i="1"/>
  <c r="AF186" i="1"/>
  <c r="AD186" i="1" s="1"/>
  <c r="T186" i="1"/>
  <c r="AX185" i="1"/>
  <c r="AY185" i="1" s="1"/>
  <c r="AO185" i="1"/>
  <c r="AN185" i="1"/>
  <c r="AM185" i="1"/>
  <c r="AL185" i="1"/>
  <c r="AK185" i="1"/>
  <c r="AJ185" i="1"/>
  <c r="AI185" i="1"/>
  <c r="AF185" i="1"/>
  <c r="AD185" i="1" s="1"/>
  <c r="T185" i="1"/>
  <c r="AX184" i="1"/>
  <c r="AO184" i="1"/>
  <c r="AN184" i="1"/>
  <c r="AM184" i="1"/>
  <c r="AL184" i="1"/>
  <c r="AK184" i="1"/>
  <c r="AJ184" i="1"/>
  <c r="AI184" i="1"/>
  <c r="AF184" i="1"/>
  <c r="AD184" i="1" s="1"/>
  <c r="AX183" i="1"/>
  <c r="AY183" i="1" s="1"/>
  <c r="AO183" i="1"/>
  <c r="AN183" i="1"/>
  <c r="AM183" i="1"/>
  <c r="AL183" i="1"/>
  <c r="AK183" i="1"/>
  <c r="AJ183" i="1"/>
  <c r="AI183" i="1"/>
  <c r="AF183" i="1"/>
  <c r="AD183" i="1" s="1"/>
  <c r="T183" i="1"/>
  <c r="AX182" i="1"/>
  <c r="AY182" i="1" s="1"/>
  <c r="AO182" i="1"/>
  <c r="AN182" i="1"/>
  <c r="AM182" i="1"/>
  <c r="AL182" i="1"/>
  <c r="AK182" i="1"/>
  <c r="AJ182" i="1"/>
  <c r="AI182" i="1"/>
  <c r="AF182" i="1"/>
  <c r="AD182" i="1" s="1"/>
  <c r="T182" i="1"/>
  <c r="AX181" i="1"/>
  <c r="AY181" i="1" s="1"/>
  <c r="AO181" i="1"/>
  <c r="AN181" i="1"/>
  <c r="AM181" i="1"/>
  <c r="AL181" i="1"/>
  <c r="AK181" i="1"/>
  <c r="AJ181" i="1"/>
  <c r="AI181" i="1"/>
  <c r="AF181" i="1"/>
  <c r="AD181" i="1" s="1"/>
  <c r="T181" i="1"/>
  <c r="AX180" i="1"/>
  <c r="AO180" i="1"/>
  <c r="AN180" i="1"/>
  <c r="AM180" i="1"/>
  <c r="AL180" i="1"/>
  <c r="AK180" i="1"/>
  <c r="AJ180" i="1"/>
  <c r="AI180" i="1"/>
  <c r="AF180" i="1"/>
  <c r="AX179" i="1"/>
  <c r="AY179" i="1" s="1"/>
  <c r="AO179" i="1"/>
  <c r="AN179" i="1"/>
  <c r="AM179" i="1"/>
  <c r="AL179" i="1"/>
  <c r="AK179" i="1"/>
  <c r="AJ179" i="1"/>
  <c r="AI179" i="1"/>
  <c r="AF179" i="1"/>
  <c r="AD179" i="1" s="1"/>
  <c r="T179" i="1"/>
  <c r="AX178" i="1"/>
  <c r="AY178" i="1" s="1"/>
  <c r="AO178" i="1"/>
  <c r="AN178" i="1"/>
  <c r="AM178" i="1"/>
  <c r="AL178" i="1"/>
  <c r="AK178" i="1"/>
  <c r="AJ178" i="1"/>
  <c r="AI178" i="1"/>
  <c r="AF178" i="1"/>
  <c r="AD178" i="1" s="1"/>
  <c r="T178" i="1"/>
  <c r="AX177" i="1"/>
  <c r="AY177" i="1" s="1"/>
  <c r="AO177" i="1"/>
  <c r="AN177" i="1"/>
  <c r="AM177" i="1"/>
  <c r="AL177" i="1"/>
  <c r="AK177" i="1"/>
  <c r="AJ177" i="1"/>
  <c r="AI177" i="1"/>
  <c r="AF177" i="1"/>
  <c r="AD177" i="1" s="1"/>
  <c r="T177" i="1"/>
  <c r="AX176" i="1"/>
  <c r="AO176" i="1"/>
  <c r="AN176" i="1"/>
  <c r="AM176" i="1"/>
  <c r="AL176" i="1"/>
  <c r="AK176" i="1"/>
  <c r="AJ176" i="1"/>
  <c r="AI176" i="1"/>
  <c r="AF176" i="1"/>
  <c r="AX175" i="1"/>
  <c r="AY175" i="1" s="1"/>
  <c r="AO175" i="1"/>
  <c r="AN175" i="1"/>
  <c r="AM175" i="1"/>
  <c r="AL175" i="1"/>
  <c r="AK175" i="1"/>
  <c r="AJ175" i="1"/>
  <c r="AI175" i="1"/>
  <c r="AF175" i="1"/>
  <c r="AD175" i="1" s="1"/>
  <c r="T175" i="1"/>
  <c r="AX174" i="1"/>
  <c r="AY174" i="1" s="1"/>
  <c r="AO174" i="1"/>
  <c r="AN174" i="1"/>
  <c r="AM174" i="1"/>
  <c r="AL174" i="1"/>
  <c r="AK174" i="1"/>
  <c r="AJ174" i="1"/>
  <c r="AI174" i="1"/>
  <c r="AF174" i="1"/>
  <c r="AD174" i="1" s="1"/>
  <c r="T174" i="1"/>
  <c r="AX173" i="1"/>
  <c r="AY173" i="1" s="1"/>
  <c r="AO173" i="1"/>
  <c r="AN173" i="1"/>
  <c r="AM173" i="1"/>
  <c r="AL173" i="1"/>
  <c r="AK173" i="1"/>
  <c r="AJ173" i="1"/>
  <c r="AI173" i="1"/>
  <c r="AF173" i="1"/>
  <c r="AD173" i="1" s="1"/>
  <c r="T173" i="1"/>
  <c r="AX172" i="1"/>
  <c r="AO172" i="1"/>
  <c r="AN172" i="1"/>
  <c r="AM172" i="1"/>
  <c r="AL172" i="1"/>
  <c r="AK172" i="1"/>
  <c r="AJ172" i="1"/>
  <c r="AI172" i="1"/>
  <c r="AF172" i="1"/>
  <c r="AX171" i="1"/>
  <c r="AY171" i="1" s="1"/>
  <c r="AO171" i="1"/>
  <c r="AN171" i="1"/>
  <c r="AM171" i="1"/>
  <c r="AL171" i="1"/>
  <c r="AK171" i="1"/>
  <c r="AJ171" i="1"/>
  <c r="AI171" i="1"/>
  <c r="AF171" i="1"/>
  <c r="AD171" i="1" s="1"/>
  <c r="T171" i="1"/>
  <c r="AX170" i="1"/>
  <c r="AY170" i="1" s="1"/>
  <c r="AO170" i="1"/>
  <c r="AN170" i="1"/>
  <c r="AM170" i="1"/>
  <c r="AL170" i="1"/>
  <c r="AK170" i="1"/>
  <c r="AJ170" i="1"/>
  <c r="AI170" i="1"/>
  <c r="AF170" i="1"/>
  <c r="AD170" i="1" s="1"/>
  <c r="T170" i="1"/>
  <c r="AX169" i="1"/>
  <c r="AY169" i="1" s="1"/>
  <c r="AO169" i="1"/>
  <c r="AN169" i="1"/>
  <c r="AM169" i="1"/>
  <c r="AL169" i="1"/>
  <c r="AK169" i="1"/>
  <c r="AJ169" i="1"/>
  <c r="AI169" i="1"/>
  <c r="AF169" i="1"/>
  <c r="AD169" i="1" s="1"/>
  <c r="T169" i="1"/>
  <c r="AX168" i="1"/>
  <c r="AO168" i="1"/>
  <c r="AN168" i="1"/>
  <c r="AM168" i="1"/>
  <c r="AL168" i="1"/>
  <c r="AK168" i="1"/>
  <c r="AJ168" i="1"/>
  <c r="AI168" i="1"/>
  <c r="AF168" i="1"/>
  <c r="AX167" i="1"/>
  <c r="AY167" i="1" s="1"/>
  <c r="AO167" i="1"/>
  <c r="AN167" i="1"/>
  <c r="AM167" i="1"/>
  <c r="AL167" i="1"/>
  <c r="AK167" i="1"/>
  <c r="AJ167" i="1"/>
  <c r="AI167" i="1"/>
  <c r="AF167" i="1"/>
  <c r="AD167" i="1" s="1"/>
  <c r="T167" i="1"/>
  <c r="AX166" i="1"/>
  <c r="AY166" i="1" s="1"/>
  <c r="AO166" i="1"/>
  <c r="AN166" i="1"/>
  <c r="AM166" i="1"/>
  <c r="AL166" i="1"/>
  <c r="AK166" i="1"/>
  <c r="AJ166" i="1"/>
  <c r="AI166" i="1"/>
  <c r="AF166" i="1"/>
  <c r="AD166" i="1" s="1"/>
  <c r="T166" i="1"/>
  <c r="AX165" i="1"/>
  <c r="AY165" i="1" s="1"/>
  <c r="AO165" i="1"/>
  <c r="AN165" i="1"/>
  <c r="AM165" i="1"/>
  <c r="AL165" i="1"/>
  <c r="AK165" i="1"/>
  <c r="AJ165" i="1"/>
  <c r="AI165" i="1"/>
  <c r="AF165" i="1"/>
  <c r="AD165" i="1" s="1"/>
  <c r="T165" i="1"/>
  <c r="AX164" i="1"/>
  <c r="AY164" i="1" s="1"/>
  <c r="AO164" i="1"/>
  <c r="AN164" i="1"/>
  <c r="AM164" i="1"/>
  <c r="AL164" i="1"/>
  <c r="AK164" i="1"/>
  <c r="AJ164" i="1"/>
  <c r="AI164" i="1"/>
  <c r="AF164" i="1"/>
  <c r="AX163" i="1"/>
  <c r="AY163" i="1" s="1"/>
  <c r="AO163" i="1"/>
  <c r="AN163" i="1"/>
  <c r="AM163" i="1"/>
  <c r="AL163" i="1"/>
  <c r="AK163" i="1"/>
  <c r="AJ163" i="1"/>
  <c r="AI163" i="1"/>
  <c r="AF163" i="1"/>
  <c r="AD163" i="1" s="1"/>
  <c r="T163" i="1"/>
  <c r="AX162" i="1"/>
  <c r="AY162" i="1" s="1"/>
  <c r="AO162" i="1"/>
  <c r="AN162" i="1"/>
  <c r="AM162" i="1"/>
  <c r="AL162" i="1"/>
  <c r="AK162" i="1"/>
  <c r="AJ162" i="1"/>
  <c r="AI162" i="1"/>
  <c r="AF162" i="1"/>
  <c r="AD162" i="1" s="1"/>
  <c r="T162" i="1"/>
  <c r="AX161" i="1"/>
  <c r="AY161" i="1" s="1"/>
  <c r="AO161" i="1"/>
  <c r="AN161" i="1"/>
  <c r="AM161" i="1"/>
  <c r="AL161" i="1"/>
  <c r="AK161" i="1"/>
  <c r="AJ161" i="1"/>
  <c r="AI161" i="1"/>
  <c r="AF161" i="1"/>
  <c r="AD161" i="1" s="1"/>
  <c r="T161" i="1"/>
  <c r="AX160" i="1"/>
  <c r="AO160" i="1"/>
  <c r="AN160" i="1"/>
  <c r="AM160" i="1"/>
  <c r="AL160" i="1"/>
  <c r="AK160" i="1"/>
  <c r="AJ160" i="1"/>
  <c r="AI160" i="1"/>
  <c r="AF160" i="1"/>
  <c r="AX159" i="1"/>
  <c r="AY159" i="1" s="1"/>
  <c r="AO159" i="1"/>
  <c r="AN159" i="1"/>
  <c r="AM159" i="1"/>
  <c r="AL159" i="1"/>
  <c r="AK159" i="1"/>
  <c r="AJ159" i="1"/>
  <c r="AI159" i="1"/>
  <c r="AF159" i="1"/>
  <c r="AD159" i="1" s="1"/>
  <c r="T159" i="1"/>
  <c r="AX158" i="1"/>
  <c r="AY158" i="1" s="1"/>
  <c r="AO158" i="1"/>
  <c r="AN158" i="1"/>
  <c r="AM158" i="1"/>
  <c r="AL158" i="1"/>
  <c r="AK158" i="1"/>
  <c r="AJ158" i="1"/>
  <c r="AI158" i="1"/>
  <c r="AF158" i="1"/>
  <c r="AD158" i="1" s="1"/>
  <c r="T158" i="1"/>
  <c r="AX157" i="1"/>
  <c r="AY157" i="1" s="1"/>
  <c r="AO157" i="1"/>
  <c r="AN157" i="1"/>
  <c r="AM157" i="1"/>
  <c r="AL157" i="1"/>
  <c r="AK157" i="1"/>
  <c r="AJ157" i="1"/>
  <c r="AI157" i="1"/>
  <c r="AF157" i="1"/>
  <c r="AD157" i="1" s="1"/>
  <c r="T157" i="1"/>
  <c r="AX156" i="1"/>
  <c r="AY156" i="1" s="1"/>
  <c r="AO156" i="1"/>
  <c r="AN156" i="1"/>
  <c r="AM156" i="1"/>
  <c r="AL156" i="1"/>
  <c r="AK156" i="1"/>
  <c r="AJ156" i="1"/>
  <c r="AI156" i="1"/>
  <c r="AF156" i="1"/>
  <c r="AX155" i="1"/>
  <c r="AY155" i="1" s="1"/>
  <c r="AO155" i="1"/>
  <c r="AN155" i="1"/>
  <c r="AM155" i="1"/>
  <c r="AL155" i="1"/>
  <c r="AK155" i="1"/>
  <c r="AJ155" i="1"/>
  <c r="AI155" i="1"/>
  <c r="AF155" i="1"/>
  <c r="AD155" i="1" s="1"/>
  <c r="T155" i="1"/>
  <c r="AX154" i="1"/>
  <c r="AY154" i="1" s="1"/>
  <c r="AO154" i="1"/>
  <c r="AN154" i="1"/>
  <c r="AM154" i="1"/>
  <c r="AL154" i="1"/>
  <c r="AK154" i="1"/>
  <c r="AJ154" i="1"/>
  <c r="AI154" i="1"/>
  <c r="AF154" i="1"/>
  <c r="AD154" i="1" s="1"/>
  <c r="T154" i="1"/>
  <c r="AX153" i="1"/>
  <c r="AY153" i="1" s="1"/>
  <c r="AO153" i="1"/>
  <c r="AN153" i="1"/>
  <c r="AM153" i="1"/>
  <c r="AL153" i="1"/>
  <c r="AK153" i="1"/>
  <c r="AJ153" i="1"/>
  <c r="AI153" i="1"/>
  <c r="AF153" i="1"/>
  <c r="AD153" i="1" s="1"/>
  <c r="T153" i="1"/>
  <c r="AX152" i="1"/>
  <c r="AO152" i="1"/>
  <c r="AN152" i="1"/>
  <c r="AM152" i="1"/>
  <c r="AL152" i="1"/>
  <c r="AK152" i="1"/>
  <c r="AJ152" i="1"/>
  <c r="AI152" i="1"/>
  <c r="AF152" i="1"/>
  <c r="AX151" i="1"/>
  <c r="AY151" i="1" s="1"/>
  <c r="AO151" i="1"/>
  <c r="AN151" i="1"/>
  <c r="AM151" i="1"/>
  <c r="AL151" i="1"/>
  <c r="AK151" i="1"/>
  <c r="AJ151" i="1"/>
  <c r="AI151" i="1"/>
  <c r="AF151" i="1"/>
  <c r="AD151" i="1" s="1"/>
  <c r="T151" i="1"/>
  <c r="AX150" i="1"/>
  <c r="AY150" i="1" s="1"/>
  <c r="AO150" i="1"/>
  <c r="AN150" i="1"/>
  <c r="AM150" i="1"/>
  <c r="AL150" i="1"/>
  <c r="AK150" i="1"/>
  <c r="AJ150" i="1"/>
  <c r="AI150" i="1"/>
  <c r="AF150" i="1"/>
  <c r="AD150" i="1" s="1"/>
  <c r="T150" i="1"/>
  <c r="AX149" i="1"/>
  <c r="AY149" i="1" s="1"/>
  <c r="AO149" i="1"/>
  <c r="AN149" i="1"/>
  <c r="AM149" i="1"/>
  <c r="AL149" i="1"/>
  <c r="AK149" i="1"/>
  <c r="AJ149" i="1"/>
  <c r="AI149" i="1"/>
  <c r="AF149" i="1"/>
  <c r="AD149" i="1" s="1"/>
  <c r="T149" i="1"/>
  <c r="AX148" i="1"/>
  <c r="AO148" i="1"/>
  <c r="AN148" i="1"/>
  <c r="AM148" i="1"/>
  <c r="AL148" i="1"/>
  <c r="AK148" i="1"/>
  <c r="AJ148" i="1"/>
  <c r="AI148" i="1"/>
  <c r="AF148" i="1"/>
  <c r="AD148" i="1" s="1"/>
  <c r="AX147" i="1"/>
  <c r="AY147" i="1" s="1"/>
  <c r="AO147" i="1"/>
  <c r="AN147" i="1"/>
  <c r="AM147" i="1"/>
  <c r="AL147" i="1"/>
  <c r="AK147" i="1"/>
  <c r="AJ147" i="1"/>
  <c r="AI147" i="1"/>
  <c r="AF147" i="1"/>
  <c r="AD147" i="1" s="1"/>
  <c r="T147" i="1"/>
  <c r="AX146" i="1"/>
  <c r="AY146" i="1" s="1"/>
  <c r="AO146" i="1"/>
  <c r="AN146" i="1"/>
  <c r="AM146" i="1"/>
  <c r="AL146" i="1"/>
  <c r="AK146" i="1"/>
  <c r="AJ146" i="1"/>
  <c r="AI146" i="1"/>
  <c r="AF146" i="1"/>
  <c r="AD146" i="1" s="1"/>
  <c r="T146" i="1"/>
  <c r="AX145" i="1"/>
  <c r="AY145" i="1" s="1"/>
  <c r="AO145" i="1"/>
  <c r="AN145" i="1"/>
  <c r="AM145" i="1"/>
  <c r="AL145" i="1"/>
  <c r="AK145" i="1"/>
  <c r="AJ145" i="1"/>
  <c r="AI145" i="1"/>
  <c r="AF145" i="1"/>
  <c r="AD145" i="1" s="1"/>
  <c r="T145" i="1"/>
  <c r="AX144" i="1"/>
  <c r="AO144" i="1"/>
  <c r="AN144" i="1"/>
  <c r="AM144" i="1"/>
  <c r="AL144" i="1"/>
  <c r="AK144" i="1"/>
  <c r="AJ144" i="1"/>
  <c r="AI144" i="1"/>
  <c r="AF144" i="1"/>
  <c r="AX143" i="1"/>
  <c r="AY143" i="1" s="1"/>
  <c r="AO143" i="1"/>
  <c r="AN143" i="1"/>
  <c r="AM143" i="1"/>
  <c r="AL143" i="1"/>
  <c r="AK143" i="1"/>
  <c r="AJ143" i="1"/>
  <c r="AI143" i="1"/>
  <c r="AF143" i="1"/>
  <c r="AD143" i="1" s="1"/>
  <c r="T143" i="1"/>
  <c r="AX142" i="1"/>
  <c r="AY142" i="1" s="1"/>
  <c r="AO142" i="1"/>
  <c r="AN142" i="1"/>
  <c r="AM142" i="1"/>
  <c r="AL142" i="1"/>
  <c r="AK142" i="1"/>
  <c r="AJ142" i="1"/>
  <c r="AI142" i="1"/>
  <c r="AF142" i="1"/>
  <c r="AD142" i="1" s="1"/>
  <c r="T142" i="1"/>
  <c r="AX141" i="1"/>
  <c r="AY141" i="1" s="1"/>
  <c r="AO141" i="1"/>
  <c r="AN141" i="1"/>
  <c r="AM141" i="1"/>
  <c r="AL141" i="1"/>
  <c r="AK141" i="1"/>
  <c r="AJ141" i="1"/>
  <c r="AI141" i="1"/>
  <c r="AF141" i="1"/>
  <c r="AD141" i="1" s="1"/>
  <c r="T141" i="1"/>
  <c r="AX140" i="1"/>
  <c r="AO140" i="1"/>
  <c r="AN140" i="1"/>
  <c r="AM140" i="1"/>
  <c r="AL140" i="1"/>
  <c r="AK140" i="1"/>
  <c r="AJ140" i="1"/>
  <c r="AI140" i="1"/>
  <c r="AF140" i="1"/>
  <c r="AX139" i="1"/>
  <c r="AY139" i="1" s="1"/>
  <c r="AO139" i="1"/>
  <c r="AN139" i="1"/>
  <c r="AM139" i="1"/>
  <c r="AL139" i="1"/>
  <c r="AK139" i="1"/>
  <c r="AJ139" i="1"/>
  <c r="AI139" i="1"/>
  <c r="AF139" i="1"/>
  <c r="AD139" i="1" s="1"/>
  <c r="T139" i="1"/>
  <c r="AX138" i="1"/>
  <c r="AY138" i="1" s="1"/>
  <c r="AO138" i="1"/>
  <c r="AN138" i="1"/>
  <c r="AM138" i="1"/>
  <c r="AL138" i="1"/>
  <c r="AK138" i="1"/>
  <c r="AJ138" i="1"/>
  <c r="AI138" i="1"/>
  <c r="AF138" i="1"/>
  <c r="AD138" i="1" s="1"/>
  <c r="T138" i="1"/>
  <c r="AX137" i="1"/>
  <c r="AY137" i="1" s="1"/>
  <c r="AO137" i="1"/>
  <c r="AN137" i="1"/>
  <c r="AM137" i="1"/>
  <c r="AL137" i="1"/>
  <c r="AK137" i="1"/>
  <c r="AJ137" i="1"/>
  <c r="AI137" i="1"/>
  <c r="AF137" i="1"/>
  <c r="AD137" i="1" s="1"/>
  <c r="T137" i="1"/>
  <c r="AX136" i="1"/>
  <c r="AO136" i="1"/>
  <c r="AN136" i="1"/>
  <c r="AM136" i="1"/>
  <c r="AL136" i="1"/>
  <c r="AK136" i="1"/>
  <c r="AJ136" i="1"/>
  <c r="AI136" i="1"/>
  <c r="AF136" i="1"/>
  <c r="AX135" i="1"/>
  <c r="AY135" i="1" s="1"/>
  <c r="AO135" i="1"/>
  <c r="AN135" i="1"/>
  <c r="AM135" i="1"/>
  <c r="AL135" i="1"/>
  <c r="AK135" i="1"/>
  <c r="AJ135" i="1"/>
  <c r="AI135" i="1"/>
  <c r="AF135" i="1"/>
  <c r="AD135" i="1" s="1"/>
  <c r="T135" i="1"/>
  <c r="AX134" i="1"/>
  <c r="AY134" i="1" s="1"/>
  <c r="AO134" i="1"/>
  <c r="AN134" i="1"/>
  <c r="AM134" i="1"/>
  <c r="AL134" i="1"/>
  <c r="AK134" i="1"/>
  <c r="AJ134" i="1"/>
  <c r="AI134" i="1"/>
  <c r="AF134" i="1"/>
  <c r="AD134" i="1" s="1"/>
  <c r="T134" i="1"/>
  <c r="AX133" i="1"/>
  <c r="AY133" i="1" s="1"/>
  <c r="AO133" i="1"/>
  <c r="AN133" i="1"/>
  <c r="AM133" i="1"/>
  <c r="AL133" i="1"/>
  <c r="AK133" i="1"/>
  <c r="AJ133" i="1"/>
  <c r="AI133" i="1"/>
  <c r="AF133" i="1"/>
  <c r="AD133" i="1" s="1"/>
  <c r="T133" i="1"/>
  <c r="AX132" i="1"/>
  <c r="AO132" i="1"/>
  <c r="AN132" i="1"/>
  <c r="AM132" i="1"/>
  <c r="AL132" i="1"/>
  <c r="AK132" i="1"/>
  <c r="AJ132" i="1"/>
  <c r="AI132" i="1"/>
  <c r="AF132" i="1"/>
  <c r="AX131" i="1"/>
  <c r="AY131" i="1" s="1"/>
  <c r="AO131" i="1"/>
  <c r="AN131" i="1"/>
  <c r="AM131" i="1"/>
  <c r="AL131" i="1"/>
  <c r="AK131" i="1"/>
  <c r="AJ131" i="1"/>
  <c r="AI131" i="1"/>
  <c r="AF131" i="1"/>
  <c r="AD131" i="1" s="1"/>
  <c r="T131" i="1"/>
  <c r="AX130" i="1"/>
  <c r="AY130" i="1" s="1"/>
  <c r="AO130" i="1"/>
  <c r="AN130" i="1"/>
  <c r="AM130" i="1"/>
  <c r="AL130" i="1"/>
  <c r="AK130" i="1"/>
  <c r="AJ130" i="1"/>
  <c r="AI130" i="1"/>
  <c r="AF130" i="1"/>
  <c r="AD130" i="1" s="1"/>
  <c r="T130" i="1"/>
  <c r="AX129" i="1"/>
  <c r="AY129" i="1" s="1"/>
  <c r="AO129" i="1"/>
  <c r="AN129" i="1"/>
  <c r="AM129" i="1"/>
  <c r="AL129" i="1"/>
  <c r="AK129" i="1"/>
  <c r="AJ129" i="1"/>
  <c r="AI129" i="1"/>
  <c r="AF129" i="1"/>
  <c r="AD129" i="1" s="1"/>
  <c r="T129" i="1"/>
  <c r="AX128" i="1"/>
  <c r="AO128" i="1"/>
  <c r="AN128" i="1"/>
  <c r="AM128" i="1"/>
  <c r="AL128" i="1"/>
  <c r="AK128" i="1"/>
  <c r="AJ128" i="1"/>
  <c r="AI128" i="1"/>
  <c r="AF128" i="1"/>
  <c r="AD128" i="1" s="1"/>
  <c r="AX127" i="1"/>
  <c r="AY127" i="1" s="1"/>
  <c r="AO127" i="1"/>
  <c r="AN127" i="1"/>
  <c r="AM127" i="1"/>
  <c r="AL127" i="1"/>
  <c r="AK127" i="1"/>
  <c r="AJ127" i="1"/>
  <c r="AI127" i="1"/>
  <c r="AF127" i="1"/>
  <c r="AD127" i="1" s="1"/>
  <c r="T127" i="1"/>
  <c r="AX126" i="1"/>
  <c r="AY126" i="1" s="1"/>
  <c r="AO126" i="1"/>
  <c r="AN126" i="1"/>
  <c r="AM126" i="1"/>
  <c r="AL126" i="1"/>
  <c r="AK126" i="1"/>
  <c r="AJ126" i="1"/>
  <c r="AI126" i="1"/>
  <c r="AF126" i="1"/>
  <c r="AD126" i="1" s="1"/>
  <c r="T126" i="1"/>
  <c r="AX125" i="1"/>
  <c r="AY125" i="1" s="1"/>
  <c r="AO125" i="1"/>
  <c r="AN125" i="1"/>
  <c r="AM125" i="1"/>
  <c r="AL125" i="1"/>
  <c r="AK125" i="1"/>
  <c r="AJ125" i="1"/>
  <c r="AI125" i="1"/>
  <c r="AF125" i="1"/>
  <c r="AD125" i="1" s="1"/>
  <c r="T125" i="1"/>
  <c r="AX124" i="1"/>
  <c r="AO124" i="1"/>
  <c r="AN124" i="1"/>
  <c r="AM124" i="1"/>
  <c r="AL124" i="1"/>
  <c r="AK124" i="1"/>
  <c r="AJ124" i="1"/>
  <c r="AI124" i="1"/>
  <c r="AF124" i="1"/>
  <c r="AX123" i="1"/>
  <c r="AY123" i="1" s="1"/>
  <c r="AO123" i="1"/>
  <c r="AN123" i="1"/>
  <c r="AM123" i="1"/>
  <c r="AL123" i="1"/>
  <c r="AK123" i="1"/>
  <c r="AJ123" i="1"/>
  <c r="AI123" i="1"/>
  <c r="AF123" i="1"/>
  <c r="AD123" i="1" s="1"/>
  <c r="T123" i="1"/>
  <c r="AX122" i="1"/>
  <c r="AY122" i="1" s="1"/>
  <c r="AO122" i="1"/>
  <c r="AN122" i="1"/>
  <c r="AM122" i="1"/>
  <c r="AL122" i="1"/>
  <c r="AK122" i="1"/>
  <c r="AJ122" i="1"/>
  <c r="AI122" i="1"/>
  <c r="AF122" i="1"/>
  <c r="AD122" i="1" s="1"/>
  <c r="T122" i="1"/>
  <c r="AX121" i="1"/>
  <c r="AY121" i="1" s="1"/>
  <c r="AO121" i="1"/>
  <c r="AN121" i="1"/>
  <c r="AM121" i="1"/>
  <c r="AL121" i="1"/>
  <c r="AK121" i="1"/>
  <c r="AJ121" i="1"/>
  <c r="AI121" i="1"/>
  <c r="AF121" i="1"/>
  <c r="AD121" i="1" s="1"/>
  <c r="T121" i="1"/>
  <c r="AX120" i="1"/>
  <c r="AO120" i="1"/>
  <c r="AN120" i="1"/>
  <c r="AM120" i="1"/>
  <c r="AL120" i="1"/>
  <c r="AK120" i="1"/>
  <c r="AJ120" i="1"/>
  <c r="AI120" i="1"/>
  <c r="AF120" i="1"/>
  <c r="AX119" i="1"/>
  <c r="AY119" i="1" s="1"/>
  <c r="AO119" i="1"/>
  <c r="AN119" i="1"/>
  <c r="AM119" i="1"/>
  <c r="AL119" i="1"/>
  <c r="AK119" i="1"/>
  <c r="AJ119" i="1"/>
  <c r="AI119" i="1"/>
  <c r="AF119" i="1"/>
  <c r="AD119" i="1" s="1"/>
  <c r="T119" i="1"/>
  <c r="AX118" i="1"/>
  <c r="AY118" i="1" s="1"/>
  <c r="AO118" i="1"/>
  <c r="AN118" i="1"/>
  <c r="AM118" i="1"/>
  <c r="AL118" i="1"/>
  <c r="AK118" i="1"/>
  <c r="AJ118" i="1"/>
  <c r="AI118" i="1"/>
  <c r="AF118" i="1"/>
  <c r="AD118" i="1" s="1"/>
  <c r="T118" i="1"/>
  <c r="AX117" i="1"/>
  <c r="AY117" i="1" s="1"/>
  <c r="AO117" i="1"/>
  <c r="AN117" i="1"/>
  <c r="AM117" i="1"/>
  <c r="AL117" i="1"/>
  <c r="AK117" i="1"/>
  <c r="AJ117" i="1"/>
  <c r="AI117" i="1"/>
  <c r="AF117" i="1"/>
  <c r="AD117" i="1" s="1"/>
  <c r="T117" i="1"/>
  <c r="AX116" i="1"/>
  <c r="AO116" i="1"/>
  <c r="AN116" i="1"/>
  <c r="AM116" i="1"/>
  <c r="AL116" i="1"/>
  <c r="AK116" i="1"/>
  <c r="AJ116" i="1"/>
  <c r="AI116" i="1"/>
  <c r="AF116" i="1"/>
  <c r="AX115" i="1"/>
  <c r="AY115" i="1" s="1"/>
  <c r="AO115" i="1"/>
  <c r="AN115" i="1"/>
  <c r="AM115" i="1"/>
  <c r="AL115" i="1"/>
  <c r="AK115" i="1"/>
  <c r="AJ115" i="1"/>
  <c r="AI115" i="1"/>
  <c r="AF115" i="1"/>
  <c r="AD115" i="1" s="1"/>
  <c r="T115" i="1"/>
  <c r="AX114" i="1"/>
  <c r="AY114" i="1" s="1"/>
  <c r="AO114" i="1"/>
  <c r="AN114" i="1"/>
  <c r="AM114" i="1"/>
  <c r="AL114" i="1"/>
  <c r="AK114" i="1"/>
  <c r="AJ114" i="1"/>
  <c r="AI114" i="1"/>
  <c r="AE114" i="1" s="1"/>
  <c r="AF114" i="1"/>
  <c r="AD114" i="1" s="1"/>
  <c r="T114" i="1"/>
  <c r="AX113" i="1"/>
  <c r="AY113" i="1" s="1"/>
  <c r="AO113" i="1"/>
  <c r="AN113" i="1"/>
  <c r="AM113" i="1"/>
  <c r="AL113" i="1"/>
  <c r="AK113" i="1"/>
  <c r="AJ113" i="1"/>
  <c r="AI113" i="1"/>
  <c r="AF113" i="1"/>
  <c r="AD113" i="1" s="1"/>
  <c r="T113" i="1"/>
  <c r="AX112" i="1"/>
  <c r="AO112" i="1"/>
  <c r="AN112" i="1"/>
  <c r="AM112" i="1"/>
  <c r="AL112" i="1"/>
  <c r="AK112" i="1"/>
  <c r="AJ112" i="1"/>
  <c r="AI112" i="1"/>
  <c r="AF112" i="1"/>
  <c r="AX111" i="1"/>
  <c r="AY111" i="1" s="1"/>
  <c r="AO111" i="1"/>
  <c r="AN111" i="1"/>
  <c r="AM111" i="1"/>
  <c r="AL111" i="1"/>
  <c r="AK111" i="1"/>
  <c r="AJ111" i="1"/>
  <c r="AI111" i="1"/>
  <c r="AF111" i="1"/>
  <c r="AD111" i="1" s="1"/>
  <c r="T111" i="1"/>
  <c r="AX110" i="1"/>
  <c r="AY110" i="1" s="1"/>
  <c r="AO110" i="1"/>
  <c r="AN110" i="1"/>
  <c r="AM110" i="1"/>
  <c r="AL110" i="1"/>
  <c r="AK110" i="1"/>
  <c r="AJ110" i="1"/>
  <c r="AI110" i="1"/>
  <c r="AF110" i="1"/>
  <c r="AD110" i="1" s="1"/>
  <c r="T110" i="1"/>
  <c r="AX109" i="1"/>
  <c r="AY109" i="1" s="1"/>
  <c r="AO109" i="1"/>
  <c r="AN109" i="1"/>
  <c r="AM109" i="1"/>
  <c r="AL109" i="1"/>
  <c r="AK109" i="1"/>
  <c r="AJ109" i="1"/>
  <c r="AI109" i="1"/>
  <c r="AF109" i="1"/>
  <c r="AD109" i="1" s="1"/>
  <c r="T109" i="1"/>
  <c r="AX108" i="1"/>
  <c r="AO108" i="1"/>
  <c r="AN108" i="1"/>
  <c r="AM108" i="1"/>
  <c r="AL108" i="1"/>
  <c r="AK108" i="1"/>
  <c r="AJ108" i="1"/>
  <c r="AI108" i="1"/>
  <c r="AF108" i="1"/>
  <c r="AX107" i="1"/>
  <c r="AY107" i="1" s="1"/>
  <c r="AO107" i="1"/>
  <c r="AN107" i="1"/>
  <c r="AM107" i="1"/>
  <c r="AL107" i="1"/>
  <c r="AK107" i="1"/>
  <c r="AJ107" i="1"/>
  <c r="AI107" i="1"/>
  <c r="AF107" i="1"/>
  <c r="AD107" i="1" s="1"/>
  <c r="T107" i="1"/>
  <c r="AX106" i="1"/>
  <c r="AY106" i="1" s="1"/>
  <c r="AO106" i="1"/>
  <c r="AN106" i="1"/>
  <c r="AM106" i="1"/>
  <c r="AL106" i="1"/>
  <c r="AK106" i="1"/>
  <c r="AJ106" i="1"/>
  <c r="AI106" i="1"/>
  <c r="AF106" i="1"/>
  <c r="AD106" i="1" s="1"/>
  <c r="T106" i="1"/>
  <c r="AX105" i="1"/>
  <c r="AY105" i="1" s="1"/>
  <c r="AO105" i="1"/>
  <c r="AN105" i="1"/>
  <c r="AM105" i="1"/>
  <c r="AL105" i="1"/>
  <c r="AK105" i="1"/>
  <c r="AJ105" i="1"/>
  <c r="AI105" i="1"/>
  <c r="AF105" i="1"/>
  <c r="AD105" i="1" s="1"/>
  <c r="AX104" i="1"/>
  <c r="AO104" i="1"/>
  <c r="AN104" i="1"/>
  <c r="AM104" i="1"/>
  <c r="AL104" i="1"/>
  <c r="AK104" i="1"/>
  <c r="AJ104" i="1"/>
  <c r="AI104" i="1"/>
  <c r="AF104" i="1"/>
  <c r="AX103" i="1"/>
  <c r="AY103" i="1" s="1"/>
  <c r="AO103" i="1"/>
  <c r="AN103" i="1"/>
  <c r="AM103" i="1"/>
  <c r="AL103" i="1"/>
  <c r="AK103" i="1"/>
  <c r="AJ103" i="1"/>
  <c r="AI103" i="1"/>
  <c r="AF103" i="1"/>
  <c r="AD103" i="1" s="1"/>
  <c r="T103" i="1"/>
  <c r="AX102" i="1"/>
  <c r="AY102" i="1" s="1"/>
  <c r="AO102" i="1"/>
  <c r="AN102" i="1"/>
  <c r="AM102" i="1"/>
  <c r="AL102" i="1"/>
  <c r="AK102" i="1"/>
  <c r="AJ102" i="1"/>
  <c r="AI102" i="1"/>
  <c r="AF102" i="1"/>
  <c r="AD102" i="1" s="1"/>
  <c r="T102" i="1"/>
  <c r="AX101" i="1"/>
  <c r="AY101" i="1" s="1"/>
  <c r="AO101" i="1"/>
  <c r="AN101" i="1"/>
  <c r="AM101" i="1"/>
  <c r="AL101" i="1"/>
  <c r="AK101" i="1"/>
  <c r="AJ101" i="1"/>
  <c r="AI101" i="1"/>
  <c r="AF101" i="1"/>
  <c r="AD101" i="1" s="1"/>
  <c r="T101" i="1"/>
  <c r="AX100" i="1"/>
  <c r="AO100" i="1"/>
  <c r="AN100" i="1"/>
  <c r="AM100" i="1"/>
  <c r="AL100" i="1"/>
  <c r="AK100" i="1"/>
  <c r="AJ100" i="1"/>
  <c r="AI100" i="1"/>
  <c r="AF100" i="1"/>
  <c r="AX99" i="1"/>
  <c r="AY99" i="1" s="1"/>
  <c r="AO99" i="1"/>
  <c r="AN99" i="1"/>
  <c r="AM99" i="1"/>
  <c r="AL99" i="1"/>
  <c r="AK99" i="1"/>
  <c r="AJ99" i="1"/>
  <c r="AI99" i="1"/>
  <c r="AF99" i="1"/>
  <c r="AD99" i="1" s="1"/>
  <c r="T99" i="1"/>
  <c r="AX98" i="1"/>
  <c r="AY98" i="1" s="1"/>
  <c r="AO98" i="1"/>
  <c r="AN98" i="1"/>
  <c r="AM98" i="1"/>
  <c r="AL98" i="1"/>
  <c r="AK98" i="1"/>
  <c r="AJ98" i="1"/>
  <c r="AI98" i="1"/>
  <c r="AF98" i="1"/>
  <c r="AD98" i="1" s="1"/>
  <c r="T98" i="1"/>
  <c r="AX97" i="1"/>
  <c r="AY97" i="1" s="1"/>
  <c r="AO97" i="1"/>
  <c r="AN97" i="1"/>
  <c r="AM97" i="1"/>
  <c r="AL97" i="1"/>
  <c r="AK97" i="1"/>
  <c r="AJ97" i="1"/>
  <c r="AI97" i="1"/>
  <c r="AF97" i="1"/>
  <c r="AD97" i="1" s="1"/>
  <c r="T97" i="1"/>
  <c r="AX96" i="1"/>
  <c r="AO96" i="1"/>
  <c r="AN96" i="1"/>
  <c r="AM96" i="1"/>
  <c r="AL96" i="1"/>
  <c r="AK96" i="1"/>
  <c r="AJ96" i="1"/>
  <c r="AI96" i="1"/>
  <c r="AF96" i="1"/>
  <c r="AX95" i="1"/>
  <c r="AY95" i="1" s="1"/>
  <c r="AO95" i="1"/>
  <c r="AN95" i="1"/>
  <c r="AM95" i="1"/>
  <c r="AL95" i="1"/>
  <c r="AK95" i="1"/>
  <c r="AJ95" i="1"/>
  <c r="AI95" i="1"/>
  <c r="AF95" i="1"/>
  <c r="AD95" i="1" s="1"/>
  <c r="T95" i="1"/>
  <c r="AX94" i="1"/>
  <c r="AY94" i="1" s="1"/>
  <c r="AO94" i="1"/>
  <c r="AN94" i="1"/>
  <c r="AM94" i="1"/>
  <c r="AL94" i="1"/>
  <c r="AK94" i="1"/>
  <c r="AJ94" i="1"/>
  <c r="AI94" i="1"/>
  <c r="AF94" i="1"/>
  <c r="AD94" i="1" s="1"/>
  <c r="T94" i="1"/>
  <c r="AX93" i="1"/>
  <c r="AY93" i="1" s="1"/>
  <c r="AO93" i="1"/>
  <c r="AN93" i="1"/>
  <c r="AM93" i="1"/>
  <c r="AL93" i="1"/>
  <c r="AK93" i="1"/>
  <c r="AJ93" i="1"/>
  <c r="AI93" i="1"/>
  <c r="AF93" i="1"/>
  <c r="AD93" i="1" s="1"/>
  <c r="T93" i="1"/>
  <c r="AX92" i="1"/>
  <c r="AO92" i="1"/>
  <c r="AN92" i="1"/>
  <c r="AM92" i="1"/>
  <c r="AL92" i="1"/>
  <c r="AK92" i="1"/>
  <c r="AJ92" i="1"/>
  <c r="AI92" i="1"/>
  <c r="AF92" i="1"/>
  <c r="AX91" i="1"/>
  <c r="AY91" i="1" s="1"/>
  <c r="AO91" i="1"/>
  <c r="AN91" i="1"/>
  <c r="AM91" i="1"/>
  <c r="AL91" i="1"/>
  <c r="AK91" i="1"/>
  <c r="AJ91" i="1"/>
  <c r="AI91" i="1"/>
  <c r="AF91" i="1"/>
  <c r="AD91" i="1" s="1"/>
  <c r="T91" i="1"/>
  <c r="AX90" i="1"/>
  <c r="AY90" i="1" s="1"/>
  <c r="AO90" i="1"/>
  <c r="AN90" i="1"/>
  <c r="AM90" i="1"/>
  <c r="AL90" i="1"/>
  <c r="AK90" i="1"/>
  <c r="AJ90" i="1"/>
  <c r="AI90" i="1"/>
  <c r="AF90" i="1"/>
  <c r="AD90" i="1" s="1"/>
  <c r="T90" i="1"/>
  <c r="AX89" i="1"/>
  <c r="AY89" i="1" s="1"/>
  <c r="AO89" i="1"/>
  <c r="AN89" i="1"/>
  <c r="AM89" i="1"/>
  <c r="AL89" i="1"/>
  <c r="AK89" i="1"/>
  <c r="AJ89" i="1"/>
  <c r="AI89" i="1"/>
  <c r="AE89" i="1" s="1"/>
  <c r="AF89" i="1"/>
  <c r="AD89" i="1" s="1"/>
  <c r="T89" i="1"/>
  <c r="AX88" i="1"/>
  <c r="AO88" i="1"/>
  <c r="AN88" i="1"/>
  <c r="AM88" i="1"/>
  <c r="AL88" i="1"/>
  <c r="AK88" i="1"/>
  <c r="AJ88" i="1"/>
  <c r="AI88" i="1"/>
  <c r="AF88" i="1"/>
  <c r="AX87" i="1"/>
  <c r="AY87" i="1" s="1"/>
  <c r="AO87" i="1"/>
  <c r="AN87" i="1"/>
  <c r="AM87" i="1"/>
  <c r="AL87" i="1"/>
  <c r="AK87" i="1"/>
  <c r="AJ87" i="1"/>
  <c r="AI87" i="1"/>
  <c r="AF87" i="1"/>
  <c r="AD87" i="1" s="1"/>
  <c r="T87" i="1"/>
  <c r="AX86" i="1"/>
  <c r="AY86" i="1" s="1"/>
  <c r="AO86" i="1"/>
  <c r="AN86" i="1"/>
  <c r="AM86" i="1"/>
  <c r="AL86" i="1"/>
  <c r="AK86" i="1"/>
  <c r="AJ86" i="1"/>
  <c r="AI86" i="1"/>
  <c r="AF86" i="1"/>
  <c r="AD86" i="1" s="1"/>
  <c r="T86" i="1"/>
  <c r="AX85" i="1"/>
  <c r="AY85" i="1" s="1"/>
  <c r="AO85" i="1"/>
  <c r="AN85" i="1"/>
  <c r="AM85" i="1"/>
  <c r="AL85" i="1"/>
  <c r="AK85" i="1"/>
  <c r="AJ85" i="1"/>
  <c r="AI85" i="1"/>
  <c r="AF85" i="1"/>
  <c r="AD85" i="1" s="1"/>
  <c r="T85" i="1"/>
  <c r="AX84" i="1"/>
  <c r="AO84" i="1"/>
  <c r="AN84" i="1"/>
  <c r="AM84" i="1"/>
  <c r="AL84" i="1"/>
  <c r="AK84" i="1"/>
  <c r="AJ84" i="1"/>
  <c r="AI84" i="1"/>
  <c r="AF84" i="1"/>
  <c r="AX83" i="1"/>
  <c r="AY83" i="1" s="1"/>
  <c r="AO83" i="1"/>
  <c r="AN83" i="1"/>
  <c r="AM83" i="1"/>
  <c r="AL83" i="1"/>
  <c r="AK83" i="1"/>
  <c r="AJ83" i="1"/>
  <c r="AI83" i="1"/>
  <c r="AF83" i="1"/>
  <c r="AD83" i="1" s="1"/>
  <c r="T83" i="1"/>
  <c r="AX82" i="1"/>
  <c r="AY82" i="1" s="1"/>
  <c r="AO82" i="1"/>
  <c r="AN82" i="1"/>
  <c r="AM82" i="1"/>
  <c r="AL82" i="1"/>
  <c r="AK82" i="1"/>
  <c r="AJ82" i="1"/>
  <c r="AI82" i="1"/>
  <c r="AF82" i="1"/>
  <c r="AD82" i="1" s="1"/>
  <c r="T82" i="1"/>
  <c r="AX81" i="1"/>
  <c r="AY81" i="1" s="1"/>
  <c r="AO81" i="1"/>
  <c r="AN81" i="1"/>
  <c r="AM81" i="1"/>
  <c r="AL81" i="1"/>
  <c r="AK81" i="1"/>
  <c r="AJ81" i="1"/>
  <c r="AI81" i="1"/>
  <c r="AF81" i="1"/>
  <c r="AD81" i="1" s="1"/>
  <c r="T81" i="1"/>
  <c r="AX80" i="1"/>
  <c r="AO80" i="1"/>
  <c r="AN80" i="1"/>
  <c r="AM80" i="1"/>
  <c r="AL80" i="1"/>
  <c r="AK80" i="1"/>
  <c r="AJ80" i="1"/>
  <c r="AI80" i="1"/>
  <c r="AF80" i="1"/>
  <c r="AX79" i="1"/>
  <c r="AY79" i="1" s="1"/>
  <c r="AO79" i="1"/>
  <c r="AN79" i="1"/>
  <c r="AM79" i="1"/>
  <c r="AL79" i="1"/>
  <c r="AK79" i="1"/>
  <c r="AJ79" i="1"/>
  <c r="AI79" i="1"/>
  <c r="AF79" i="1"/>
  <c r="AD79" i="1" s="1"/>
  <c r="T79" i="1"/>
  <c r="AX78" i="1"/>
  <c r="AY78" i="1" s="1"/>
  <c r="AO78" i="1"/>
  <c r="AN78" i="1"/>
  <c r="AM78" i="1"/>
  <c r="AL78" i="1"/>
  <c r="AK78" i="1"/>
  <c r="AJ78" i="1"/>
  <c r="AI78" i="1"/>
  <c r="AF78" i="1"/>
  <c r="AD78" i="1" s="1"/>
  <c r="T78" i="1"/>
  <c r="AX77" i="1"/>
  <c r="AY77" i="1" s="1"/>
  <c r="AO77" i="1"/>
  <c r="AN77" i="1"/>
  <c r="AM77" i="1"/>
  <c r="AL77" i="1"/>
  <c r="AK77" i="1"/>
  <c r="AJ77" i="1"/>
  <c r="AI77" i="1"/>
  <c r="AF77" i="1"/>
  <c r="AD77" i="1" s="1"/>
  <c r="T77" i="1"/>
  <c r="AX76" i="1"/>
  <c r="AO76" i="1"/>
  <c r="AN76" i="1"/>
  <c r="AM76" i="1"/>
  <c r="AL76" i="1"/>
  <c r="AK76" i="1"/>
  <c r="AJ76" i="1"/>
  <c r="AI76" i="1"/>
  <c r="AF76" i="1"/>
  <c r="AX75" i="1"/>
  <c r="AY75" i="1" s="1"/>
  <c r="AO75" i="1"/>
  <c r="AN75" i="1"/>
  <c r="AM75" i="1"/>
  <c r="AL75" i="1"/>
  <c r="AK75" i="1"/>
  <c r="AJ75" i="1"/>
  <c r="AI75" i="1"/>
  <c r="AF75" i="1"/>
  <c r="AD75" i="1" s="1"/>
  <c r="T75" i="1"/>
  <c r="AX74" i="1"/>
  <c r="AY74" i="1" s="1"/>
  <c r="AO74" i="1"/>
  <c r="AN74" i="1"/>
  <c r="AM74" i="1"/>
  <c r="AL74" i="1"/>
  <c r="AK74" i="1"/>
  <c r="AJ74" i="1"/>
  <c r="AI74" i="1"/>
  <c r="AF74" i="1"/>
  <c r="AD74" i="1" s="1"/>
  <c r="T74" i="1"/>
  <c r="AX73" i="1"/>
  <c r="AY73" i="1" s="1"/>
  <c r="AO73" i="1"/>
  <c r="AN73" i="1"/>
  <c r="AM73" i="1"/>
  <c r="AL73" i="1"/>
  <c r="AK73" i="1"/>
  <c r="AJ73" i="1"/>
  <c r="AI73" i="1"/>
  <c r="AF73" i="1"/>
  <c r="AD73" i="1" s="1"/>
  <c r="T73" i="1"/>
  <c r="AX72" i="1"/>
  <c r="AO72" i="1"/>
  <c r="AN72" i="1"/>
  <c r="AM72" i="1"/>
  <c r="AL72" i="1"/>
  <c r="AK72" i="1"/>
  <c r="AJ72" i="1"/>
  <c r="AI72" i="1"/>
  <c r="AF72" i="1"/>
  <c r="AX71" i="1"/>
  <c r="AY71" i="1" s="1"/>
  <c r="AO71" i="1"/>
  <c r="AN71" i="1"/>
  <c r="AM71" i="1"/>
  <c r="AL71" i="1"/>
  <c r="AK71" i="1"/>
  <c r="AJ71" i="1"/>
  <c r="AI71" i="1"/>
  <c r="AF71" i="1"/>
  <c r="AD71" i="1" s="1"/>
  <c r="T71" i="1"/>
  <c r="AX70" i="1"/>
  <c r="AY70" i="1" s="1"/>
  <c r="AO70" i="1"/>
  <c r="AN70" i="1"/>
  <c r="AM70" i="1"/>
  <c r="AL70" i="1"/>
  <c r="AK70" i="1"/>
  <c r="AJ70" i="1"/>
  <c r="AI70" i="1"/>
  <c r="AF70" i="1"/>
  <c r="AD70" i="1" s="1"/>
  <c r="T70" i="1"/>
  <c r="AX69" i="1"/>
  <c r="AY69" i="1" s="1"/>
  <c r="AO69" i="1"/>
  <c r="AN69" i="1"/>
  <c r="AM69" i="1"/>
  <c r="AL69" i="1"/>
  <c r="AK69" i="1"/>
  <c r="AJ69" i="1"/>
  <c r="AI69" i="1"/>
  <c r="AF69" i="1"/>
  <c r="AD69" i="1" s="1"/>
  <c r="T69" i="1"/>
  <c r="AX68" i="1"/>
  <c r="AO68" i="1"/>
  <c r="AN68" i="1"/>
  <c r="AM68" i="1"/>
  <c r="AL68" i="1"/>
  <c r="AK68" i="1"/>
  <c r="AJ68" i="1"/>
  <c r="AI68" i="1"/>
  <c r="AF68" i="1"/>
  <c r="AX67" i="1"/>
  <c r="AY67" i="1" s="1"/>
  <c r="AO67" i="1"/>
  <c r="AN67" i="1"/>
  <c r="AM67" i="1"/>
  <c r="AL67" i="1"/>
  <c r="AK67" i="1"/>
  <c r="AJ67" i="1"/>
  <c r="AI67" i="1"/>
  <c r="AE67" i="1" s="1"/>
  <c r="AF67" i="1"/>
  <c r="AD67" i="1" s="1"/>
  <c r="T67" i="1"/>
  <c r="AX66" i="1"/>
  <c r="AO66" i="1"/>
  <c r="AN66" i="1"/>
  <c r="AM66" i="1"/>
  <c r="AL66" i="1"/>
  <c r="AK66" i="1"/>
  <c r="AJ66" i="1"/>
  <c r="AI66" i="1"/>
  <c r="AF66" i="1"/>
  <c r="AX65" i="1"/>
  <c r="AY65" i="1" s="1"/>
  <c r="AO65" i="1"/>
  <c r="AN65" i="1"/>
  <c r="AM65" i="1"/>
  <c r="AL65" i="1"/>
  <c r="AK65" i="1"/>
  <c r="AJ65" i="1"/>
  <c r="AI65" i="1"/>
  <c r="AF65" i="1"/>
  <c r="AD65" i="1" s="1"/>
  <c r="T65" i="1"/>
  <c r="AX64" i="1"/>
  <c r="AO64" i="1"/>
  <c r="AN64" i="1"/>
  <c r="AM64" i="1"/>
  <c r="AL64" i="1"/>
  <c r="AK64" i="1"/>
  <c r="AJ64" i="1"/>
  <c r="AI64" i="1"/>
  <c r="AF64" i="1"/>
  <c r="AX63" i="1"/>
  <c r="AY63" i="1" s="1"/>
  <c r="AO63" i="1"/>
  <c r="AN63" i="1"/>
  <c r="AM63" i="1"/>
  <c r="AL63" i="1"/>
  <c r="AK63" i="1"/>
  <c r="AJ63" i="1"/>
  <c r="AI63" i="1"/>
  <c r="AF63" i="1"/>
  <c r="AD63" i="1" s="1"/>
  <c r="T63" i="1"/>
  <c r="AX62" i="1"/>
  <c r="AY62" i="1" s="1"/>
  <c r="AO62" i="1"/>
  <c r="AN62" i="1"/>
  <c r="AM62" i="1"/>
  <c r="AL62" i="1"/>
  <c r="AK62" i="1"/>
  <c r="AJ62" i="1"/>
  <c r="AI62" i="1"/>
  <c r="AF62" i="1"/>
  <c r="AD62" i="1" s="1"/>
  <c r="T62" i="1"/>
  <c r="AX61" i="1"/>
  <c r="AY61" i="1" s="1"/>
  <c r="AO61" i="1"/>
  <c r="AN61" i="1"/>
  <c r="AM61" i="1"/>
  <c r="AL61" i="1"/>
  <c r="AK61" i="1"/>
  <c r="AJ61" i="1"/>
  <c r="AI61" i="1"/>
  <c r="AF61" i="1"/>
  <c r="AD61" i="1" s="1"/>
  <c r="T61" i="1"/>
  <c r="AX60" i="1"/>
  <c r="AO60" i="1"/>
  <c r="AN60" i="1"/>
  <c r="AM60" i="1"/>
  <c r="AL60" i="1"/>
  <c r="AK60" i="1"/>
  <c r="AJ60" i="1"/>
  <c r="AI60" i="1"/>
  <c r="AF60" i="1"/>
  <c r="AX59" i="1"/>
  <c r="AY59" i="1" s="1"/>
  <c r="AO59" i="1"/>
  <c r="AN59" i="1"/>
  <c r="AM59" i="1"/>
  <c r="AL59" i="1"/>
  <c r="AK59" i="1"/>
  <c r="AJ59" i="1"/>
  <c r="AI59" i="1"/>
  <c r="AF59" i="1"/>
  <c r="AD59" i="1" s="1"/>
  <c r="T59" i="1"/>
  <c r="AX58" i="1"/>
  <c r="AY58" i="1" s="1"/>
  <c r="AO58" i="1"/>
  <c r="AN58" i="1"/>
  <c r="AM58" i="1"/>
  <c r="AL58" i="1"/>
  <c r="AK58" i="1"/>
  <c r="AJ58" i="1"/>
  <c r="AI58" i="1"/>
  <c r="AF58" i="1"/>
  <c r="AD58" i="1" s="1"/>
  <c r="T58" i="1"/>
  <c r="AX57" i="1"/>
  <c r="AY57" i="1" s="1"/>
  <c r="AO57" i="1"/>
  <c r="AN57" i="1"/>
  <c r="AM57" i="1"/>
  <c r="AL57" i="1"/>
  <c r="AK57" i="1"/>
  <c r="AJ57" i="1"/>
  <c r="AI57" i="1"/>
  <c r="AF57" i="1"/>
  <c r="AD57" i="1" s="1"/>
  <c r="T57" i="1"/>
  <c r="AX56" i="1"/>
  <c r="AO56" i="1"/>
  <c r="AN56" i="1"/>
  <c r="AM56" i="1"/>
  <c r="AL56" i="1"/>
  <c r="AK56" i="1"/>
  <c r="AJ56" i="1"/>
  <c r="AI56" i="1"/>
  <c r="AF56" i="1"/>
  <c r="AX55" i="1"/>
  <c r="AY55" i="1" s="1"/>
  <c r="AO55" i="1"/>
  <c r="AN55" i="1"/>
  <c r="AM55" i="1"/>
  <c r="AL55" i="1"/>
  <c r="AK55" i="1"/>
  <c r="AJ55" i="1"/>
  <c r="AI55" i="1"/>
  <c r="AF55" i="1"/>
  <c r="AD55" i="1" s="1"/>
  <c r="T55" i="1"/>
  <c r="AX54" i="1"/>
  <c r="AY54" i="1" s="1"/>
  <c r="AO54" i="1"/>
  <c r="AN54" i="1"/>
  <c r="AM54" i="1"/>
  <c r="AL54" i="1"/>
  <c r="AK54" i="1"/>
  <c r="AJ54" i="1"/>
  <c r="AI54" i="1"/>
  <c r="AF54" i="1"/>
  <c r="AD54" i="1" s="1"/>
  <c r="T54" i="1"/>
  <c r="AX53" i="1"/>
  <c r="AY53" i="1" s="1"/>
  <c r="AO53" i="1"/>
  <c r="AN53" i="1"/>
  <c r="AM53" i="1"/>
  <c r="AL53" i="1"/>
  <c r="AK53" i="1"/>
  <c r="AJ53" i="1"/>
  <c r="AI53" i="1"/>
  <c r="AF53" i="1"/>
  <c r="AD53" i="1" s="1"/>
  <c r="T53" i="1"/>
  <c r="AX52" i="1"/>
  <c r="AO52" i="1"/>
  <c r="AN52" i="1"/>
  <c r="AM52" i="1"/>
  <c r="AL52" i="1"/>
  <c r="AK52" i="1"/>
  <c r="AJ52" i="1"/>
  <c r="AI52" i="1"/>
  <c r="AF52" i="1"/>
  <c r="AX51" i="1"/>
  <c r="AY51" i="1" s="1"/>
  <c r="AO51" i="1"/>
  <c r="AN51" i="1"/>
  <c r="AM51" i="1"/>
  <c r="AL51" i="1"/>
  <c r="AK51" i="1"/>
  <c r="AJ51" i="1"/>
  <c r="AI51" i="1"/>
  <c r="AF51" i="1"/>
  <c r="AD51" i="1" s="1"/>
  <c r="T51" i="1"/>
  <c r="AX50" i="1"/>
  <c r="AY50" i="1" s="1"/>
  <c r="AO50" i="1"/>
  <c r="AN50" i="1"/>
  <c r="AM50" i="1"/>
  <c r="AL50" i="1"/>
  <c r="AK50" i="1"/>
  <c r="AJ50" i="1"/>
  <c r="AI50" i="1"/>
  <c r="AF50" i="1"/>
  <c r="AD50" i="1" s="1"/>
  <c r="T50" i="1"/>
  <c r="AX49" i="1"/>
  <c r="AY49" i="1" s="1"/>
  <c r="AO49" i="1"/>
  <c r="AN49" i="1"/>
  <c r="AM49" i="1"/>
  <c r="AL49" i="1"/>
  <c r="AK49" i="1"/>
  <c r="AJ49" i="1"/>
  <c r="AI49" i="1"/>
  <c r="AF49" i="1"/>
  <c r="AD49" i="1" s="1"/>
  <c r="T49" i="1"/>
  <c r="AX48" i="1"/>
  <c r="AO48" i="1"/>
  <c r="AN48" i="1"/>
  <c r="AM48" i="1"/>
  <c r="AL48" i="1"/>
  <c r="AK48" i="1"/>
  <c r="AJ48" i="1"/>
  <c r="AI48" i="1"/>
  <c r="AF48" i="1"/>
  <c r="AX47" i="1"/>
  <c r="AY47" i="1" s="1"/>
  <c r="AO47" i="1"/>
  <c r="AN47" i="1"/>
  <c r="AM47" i="1"/>
  <c r="AL47" i="1"/>
  <c r="AK47" i="1"/>
  <c r="AJ47" i="1"/>
  <c r="AI47" i="1"/>
  <c r="AF47" i="1"/>
  <c r="AD47" i="1" s="1"/>
  <c r="T47" i="1"/>
  <c r="AX46" i="1"/>
  <c r="AY46" i="1" s="1"/>
  <c r="AO46" i="1"/>
  <c r="AN46" i="1"/>
  <c r="AM46" i="1"/>
  <c r="AL46" i="1"/>
  <c r="AK46" i="1"/>
  <c r="AJ46" i="1"/>
  <c r="AI46" i="1"/>
  <c r="AF46" i="1"/>
  <c r="AD46" i="1" s="1"/>
  <c r="T46" i="1"/>
  <c r="AX45" i="1"/>
  <c r="AY45" i="1" s="1"/>
  <c r="AO45" i="1"/>
  <c r="AN45" i="1"/>
  <c r="AM45" i="1"/>
  <c r="AL45" i="1"/>
  <c r="AK45" i="1"/>
  <c r="AJ45" i="1"/>
  <c r="AI45" i="1"/>
  <c r="AF45" i="1"/>
  <c r="AD45" i="1" s="1"/>
  <c r="T45" i="1"/>
  <c r="AX44" i="1"/>
  <c r="AO44" i="1"/>
  <c r="AN44" i="1"/>
  <c r="AM44" i="1"/>
  <c r="AL44" i="1"/>
  <c r="AK44" i="1"/>
  <c r="AJ44" i="1"/>
  <c r="AI44" i="1"/>
  <c r="AF44" i="1"/>
  <c r="AX43" i="1"/>
  <c r="AY43" i="1" s="1"/>
  <c r="AO43" i="1"/>
  <c r="AN43" i="1"/>
  <c r="AM43" i="1"/>
  <c r="AL43" i="1"/>
  <c r="AK43" i="1"/>
  <c r="AJ43" i="1"/>
  <c r="AI43" i="1"/>
  <c r="AF43" i="1"/>
  <c r="AD43" i="1" s="1"/>
  <c r="T43" i="1"/>
  <c r="AX42" i="1"/>
  <c r="AY42" i="1" s="1"/>
  <c r="AO42" i="1"/>
  <c r="AN42" i="1"/>
  <c r="AM42" i="1"/>
  <c r="AL42" i="1"/>
  <c r="AK42" i="1"/>
  <c r="AJ42" i="1"/>
  <c r="AI42" i="1"/>
  <c r="AF42" i="1"/>
  <c r="AD42" i="1" s="1"/>
  <c r="T42" i="1"/>
  <c r="AX41" i="1"/>
  <c r="AY41" i="1" s="1"/>
  <c r="AO41" i="1"/>
  <c r="AN41" i="1"/>
  <c r="AM41" i="1"/>
  <c r="AL41" i="1"/>
  <c r="AK41" i="1"/>
  <c r="AJ41" i="1"/>
  <c r="AI41" i="1"/>
  <c r="AF41" i="1"/>
  <c r="AD41" i="1" s="1"/>
  <c r="T41" i="1"/>
  <c r="AX40" i="1"/>
  <c r="AO40" i="1"/>
  <c r="AN40" i="1"/>
  <c r="AM40" i="1"/>
  <c r="AL40" i="1"/>
  <c r="AK40" i="1"/>
  <c r="AJ40" i="1"/>
  <c r="AI40" i="1"/>
  <c r="AF40" i="1"/>
  <c r="AX39" i="1"/>
  <c r="AY39" i="1" s="1"/>
  <c r="AO39" i="1"/>
  <c r="AN39" i="1"/>
  <c r="AM39" i="1"/>
  <c r="AL39" i="1"/>
  <c r="AK39" i="1"/>
  <c r="AJ39" i="1"/>
  <c r="AI39" i="1"/>
  <c r="AF39" i="1"/>
  <c r="AD39" i="1" s="1"/>
  <c r="T39" i="1"/>
  <c r="AX38" i="1"/>
  <c r="AY38" i="1" s="1"/>
  <c r="AO38" i="1"/>
  <c r="AN38" i="1"/>
  <c r="AM38" i="1"/>
  <c r="AL38" i="1"/>
  <c r="AK38" i="1"/>
  <c r="AJ38" i="1"/>
  <c r="AI38" i="1"/>
  <c r="AF38" i="1"/>
  <c r="AD38" i="1" s="1"/>
  <c r="T38" i="1"/>
  <c r="AX37" i="1"/>
  <c r="AY37" i="1" s="1"/>
  <c r="AO37" i="1"/>
  <c r="AN37" i="1"/>
  <c r="AM37" i="1"/>
  <c r="AL37" i="1"/>
  <c r="AK37" i="1"/>
  <c r="AJ37" i="1"/>
  <c r="AI37" i="1"/>
  <c r="AF37" i="1"/>
  <c r="AD37" i="1" s="1"/>
  <c r="T37" i="1"/>
  <c r="AX36" i="1"/>
  <c r="AO36" i="1"/>
  <c r="AN36" i="1"/>
  <c r="AM36" i="1"/>
  <c r="AL36" i="1"/>
  <c r="AK36" i="1"/>
  <c r="AJ36" i="1"/>
  <c r="AI36" i="1"/>
  <c r="AF36" i="1"/>
  <c r="AX35" i="1"/>
  <c r="AY35" i="1" s="1"/>
  <c r="AO35" i="1"/>
  <c r="AN35" i="1"/>
  <c r="AM35" i="1"/>
  <c r="AL35" i="1"/>
  <c r="AK35" i="1"/>
  <c r="AJ35" i="1"/>
  <c r="AI35" i="1"/>
  <c r="AF35" i="1"/>
  <c r="AD35" i="1" s="1"/>
  <c r="T35" i="1"/>
  <c r="AX34" i="1"/>
  <c r="AY34" i="1" s="1"/>
  <c r="AO34" i="1"/>
  <c r="AN34" i="1"/>
  <c r="AM34" i="1"/>
  <c r="AL34" i="1"/>
  <c r="AK34" i="1"/>
  <c r="AJ34" i="1"/>
  <c r="AI34" i="1"/>
  <c r="AF34" i="1"/>
  <c r="AD34" i="1" s="1"/>
  <c r="T34" i="1"/>
  <c r="AX33" i="1"/>
  <c r="AY33" i="1" s="1"/>
  <c r="AO33" i="1"/>
  <c r="AN33" i="1"/>
  <c r="AM33" i="1"/>
  <c r="AL33" i="1"/>
  <c r="AK33" i="1"/>
  <c r="AJ33" i="1"/>
  <c r="AI33" i="1"/>
  <c r="AF33" i="1"/>
  <c r="AD33" i="1" s="1"/>
  <c r="T33" i="1"/>
  <c r="AX32" i="1"/>
  <c r="AY32" i="1" s="1"/>
  <c r="AO32" i="1"/>
  <c r="AN32" i="1"/>
  <c r="AM32" i="1"/>
  <c r="AL32" i="1"/>
  <c r="AK32" i="1"/>
  <c r="AJ32" i="1"/>
  <c r="AI32" i="1"/>
  <c r="AF32" i="1"/>
  <c r="AD32" i="1" s="1"/>
  <c r="AX31" i="1"/>
  <c r="AY31" i="1" s="1"/>
  <c r="AO31" i="1"/>
  <c r="AN31" i="1"/>
  <c r="AM31" i="1"/>
  <c r="AL31" i="1"/>
  <c r="AK31" i="1"/>
  <c r="AJ31" i="1"/>
  <c r="AI31" i="1"/>
  <c r="AF31" i="1"/>
  <c r="AD31" i="1" s="1"/>
  <c r="T31" i="1"/>
  <c r="AX30" i="1"/>
  <c r="AY30" i="1" s="1"/>
  <c r="AO30" i="1"/>
  <c r="AN30" i="1"/>
  <c r="AM30" i="1"/>
  <c r="AL30" i="1"/>
  <c r="AK30" i="1"/>
  <c r="AJ30" i="1"/>
  <c r="AI30" i="1"/>
  <c r="AF30" i="1"/>
  <c r="AD30" i="1" s="1"/>
  <c r="T30" i="1"/>
  <c r="AX29" i="1"/>
  <c r="AY29" i="1" s="1"/>
  <c r="AO29" i="1"/>
  <c r="AN29" i="1"/>
  <c r="AM29" i="1"/>
  <c r="AL29" i="1"/>
  <c r="AK29" i="1"/>
  <c r="AJ29" i="1"/>
  <c r="AI29" i="1"/>
  <c r="AF29" i="1"/>
  <c r="AD29" i="1" s="1"/>
  <c r="T29" i="1"/>
  <c r="AX28" i="1"/>
  <c r="AO28" i="1"/>
  <c r="AN28" i="1"/>
  <c r="AM28" i="1"/>
  <c r="AL28" i="1"/>
  <c r="AK28" i="1"/>
  <c r="AJ28" i="1"/>
  <c r="AI28" i="1"/>
  <c r="AF28" i="1"/>
  <c r="AX27" i="1"/>
  <c r="AY27" i="1" s="1"/>
  <c r="AO27" i="1"/>
  <c r="AN27" i="1"/>
  <c r="AM27" i="1"/>
  <c r="AL27" i="1"/>
  <c r="AK27" i="1"/>
  <c r="AJ27" i="1"/>
  <c r="AI27" i="1"/>
  <c r="AF27" i="1"/>
  <c r="AD27" i="1" s="1"/>
  <c r="T27" i="1"/>
  <c r="AX26" i="1"/>
  <c r="AY26" i="1" s="1"/>
  <c r="AO26" i="1"/>
  <c r="AN26" i="1"/>
  <c r="AM26" i="1"/>
  <c r="AL26" i="1"/>
  <c r="AK26" i="1"/>
  <c r="AJ26" i="1"/>
  <c r="AI26" i="1"/>
  <c r="AF26" i="1"/>
  <c r="AD26" i="1" s="1"/>
  <c r="T26" i="1"/>
  <c r="AX25" i="1"/>
  <c r="AY25" i="1" s="1"/>
  <c r="AO25" i="1"/>
  <c r="AN25" i="1"/>
  <c r="AM25" i="1"/>
  <c r="AL25" i="1"/>
  <c r="AK25" i="1"/>
  <c r="AJ25" i="1"/>
  <c r="AI25" i="1"/>
  <c r="AF25" i="1"/>
  <c r="AD25" i="1" s="1"/>
  <c r="T25" i="1"/>
  <c r="AX24" i="1"/>
  <c r="AO24" i="1"/>
  <c r="AN24" i="1"/>
  <c r="AM24" i="1"/>
  <c r="AL24" i="1"/>
  <c r="AK24" i="1"/>
  <c r="AJ24" i="1"/>
  <c r="AI24" i="1"/>
  <c r="AF24" i="1"/>
  <c r="AX23" i="1"/>
  <c r="AO23" i="1"/>
  <c r="AN23" i="1"/>
  <c r="AM23" i="1"/>
  <c r="AL23" i="1"/>
  <c r="AK23" i="1"/>
  <c r="AJ23" i="1"/>
  <c r="AI23" i="1"/>
  <c r="AF23" i="1"/>
  <c r="AX22" i="1"/>
  <c r="AY22" i="1" s="1"/>
  <c r="AO22" i="1"/>
  <c r="AN22" i="1"/>
  <c r="AM22" i="1"/>
  <c r="AL22" i="1"/>
  <c r="AK22" i="1"/>
  <c r="AJ22" i="1"/>
  <c r="AI22" i="1"/>
  <c r="AF22" i="1"/>
  <c r="AD22" i="1" s="1"/>
  <c r="T22" i="1"/>
  <c r="AX21" i="1"/>
  <c r="AY21" i="1" s="1"/>
  <c r="AO21" i="1"/>
  <c r="AN21" i="1"/>
  <c r="AM21" i="1"/>
  <c r="AL21" i="1"/>
  <c r="AK21" i="1"/>
  <c r="AJ21" i="1"/>
  <c r="AI21" i="1"/>
  <c r="AF21" i="1"/>
  <c r="AD21" i="1" s="1"/>
  <c r="T21" i="1"/>
  <c r="AX20" i="1"/>
  <c r="AO20" i="1"/>
  <c r="AN20" i="1"/>
  <c r="AM20" i="1"/>
  <c r="AL20" i="1"/>
  <c r="AK20" i="1"/>
  <c r="AJ20" i="1"/>
  <c r="AI20" i="1"/>
  <c r="AF20" i="1"/>
  <c r="AX19" i="1"/>
  <c r="AY19" i="1" s="1"/>
  <c r="AO19" i="1"/>
  <c r="AN19" i="1"/>
  <c r="AM19" i="1"/>
  <c r="AL19" i="1"/>
  <c r="AK19" i="1"/>
  <c r="AJ19" i="1"/>
  <c r="AI19" i="1"/>
  <c r="AF19" i="1"/>
  <c r="AD19" i="1" s="1"/>
  <c r="T19" i="1"/>
  <c r="AX18" i="1"/>
  <c r="AO18" i="1"/>
  <c r="AN18" i="1"/>
  <c r="AM18" i="1"/>
  <c r="AL18" i="1"/>
  <c r="AK18" i="1"/>
  <c r="AJ18" i="1"/>
  <c r="AI18" i="1"/>
  <c r="AF18" i="1"/>
  <c r="AX17" i="1"/>
  <c r="AO17" i="1"/>
  <c r="AN17" i="1"/>
  <c r="AM17" i="1"/>
  <c r="AL17" i="1"/>
  <c r="AK17" i="1"/>
  <c r="AJ17" i="1"/>
  <c r="AI17" i="1"/>
  <c r="AF17" i="1"/>
  <c r="AX16" i="1"/>
  <c r="AO16" i="1"/>
  <c r="AN16" i="1"/>
  <c r="AM16" i="1"/>
  <c r="AL16" i="1"/>
  <c r="AK16" i="1"/>
  <c r="AJ16" i="1"/>
  <c r="AI16" i="1"/>
  <c r="AF16" i="1"/>
  <c r="AX15" i="1"/>
  <c r="AO15" i="1"/>
  <c r="AN15" i="1"/>
  <c r="AM15" i="1"/>
  <c r="AL15" i="1"/>
  <c r="AK15" i="1"/>
  <c r="AJ15" i="1"/>
  <c r="AI15" i="1"/>
  <c r="AF15" i="1"/>
  <c r="AX14" i="1"/>
  <c r="AO14" i="1"/>
  <c r="AN14" i="1"/>
  <c r="AM14" i="1"/>
  <c r="AL14" i="1"/>
  <c r="AK14" i="1"/>
  <c r="AJ14" i="1"/>
  <c r="AI14" i="1"/>
  <c r="AF14" i="1"/>
  <c r="AX13" i="1"/>
  <c r="AO13" i="1"/>
  <c r="AN13" i="1"/>
  <c r="AM13" i="1"/>
  <c r="AL13" i="1"/>
  <c r="AK13" i="1"/>
  <c r="AJ13" i="1"/>
  <c r="AI13" i="1"/>
  <c r="AF13" i="1"/>
  <c r="AD13" i="1" s="1"/>
  <c r="AX12" i="1"/>
  <c r="AO12" i="1"/>
  <c r="AN12" i="1"/>
  <c r="AM12" i="1"/>
  <c r="AL12" i="1"/>
  <c r="AK12" i="1"/>
  <c r="AJ12" i="1"/>
  <c r="AI12" i="1"/>
  <c r="AF12" i="1"/>
  <c r="AX11" i="1"/>
  <c r="AO11" i="1"/>
  <c r="AN11" i="1"/>
  <c r="AM11" i="1"/>
  <c r="AL11" i="1"/>
  <c r="AK11" i="1"/>
  <c r="AJ11" i="1"/>
  <c r="AI11" i="1"/>
  <c r="AF11" i="1"/>
  <c r="AX10" i="1"/>
  <c r="AO10" i="1"/>
  <c r="AN10" i="1"/>
  <c r="AM10" i="1"/>
  <c r="AL10" i="1"/>
  <c r="AK10" i="1"/>
  <c r="AJ10" i="1"/>
  <c r="AI10" i="1"/>
  <c r="AF10" i="1"/>
  <c r="AX9" i="1"/>
  <c r="AO9" i="1"/>
  <c r="AN9" i="1"/>
  <c r="AM9" i="1"/>
  <c r="AL9" i="1"/>
  <c r="AK9" i="1"/>
  <c r="AJ9" i="1"/>
  <c r="AI9" i="1"/>
  <c r="AF9" i="1"/>
  <c r="AX8" i="1"/>
  <c r="AO8" i="1"/>
  <c r="AN8" i="1"/>
  <c r="AM8" i="1"/>
  <c r="AL8" i="1"/>
  <c r="AK8" i="1"/>
  <c r="AJ8" i="1"/>
  <c r="AI8" i="1"/>
  <c r="AF8" i="1"/>
  <c r="AX7" i="1"/>
  <c r="AO7" i="1"/>
  <c r="AN7" i="1"/>
  <c r="AM7" i="1"/>
  <c r="AL7" i="1"/>
  <c r="AK7" i="1"/>
  <c r="AJ7" i="1"/>
  <c r="AI7" i="1"/>
  <c r="AF7" i="1"/>
  <c r="AX6" i="1"/>
  <c r="AO6" i="1"/>
  <c r="AN6" i="1"/>
  <c r="AM6" i="1"/>
  <c r="AL6" i="1"/>
  <c r="AK6" i="1"/>
  <c r="AJ6" i="1"/>
  <c r="AI6" i="1"/>
  <c r="AF6" i="1"/>
  <c r="AX5" i="1"/>
  <c r="AO5" i="1"/>
  <c r="AN5" i="1"/>
  <c r="AM5" i="1"/>
  <c r="AL5" i="1"/>
  <c r="AK5" i="1"/>
  <c r="AJ5" i="1"/>
  <c r="AI5" i="1"/>
  <c r="AF5" i="1"/>
  <c r="AX4" i="1"/>
  <c r="AO4" i="1"/>
  <c r="AN4" i="1"/>
  <c r="AM4" i="1"/>
  <c r="AL4" i="1"/>
  <c r="AK4" i="1"/>
  <c r="AJ4" i="1"/>
  <c r="AI4" i="1"/>
  <c r="AF4" i="1"/>
  <c r="AX3" i="1"/>
  <c r="AO3" i="1"/>
  <c r="AN3" i="1"/>
  <c r="AM3" i="1"/>
  <c r="AL3" i="1"/>
  <c r="AK3" i="1"/>
  <c r="AJ3" i="1"/>
  <c r="AI3" i="1"/>
  <c r="AF3" i="1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D162" i="2"/>
  <c r="I162" i="2"/>
  <c r="D163" i="2"/>
  <c r="I163" i="2"/>
  <c r="D164" i="2"/>
  <c r="I164" i="2"/>
  <c r="D165" i="2"/>
  <c r="I165" i="2"/>
  <c r="D166" i="2"/>
  <c r="I166" i="2"/>
  <c r="D167" i="2"/>
  <c r="I167" i="2"/>
  <c r="D168" i="2"/>
  <c r="I168" i="2"/>
  <c r="D169" i="2"/>
  <c r="I169" i="2"/>
  <c r="D170" i="2"/>
  <c r="I170" i="2"/>
  <c r="D171" i="2"/>
  <c r="I171" i="2"/>
  <c r="D172" i="2"/>
  <c r="I172" i="2"/>
  <c r="D173" i="2"/>
  <c r="I173" i="2"/>
  <c r="D174" i="2"/>
  <c r="I174" i="2"/>
  <c r="D175" i="2"/>
  <c r="I175" i="2"/>
  <c r="D176" i="2"/>
  <c r="I176" i="2"/>
  <c r="D177" i="2"/>
  <c r="I177" i="2"/>
  <c r="D178" i="2"/>
  <c r="I178" i="2"/>
  <c r="D179" i="2"/>
  <c r="I179" i="2"/>
  <c r="D180" i="2"/>
  <c r="I180" i="2"/>
  <c r="D181" i="2"/>
  <c r="I181" i="2"/>
  <c r="D182" i="2"/>
  <c r="I182" i="2"/>
  <c r="D183" i="2"/>
  <c r="I183" i="2"/>
  <c r="D184" i="2"/>
  <c r="I184" i="2"/>
  <c r="D185" i="2"/>
  <c r="I185" i="2"/>
  <c r="D186" i="2"/>
  <c r="I186" i="2"/>
  <c r="D187" i="2"/>
  <c r="I187" i="2"/>
  <c r="D188" i="2"/>
  <c r="I188" i="2"/>
  <c r="D189" i="2"/>
  <c r="I189" i="2"/>
  <c r="D190" i="2"/>
  <c r="I190" i="2"/>
  <c r="D191" i="2"/>
  <c r="I191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I161" i="2"/>
  <c r="D161" i="2"/>
  <c r="C161" i="2"/>
  <c r="I160" i="2"/>
  <c r="D160" i="2"/>
  <c r="C160" i="2"/>
  <c r="I159" i="2"/>
  <c r="D159" i="2"/>
  <c r="C159" i="2"/>
  <c r="I158" i="2"/>
  <c r="D158" i="2"/>
  <c r="C158" i="2"/>
  <c r="I157" i="2"/>
  <c r="D157" i="2"/>
  <c r="C157" i="2"/>
  <c r="I156" i="2"/>
  <c r="D156" i="2"/>
  <c r="C156" i="2"/>
  <c r="I155" i="2"/>
  <c r="D155" i="2"/>
  <c r="C155" i="2"/>
  <c r="I154" i="2"/>
  <c r="D154" i="2"/>
  <c r="C154" i="2"/>
  <c r="I153" i="2"/>
  <c r="D153" i="2"/>
  <c r="C153" i="2"/>
  <c r="I152" i="2"/>
  <c r="D152" i="2"/>
  <c r="C152" i="2"/>
  <c r="I151" i="2"/>
  <c r="D151" i="2"/>
  <c r="C151" i="2"/>
  <c r="I150" i="2"/>
  <c r="D150" i="2"/>
  <c r="C150" i="2"/>
  <c r="I149" i="2"/>
  <c r="D149" i="2"/>
  <c r="C149" i="2"/>
  <c r="I148" i="2"/>
  <c r="D148" i="2"/>
  <c r="C148" i="2"/>
  <c r="I147" i="2"/>
  <c r="D147" i="2"/>
  <c r="C147" i="2"/>
  <c r="I146" i="2"/>
  <c r="D146" i="2"/>
  <c r="C146" i="2"/>
  <c r="I145" i="2"/>
  <c r="D145" i="2"/>
  <c r="C145" i="2"/>
  <c r="I144" i="2"/>
  <c r="D144" i="2"/>
  <c r="C144" i="2"/>
  <c r="I143" i="2"/>
  <c r="D143" i="2"/>
  <c r="C143" i="2"/>
  <c r="I142" i="2"/>
  <c r="D142" i="2"/>
  <c r="C142" i="2"/>
  <c r="I141" i="2"/>
  <c r="D141" i="2"/>
  <c r="C141" i="2"/>
  <c r="I140" i="2"/>
  <c r="D140" i="2"/>
  <c r="C140" i="2"/>
  <c r="I139" i="2"/>
  <c r="D139" i="2"/>
  <c r="C139" i="2"/>
  <c r="I138" i="2"/>
  <c r="D138" i="2"/>
  <c r="C138" i="2"/>
  <c r="I137" i="2"/>
  <c r="D137" i="2"/>
  <c r="C137" i="2"/>
  <c r="I136" i="2"/>
  <c r="D136" i="2"/>
  <c r="C136" i="2"/>
  <c r="I135" i="2"/>
  <c r="D135" i="2"/>
  <c r="C135" i="2"/>
  <c r="I134" i="2"/>
  <c r="D134" i="2"/>
  <c r="C134" i="2"/>
  <c r="I133" i="2"/>
  <c r="D133" i="2"/>
  <c r="C133" i="2"/>
  <c r="I132" i="2"/>
  <c r="D132" i="2"/>
  <c r="C132" i="2"/>
  <c r="I131" i="2"/>
  <c r="D131" i="2"/>
  <c r="C131" i="2"/>
  <c r="I130" i="2"/>
  <c r="D130" i="2"/>
  <c r="C130" i="2"/>
  <c r="I129" i="2"/>
  <c r="D129" i="2"/>
  <c r="C129" i="2"/>
  <c r="I128" i="2"/>
  <c r="D128" i="2"/>
  <c r="C128" i="2"/>
  <c r="I127" i="2"/>
  <c r="D127" i="2"/>
  <c r="C127" i="2"/>
  <c r="I126" i="2"/>
  <c r="D126" i="2"/>
  <c r="C126" i="2"/>
  <c r="I125" i="2"/>
  <c r="D125" i="2"/>
  <c r="C125" i="2"/>
  <c r="I124" i="2"/>
  <c r="D124" i="2"/>
  <c r="C124" i="2"/>
  <c r="I123" i="2"/>
  <c r="D123" i="2"/>
  <c r="C123" i="2"/>
  <c r="I122" i="2"/>
  <c r="D122" i="2"/>
  <c r="C122" i="2"/>
  <c r="I121" i="2"/>
  <c r="D121" i="2"/>
  <c r="C121" i="2"/>
  <c r="I120" i="2"/>
  <c r="D120" i="2"/>
  <c r="C120" i="2"/>
  <c r="I119" i="2"/>
  <c r="D119" i="2"/>
  <c r="C119" i="2"/>
  <c r="I118" i="2"/>
  <c r="D118" i="2"/>
  <c r="C118" i="2"/>
  <c r="I117" i="2"/>
  <c r="D117" i="2"/>
  <c r="C117" i="2"/>
  <c r="I116" i="2"/>
  <c r="D116" i="2"/>
  <c r="C116" i="2"/>
  <c r="I115" i="2"/>
  <c r="D115" i="2"/>
  <c r="C115" i="2"/>
  <c r="I114" i="2"/>
  <c r="D114" i="2"/>
  <c r="C114" i="2"/>
  <c r="I113" i="2"/>
  <c r="D113" i="2"/>
  <c r="C113" i="2"/>
  <c r="I112" i="2"/>
  <c r="D112" i="2"/>
  <c r="C112" i="2"/>
  <c r="I111" i="2"/>
  <c r="D111" i="2"/>
  <c r="C111" i="2"/>
  <c r="I110" i="2"/>
  <c r="D110" i="2"/>
  <c r="C110" i="2"/>
  <c r="I109" i="2"/>
  <c r="D109" i="2"/>
  <c r="C109" i="2"/>
  <c r="I108" i="2"/>
  <c r="D108" i="2"/>
  <c r="C108" i="2"/>
  <c r="I107" i="2"/>
  <c r="D107" i="2"/>
  <c r="C107" i="2"/>
  <c r="I106" i="2"/>
  <c r="D106" i="2"/>
  <c r="C106" i="2"/>
  <c r="I105" i="2"/>
  <c r="D105" i="2"/>
  <c r="C105" i="2"/>
  <c r="I104" i="2"/>
  <c r="D104" i="2"/>
  <c r="C104" i="2"/>
  <c r="I103" i="2"/>
  <c r="D103" i="2"/>
  <c r="C103" i="2"/>
  <c r="I102" i="2"/>
  <c r="D102" i="2"/>
  <c r="C102" i="2"/>
  <c r="I101" i="2"/>
  <c r="D101" i="2"/>
  <c r="C101" i="2"/>
  <c r="I100" i="2"/>
  <c r="D100" i="2"/>
  <c r="C100" i="2"/>
  <c r="I99" i="2"/>
  <c r="D99" i="2"/>
  <c r="C99" i="2"/>
  <c r="I98" i="2"/>
  <c r="D98" i="2"/>
  <c r="C98" i="2"/>
  <c r="I97" i="2"/>
  <c r="D97" i="2"/>
  <c r="C97" i="2"/>
  <c r="I96" i="2"/>
  <c r="D96" i="2"/>
  <c r="C96" i="2"/>
  <c r="I95" i="2"/>
  <c r="D95" i="2"/>
  <c r="C95" i="2"/>
  <c r="I94" i="2"/>
  <c r="D94" i="2"/>
  <c r="C94" i="2"/>
  <c r="I93" i="2"/>
  <c r="D93" i="2"/>
  <c r="C93" i="2"/>
  <c r="I92" i="2"/>
  <c r="D92" i="2"/>
  <c r="C92" i="2"/>
  <c r="I91" i="2"/>
  <c r="D91" i="2"/>
  <c r="C91" i="2"/>
  <c r="I90" i="2"/>
  <c r="D90" i="2"/>
  <c r="C90" i="2"/>
  <c r="I89" i="2"/>
  <c r="D89" i="2"/>
  <c r="C89" i="2"/>
  <c r="I88" i="2"/>
  <c r="D88" i="2"/>
  <c r="C88" i="2"/>
  <c r="I87" i="2"/>
  <c r="D87" i="2"/>
  <c r="C87" i="2"/>
  <c r="I86" i="2"/>
  <c r="D86" i="2"/>
  <c r="C86" i="2"/>
  <c r="I85" i="2"/>
  <c r="D85" i="2"/>
  <c r="C85" i="2"/>
  <c r="I84" i="2"/>
  <c r="D84" i="2"/>
  <c r="C84" i="2"/>
  <c r="I83" i="2"/>
  <c r="D83" i="2"/>
  <c r="C83" i="2"/>
  <c r="I82" i="2"/>
  <c r="D82" i="2"/>
  <c r="C82" i="2"/>
  <c r="I81" i="2"/>
  <c r="D81" i="2"/>
  <c r="C81" i="2"/>
  <c r="I80" i="2"/>
  <c r="D80" i="2"/>
  <c r="C80" i="2"/>
  <c r="I79" i="2"/>
  <c r="D79" i="2"/>
  <c r="C79" i="2"/>
  <c r="I78" i="2"/>
  <c r="D78" i="2"/>
  <c r="C78" i="2"/>
  <c r="I77" i="2"/>
  <c r="D77" i="2"/>
  <c r="C77" i="2"/>
  <c r="I76" i="2"/>
  <c r="D76" i="2"/>
  <c r="C76" i="2"/>
  <c r="I75" i="2"/>
  <c r="D75" i="2"/>
  <c r="C75" i="2"/>
  <c r="I74" i="2"/>
  <c r="D74" i="2"/>
  <c r="C74" i="2"/>
  <c r="I73" i="2"/>
  <c r="D73" i="2"/>
  <c r="C73" i="2"/>
  <c r="I72" i="2"/>
  <c r="D72" i="2"/>
  <c r="C72" i="2"/>
  <c r="I71" i="2"/>
  <c r="D71" i="2"/>
  <c r="C71" i="2"/>
  <c r="I70" i="2"/>
  <c r="D70" i="2"/>
  <c r="C70" i="2"/>
  <c r="I69" i="2"/>
  <c r="D69" i="2"/>
  <c r="C69" i="2"/>
  <c r="I68" i="2"/>
  <c r="D68" i="2"/>
  <c r="C68" i="2"/>
  <c r="I67" i="2"/>
  <c r="D67" i="2"/>
  <c r="C67" i="2"/>
  <c r="I66" i="2"/>
  <c r="I65" i="2"/>
  <c r="D65" i="2"/>
  <c r="C65" i="2"/>
  <c r="I64" i="2"/>
  <c r="D64" i="2"/>
  <c r="C64" i="2"/>
  <c r="I63" i="2"/>
  <c r="D63" i="2"/>
  <c r="C63" i="2"/>
  <c r="I62" i="2"/>
  <c r="D62" i="2"/>
  <c r="C62" i="2"/>
  <c r="I61" i="2"/>
  <c r="D61" i="2"/>
  <c r="C61" i="2"/>
  <c r="I60" i="2"/>
  <c r="D60" i="2"/>
  <c r="C60" i="2"/>
  <c r="I59" i="2"/>
  <c r="D59" i="2"/>
  <c r="C59" i="2"/>
  <c r="I58" i="2"/>
  <c r="D58" i="2"/>
  <c r="C58" i="2"/>
  <c r="I57" i="2"/>
  <c r="D57" i="2"/>
  <c r="C57" i="2"/>
  <c r="I56" i="2"/>
  <c r="D56" i="2"/>
  <c r="C56" i="2"/>
  <c r="I55" i="2"/>
  <c r="D55" i="2"/>
  <c r="C55" i="2"/>
  <c r="I54" i="2"/>
  <c r="D54" i="2"/>
  <c r="C54" i="2"/>
  <c r="I53" i="2"/>
  <c r="D53" i="2"/>
  <c r="C53" i="2"/>
  <c r="I52" i="2"/>
  <c r="D52" i="2"/>
  <c r="C52" i="2"/>
  <c r="I51" i="2"/>
  <c r="D51" i="2"/>
  <c r="C51" i="2"/>
  <c r="I50" i="2"/>
  <c r="D50" i="2"/>
  <c r="C50" i="2"/>
  <c r="I49" i="2"/>
  <c r="D49" i="2"/>
  <c r="C49" i="2"/>
  <c r="I48" i="2"/>
  <c r="D48" i="2"/>
  <c r="C48" i="2"/>
  <c r="I47" i="2"/>
  <c r="D47" i="2"/>
  <c r="C47" i="2"/>
  <c r="I46" i="2"/>
  <c r="D46" i="2"/>
  <c r="C46" i="2"/>
  <c r="I45" i="2"/>
  <c r="D45" i="2"/>
  <c r="C45" i="2"/>
  <c r="I44" i="2"/>
  <c r="D44" i="2"/>
  <c r="C44" i="2"/>
  <c r="I43" i="2"/>
  <c r="D43" i="2"/>
  <c r="C43" i="2"/>
  <c r="I42" i="2"/>
  <c r="D42" i="2"/>
  <c r="C42" i="2"/>
  <c r="I41" i="2"/>
  <c r="D41" i="2"/>
  <c r="C41" i="2"/>
  <c r="I40" i="2"/>
  <c r="D40" i="2"/>
  <c r="C40" i="2"/>
  <c r="I39" i="2"/>
  <c r="D39" i="2"/>
  <c r="C39" i="2"/>
  <c r="I38" i="2"/>
  <c r="D38" i="2"/>
  <c r="C38" i="2"/>
  <c r="I37" i="2"/>
  <c r="G37" i="2"/>
  <c r="D37" i="2"/>
  <c r="C37" i="2"/>
  <c r="I36" i="2"/>
  <c r="D36" i="2"/>
  <c r="C36" i="2"/>
  <c r="I35" i="2"/>
  <c r="D35" i="2"/>
  <c r="C35" i="2"/>
  <c r="I34" i="2"/>
  <c r="D34" i="2"/>
  <c r="C34" i="2"/>
  <c r="I33" i="2"/>
  <c r="D33" i="2"/>
  <c r="C33" i="2"/>
  <c r="I32" i="2"/>
  <c r="D32" i="2"/>
  <c r="C32" i="2"/>
  <c r="I31" i="2"/>
  <c r="D31" i="2"/>
  <c r="C31" i="2"/>
  <c r="I30" i="2"/>
  <c r="D30" i="2"/>
  <c r="C30" i="2"/>
  <c r="I29" i="2"/>
  <c r="D29" i="2"/>
  <c r="C29" i="2"/>
  <c r="I28" i="2"/>
  <c r="D28" i="2"/>
  <c r="C28" i="2"/>
  <c r="I27" i="2"/>
  <c r="D27" i="2"/>
  <c r="C27" i="2"/>
  <c r="I26" i="2"/>
  <c r="D26" i="2"/>
  <c r="C26" i="2"/>
  <c r="I25" i="2"/>
  <c r="D25" i="2"/>
  <c r="C25" i="2"/>
  <c r="I24" i="2"/>
  <c r="D24" i="2"/>
  <c r="C24" i="2"/>
  <c r="I23" i="2"/>
  <c r="D23" i="2"/>
  <c r="C23" i="2"/>
  <c r="I22" i="2"/>
  <c r="D22" i="2"/>
  <c r="C22" i="2"/>
  <c r="I21" i="2"/>
  <c r="D21" i="2"/>
  <c r="C21" i="2"/>
  <c r="I20" i="2"/>
  <c r="D20" i="2"/>
  <c r="C20" i="2"/>
  <c r="I19" i="2"/>
  <c r="D19" i="2"/>
  <c r="I18" i="2"/>
  <c r="D18" i="2"/>
  <c r="C18" i="2"/>
  <c r="I17" i="2"/>
  <c r="D17" i="2"/>
  <c r="I16" i="2"/>
  <c r="D16" i="2"/>
  <c r="C16" i="2"/>
  <c r="I15" i="2"/>
  <c r="D15" i="2"/>
  <c r="I14" i="2"/>
  <c r="D14" i="2"/>
  <c r="C14" i="2"/>
  <c r="I13" i="2"/>
  <c r="D13" i="2"/>
  <c r="I12" i="2"/>
  <c r="D12" i="2"/>
  <c r="C12" i="2"/>
  <c r="I11" i="2"/>
  <c r="D11" i="2"/>
  <c r="I10" i="2"/>
  <c r="D10" i="2"/>
  <c r="C10" i="2"/>
  <c r="I9" i="2"/>
  <c r="D9" i="2"/>
  <c r="I8" i="2"/>
  <c r="D8" i="2"/>
  <c r="C8" i="2"/>
  <c r="I7" i="2"/>
  <c r="D7" i="2"/>
  <c r="I6" i="2"/>
  <c r="D6" i="2"/>
  <c r="C6" i="2"/>
  <c r="I5" i="2"/>
  <c r="D5" i="2"/>
  <c r="I4" i="2"/>
  <c r="D4" i="2"/>
  <c r="C4" i="2"/>
  <c r="I3" i="2"/>
  <c r="D3" i="2"/>
  <c r="G98" i="2"/>
  <c r="G94" i="2"/>
  <c r="G91" i="2"/>
  <c r="G90" i="2"/>
  <c r="G87" i="2"/>
  <c r="G86" i="2"/>
  <c r="G83" i="2"/>
  <c r="G82" i="2"/>
  <c r="G79" i="2"/>
  <c r="G78" i="2"/>
  <c r="G75" i="2"/>
  <c r="G74" i="2"/>
  <c r="I36" i="9" l="1"/>
  <c r="AE148" i="1"/>
  <c r="AE191" i="1"/>
  <c r="AW60" i="1"/>
  <c r="AE137" i="1"/>
  <c r="AE87" i="1"/>
  <c r="AW107" i="1"/>
  <c r="AW186" i="1"/>
  <c r="AE26" i="1"/>
  <c r="AD132" i="1"/>
  <c r="AY132" i="1"/>
  <c r="AD124" i="1"/>
  <c r="AD52" i="1"/>
  <c r="AY52" i="1"/>
  <c r="AD17" i="1"/>
  <c r="AY17" i="1"/>
  <c r="AD48" i="1"/>
  <c r="AY48" i="1"/>
  <c r="AD64" i="1"/>
  <c r="AD68" i="1"/>
  <c r="AY68" i="1"/>
  <c r="T100" i="1"/>
  <c r="AY128" i="1"/>
  <c r="AY64" i="1"/>
  <c r="AD84" i="1"/>
  <c r="AY84" i="1"/>
  <c r="T148" i="1"/>
  <c r="AD36" i="1"/>
  <c r="AD56" i="1"/>
  <c r="AY56" i="1"/>
  <c r="AD108" i="1"/>
  <c r="AY108" i="1"/>
  <c r="AD144" i="1"/>
  <c r="AY144" i="1"/>
  <c r="T164" i="1"/>
  <c r="AD168" i="1"/>
  <c r="AY168" i="1"/>
  <c r="AY184" i="1"/>
  <c r="AD24" i="1"/>
  <c r="AY24" i="1"/>
  <c r="AE25" i="1"/>
  <c r="AE29" i="1"/>
  <c r="AE56" i="1"/>
  <c r="AW58" i="1"/>
  <c r="AD72" i="1"/>
  <c r="AY72" i="1"/>
  <c r="AD76" i="1"/>
  <c r="AY76" i="1"/>
  <c r="AD88" i="1"/>
  <c r="AY88" i="1"/>
  <c r="AE98" i="1"/>
  <c r="AD100" i="1"/>
  <c r="AY100" i="1"/>
  <c r="AD112" i="1"/>
  <c r="AY112" i="1"/>
  <c r="AD116" i="1"/>
  <c r="AY116" i="1"/>
  <c r="AY124" i="1"/>
  <c r="T128" i="1"/>
  <c r="AD136" i="1"/>
  <c r="AY136" i="1"/>
  <c r="AE155" i="1"/>
  <c r="T156" i="1"/>
  <c r="AD164" i="1"/>
  <c r="AD172" i="1"/>
  <c r="AY172" i="1"/>
  <c r="AD176" i="1"/>
  <c r="AY176" i="1"/>
  <c r="T184" i="1"/>
  <c r="AD188" i="1"/>
  <c r="AW18" i="1"/>
  <c r="AE19" i="1"/>
  <c r="AD28" i="1"/>
  <c r="AY28" i="1"/>
  <c r="AY36" i="1"/>
  <c r="AD40" i="1"/>
  <c r="AY40" i="1"/>
  <c r="AD44" i="1"/>
  <c r="AY44" i="1"/>
  <c r="AD60" i="1"/>
  <c r="AY60" i="1"/>
  <c r="AW80" i="1"/>
  <c r="AE86" i="1"/>
  <c r="AD92" i="1"/>
  <c r="AY92" i="1"/>
  <c r="AW121" i="1"/>
  <c r="AE126" i="1"/>
  <c r="AY148" i="1"/>
  <c r="AD152" i="1"/>
  <c r="AY152" i="1"/>
  <c r="AD156" i="1"/>
  <c r="AD180" i="1"/>
  <c r="AY180" i="1"/>
  <c r="AY188" i="1"/>
  <c r="G124" i="2"/>
  <c r="AW4" i="1"/>
  <c r="AE78" i="1"/>
  <c r="AD80" i="1"/>
  <c r="AY80" i="1"/>
  <c r="AD96" i="1"/>
  <c r="AY96" i="1"/>
  <c r="AD104" i="1"/>
  <c r="AY104" i="1"/>
  <c r="AE118" i="1"/>
  <c r="AY120" i="1"/>
  <c r="AW138" i="1"/>
  <c r="AD140" i="1"/>
  <c r="AY140" i="1"/>
  <c r="AD160" i="1"/>
  <c r="AY160" i="1"/>
  <c r="AE164" i="1"/>
  <c r="AE180" i="1"/>
  <c r="AE182" i="1"/>
  <c r="AE176" i="1"/>
  <c r="AE185" i="1"/>
  <c r="AE3" i="1"/>
  <c r="AE15" i="1"/>
  <c r="AE24" i="1"/>
  <c r="AE36" i="1"/>
  <c r="AE48" i="1"/>
  <c r="AW50" i="1"/>
  <c r="AE73" i="1"/>
  <c r="AE83" i="1"/>
  <c r="AE91" i="1"/>
  <c r="AW93" i="1"/>
  <c r="AE100" i="1"/>
  <c r="AE110" i="1"/>
  <c r="AE119" i="1"/>
  <c r="AW120" i="1"/>
  <c r="AE125" i="1"/>
  <c r="AW131" i="1"/>
  <c r="AE142" i="1"/>
  <c r="AW145" i="1"/>
  <c r="AE152" i="1"/>
  <c r="AW154" i="1"/>
  <c r="AE171" i="1"/>
  <c r="AW10" i="1"/>
  <c r="AW22" i="1"/>
  <c r="AE64" i="1"/>
  <c r="AW67" i="1"/>
  <c r="AW68" i="1"/>
  <c r="AW82" i="1"/>
  <c r="AE102" i="1"/>
  <c r="AW105" i="1"/>
  <c r="AW123" i="1"/>
  <c r="AE128" i="1"/>
  <c r="AE133" i="1"/>
  <c r="AE144" i="1"/>
  <c r="AE153" i="1"/>
  <c r="AW161" i="1"/>
  <c r="AE168" i="1"/>
  <c r="AW170" i="1"/>
  <c r="AE187" i="1"/>
  <c r="AE6" i="1"/>
  <c r="AW8" i="1"/>
  <c r="AE20" i="1"/>
  <c r="AE21" i="1"/>
  <c r="AW27" i="1"/>
  <c r="AW30" i="1"/>
  <c r="AW40" i="1"/>
  <c r="AE42" i="1"/>
  <c r="AE52" i="1"/>
  <c r="AW54" i="1"/>
  <c r="AW63" i="1"/>
  <c r="AE94" i="1"/>
  <c r="AE103" i="1"/>
  <c r="AW104" i="1"/>
  <c r="AE116" i="1"/>
  <c r="AE132" i="1"/>
  <c r="AE160" i="1"/>
  <c r="AE169" i="1"/>
  <c r="AW106" i="1"/>
  <c r="AE106" i="1"/>
  <c r="AE8" i="1"/>
  <c r="AW12" i="1"/>
  <c r="AW14" i="1"/>
  <c r="AW28" i="1"/>
  <c r="AE30" i="1"/>
  <c r="AW51" i="1"/>
  <c r="AW52" i="1"/>
  <c r="AW55" i="1"/>
  <c r="AW74" i="1"/>
  <c r="AE7" i="1"/>
  <c r="AE9" i="1"/>
  <c r="AE10" i="1"/>
  <c r="AW11" i="1"/>
  <c r="AE12" i="1"/>
  <c r="AW16" i="1"/>
  <c r="AE17" i="1"/>
  <c r="AE18" i="1"/>
  <c r="AE34" i="1"/>
  <c r="AE40" i="1"/>
  <c r="AW48" i="1"/>
  <c r="AE60" i="1"/>
  <c r="AE61" i="1"/>
  <c r="AW122" i="1"/>
  <c r="AE122" i="1"/>
  <c r="AW156" i="1"/>
  <c r="AE156" i="1"/>
  <c r="AW188" i="1"/>
  <c r="AE188" i="1"/>
  <c r="AE5" i="1"/>
  <c r="AW7" i="1"/>
  <c r="AE22" i="1"/>
  <c r="AW44" i="1"/>
  <c r="AW64" i="1"/>
  <c r="AE72" i="1"/>
  <c r="AW3" i="1"/>
  <c r="AE4" i="1"/>
  <c r="AW6" i="1"/>
  <c r="AE11" i="1"/>
  <c r="AE13" i="1"/>
  <c r="AE14" i="1"/>
  <c r="AW15" i="1"/>
  <c r="AE16" i="1"/>
  <c r="AW19" i="1"/>
  <c r="AW20" i="1"/>
  <c r="AW23" i="1"/>
  <c r="AW26" i="1"/>
  <c r="AE28" i="1"/>
  <c r="AE32" i="1"/>
  <c r="AE33" i="1"/>
  <c r="AE38" i="1"/>
  <c r="AE45" i="1"/>
  <c r="AE53" i="1"/>
  <c r="AE57" i="1"/>
  <c r="AE68" i="1"/>
  <c r="AW70" i="1"/>
  <c r="AW71" i="1"/>
  <c r="AE79" i="1"/>
  <c r="AE136" i="1"/>
  <c r="AW172" i="1"/>
  <c r="AE172" i="1"/>
  <c r="AE184" i="1"/>
  <c r="AE46" i="1"/>
  <c r="AW56" i="1"/>
  <c r="AW59" i="1"/>
  <c r="AW62" i="1"/>
  <c r="AE65" i="1"/>
  <c r="AW72" i="1"/>
  <c r="AW75" i="1"/>
  <c r="AE81" i="1"/>
  <c r="AW85" i="1"/>
  <c r="AW92" i="1"/>
  <c r="AE104" i="1"/>
  <c r="AE107" i="1"/>
  <c r="AW108" i="1"/>
  <c r="AW109" i="1"/>
  <c r="AW110" i="1"/>
  <c r="AW111" i="1"/>
  <c r="AE120" i="1"/>
  <c r="AE123" i="1"/>
  <c r="AW126" i="1"/>
  <c r="AE134" i="1"/>
  <c r="AE140" i="1"/>
  <c r="AE141" i="1"/>
  <c r="AW142" i="1"/>
  <c r="AE143" i="1"/>
  <c r="AW144" i="1"/>
  <c r="AE146" i="1"/>
  <c r="AW149" i="1"/>
  <c r="AE154" i="1"/>
  <c r="AE157" i="1"/>
  <c r="AW158" i="1"/>
  <c r="AE159" i="1"/>
  <c r="AW160" i="1"/>
  <c r="AW165" i="1"/>
  <c r="AE173" i="1"/>
  <c r="AW174" i="1"/>
  <c r="AE175" i="1"/>
  <c r="AW176" i="1"/>
  <c r="AW177" i="1"/>
  <c r="AE186" i="1"/>
  <c r="AE189" i="1"/>
  <c r="AW190" i="1"/>
  <c r="AW66" i="1"/>
  <c r="AE69" i="1"/>
  <c r="AE76" i="1"/>
  <c r="AW77" i="1"/>
  <c r="AW84" i="1"/>
  <c r="AE92" i="1"/>
  <c r="AE95" i="1"/>
  <c r="AW96" i="1"/>
  <c r="AW99" i="1"/>
  <c r="AE108" i="1"/>
  <c r="AE111" i="1"/>
  <c r="AW112" i="1"/>
  <c r="AW113" i="1"/>
  <c r="AW114" i="1"/>
  <c r="AW115" i="1"/>
  <c r="AW124" i="1"/>
  <c r="AW127" i="1"/>
  <c r="AW137" i="1"/>
  <c r="AE145" i="1"/>
  <c r="AW146" i="1"/>
  <c r="AE147" i="1"/>
  <c r="AW148" i="1"/>
  <c r="AE150" i="1"/>
  <c r="AW153" i="1"/>
  <c r="AE158" i="1"/>
  <c r="AE161" i="1"/>
  <c r="AW162" i="1"/>
  <c r="AE163" i="1"/>
  <c r="AW164" i="1"/>
  <c r="AE166" i="1"/>
  <c r="AW169" i="1"/>
  <c r="AE174" i="1"/>
  <c r="AE177" i="1"/>
  <c r="AW178" i="1"/>
  <c r="AE179" i="1"/>
  <c r="AW180" i="1"/>
  <c r="AW181" i="1"/>
  <c r="AE190" i="1"/>
  <c r="AW191" i="1"/>
  <c r="AW78" i="1"/>
  <c r="AE84" i="1"/>
  <c r="AW88" i="1"/>
  <c r="AW90" i="1"/>
  <c r="AE99" i="1"/>
  <c r="AW100" i="1"/>
  <c r="AW101" i="1"/>
  <c r="AW102" i="1"/>
  <c r="AW103" i="1"/>
  <c r="AE112" i="1"/>
  <c r="AE115" i="1"/>
  <c r="AW116" i="1"/>
  <c r="AW117" i="1"/>
  <c r="AW118" i="1"/>
  <c r="AW119" i="1"/>
  <c r="AE129" i="1"/>
  <c r="AE130" i="1"/>
  <c r="AE135" i="1"/>
  <c r="AW136" i="1"/>
  <c r="AE149" i="1"/>
  <c r="AW150" i="1"/>
  <c r="AE151" i="1"/>
  <c r="AW152" i="1"/>
  <c r="AW157" i="1"/>
  <c r="AE162" i="1"/>
  <c r="AE165" i="1"/>
  <c r="AW166" i="1"/>
  <c r="AE167" i="1"/>
  <c r="AW168" i="1"/>
  <c r="AE170" i="1"/>
  <c r="AW173" i="1"/>
  <c r="AE178" i="1"/>
  <c r="AE181" i="1"/>
  <c r="AW182" i="1"/>
  <c r="AE183" i="1"/>
  <c r="AW184" i="1"/>
  <c r="AW185" i="1"/>
  <c r="AW189" i="1"/>
  <c r="AD5" i="1"/>
  <c r="T5" i="1"/>
  <c r="AD9" i="1"/>
  <c r="T9" i="1"/>
  <c r="T13" i="1"/>
  <c r="AY6" i="1"/>
  <c r="AD6" i="1"/>
  <c r="T6" i="1"/>
  <c r="AD10" i="1"/>
  <c r="AY10" i="1"/>
  <c r="T10" i="1"/>
  <c r="AD14" i="1"/>
  <c r="AY14" i="1"/>
  <c r="T14" i="1"/>
  <c r="T3" i="1"/>
  <c r="AY3" i="1"/>
  <c r="AY7" i="1"/>
  <c r="T7" i="1"/>
  <c r="T11" i="1"/>
  <c r="AY11" i="1"/>
  <c r="T15" i="1"/>
  <c r="AY15" i="1"/>
  <c r="AY18" i="1"/>
  <c r="T18" i="1"/>
  <c r="AD18" i="1"/>
  <c r="AD3" i="1"/>
  <c r="AY9" i="1"/>
  <c r="AD20" i="1"/>
  <c r="AD8" i="1"/>
  <c r="AY8" i="1"/>
  <c r="AY13" i="1"/>
  <c r="AY4" i="1"/>
  <c r="AD15" i="1"/>
  <c r="AY20" i="1"/>
  <c r="AD7" i="1"/>
  <c r="AD12" i="1"/>
  <c r="AY12" i="1"/>
  <c r="AD23" i="1"/>
  <c r="AY23" i="1"/>
  <c r="AD4" i="1"/>
  <c r="I37" i="9" s="1"/>
  <c r="AY5" i="1"/>
  <c r="AD11" i="1"/>
  <c r="AD16" i="1"/>
  <c r="AY16" i="1"/>
  <c r="AW5" i="1"/>
  <c r="AW9" i="1"/>
  <c r="AW13" i="1"/>
  <c r="AW17" i="1"/>
  <c r="AW21" i="1"/>
  <c r="AW24" i="1"/>
  <c r="AW31" i="1"/>
  <c r="AE31" i="1"/>
  <c r="AW32" i="1"/>
  <c r="AW38" i="1"/>
  <c r="AW47" i="1"/>
  <c r="AE47" i="1"/>
  <c r="AW34" i="1"/>
  <c r="AE41" i="1"/>
  <c r="AW43" i="1"/>
  <c r="AE43" i="1"/>
  <c r="AE27" i="1"/>
  <c r="AW29" i="1"/>
  <c r="AE37" i="1"/>
  <c r="AW39" i="1"/>
  <c r="AE39" i="1"/>
  <c r="AW46" i="1"/>
  <c r="AE23" i="1"/>
  <c r="AW25" i="1"/>
  <c r="AW33" i="1"/>
  <c r="AW35" i="1"/>
  <c r="AE35" i="1"/>
  <c r="AW36" i="1"/>
  <c r="AW42" i="1"/>
  <c r="AE44" i="1"/>
  <c r="AE49" i="1"/>
  <c r="AW37" i="1"/>
  <c r="AW41" i="1"/>
  <c r="AW45" i="1"/>
  <c r="AW49" i="1"/>
  <c r="AE51" i="1"/>
  <c r="AW53" i="1"/>
  <c r="AE55" i="1"/>
  <c r="AW57" i="1"/>
  <c r="AE59" i="1"/>
  <c r="AW61" i="1"/>
  <c r="AE63" i="1"/>
  <c r="AW65" i="1"/>
  <c r="AW69" i="1"/>
  <c r="AE71" i="1"/>
  <c r="AW73" i="1"/>
  <c r="AE75" i="1"/>
  <c r="AE77" i="1"/>
  <c r="AW83" i="1"/>
  <c r="AE85" i="1"/>
  <c r="AW91" i="1"/>
  <c r="AE93" i="1"/>
  <c r="AE96" i="1"/>
  <c r="AW97" i="1"/>
  <c r="AE97" i="1"/>
  <c r="AW98" i="1"/>
  <c r="AE50" i="1"/>
  <c r="AE54" i="1"/>
  <c r="AE58" i="1"/>
  <c r="AE62" i="1"/>
  <c r="AE66" i="1"/>
  <c r="AE70" i="1"/>
  <c r="AE74" i="1"/>
  <c r="AE80" i="1"/>
  <c r="AW81" i="1"/>
  <c r="AE82" i="1"/>
  <c r="AW86" i="1"/>
  <c r="AE88" i="1"/>
  <c r="AW89" i="1"/>
  <c r="AE90" i="1"/>
  <c r="AW94" i="1"/>
  <c r="AW95" i="1"/>
  <c r="AW76" i="1"/>
  <c r="AW79" i="1"/>
  <c r="AW87" i="1"/>
  <c r="AE101" i="1"/>
  <c r="AE105" i="1"/>
  <c r="AE109" i="1"/>
  <c r="AE113" i="1"/>
  <c r="AE117" i="1"/>
  <c r="AE121" i="1"/>
  <c r="AE124" i="1"/>
  <c r="AE127" i="1"/>
  <c r="AE131" i="1"/>
  <c r="AW134" i="1"/>
  <c r="AW125" i="1"/>
  <c r="AW130" i="1"/>
  <c r="AW132" i="1"/>
  <c r="AW133" i="1"/>
  <c r="AW141" i="1"/>
  <c r="AW128" i="1"/>
  <c r="AW129" i="1"/>
  <c r="AW135" i="1"/>
  <c r="AE138" i="1"/>
  <c r="AE139" i="1"/>
  <c r="AW139" i="1"/>
  <c r="AW140" i="1"/>
  <c r="AW143" i="1"/>
  <c r="AW147" i="1"/>
  <c r="AW151" i="1"/>
  <c r="AW155" i="1"/>
  <c r="AW159" i="1"/>
  <c r="AW163" i="1"/>
  <c r="AW167" i="1"/>
  <c r="AW171" i="1"/>
  <c r="AW175" i="1"/>
  <c r="AW179" i="1"/>
  <c r="AW183" i="1"/>
  <c r="AW187" i="1"/>
  <c r="G85" i="2"/>
  <c r="G88" i="2"/>
  <c r="G89" i="2"/>
  <c r="G92" i="2"/>
  <c r="G93" i="2"/>
  <c r="G95" i="2"/>
  <c r="G99" i="2"/>
  <c r="G84" i="2"/>
  <c r="G97" i="2"/>
  <c r="G96" i="2"/>
  <c r="G101" i="2"/>
  <c r="G72" i="2"/>
  <c r="G73" i="2"/>
  <c r="G76" i="2"/>
  <c r="G77" i="2"/>
  <c r="G80" i="2"/>
  <c r="G81" i="2"/>
  <c r="G156" i="2" l="1"/>
  <c r="G18" i="2" l="1"/>
  <c r="G31" i="2"/>
  <c r="G30" i="2"/>
  <c r="H9" i="7" l="1"/>
  <c r="F9" i="7"/>
  <c r="E9" i="7"/>
  <c r="D9" i="7"/>
  <c r="C9" i="7"/>
  <c r="B9" i="7"/>
  <c r="A9" i="7"/>
  <c r="G111" i="2" l="1"/>
  <c r="G24" i="2" l="1"/>
  <c r="G22" i="2"/>
  <c r="G126" i="2"/>
  <c r="G115" i="2" l="1"/>
  <c r="G125" i="2" l="1"/>
  <c r="G54" i="2" l="1"/>
  <c r="G44" i="2"/>
  <c r="G56" i="2" l="1"/>
  <c r="G119" i="2"/>
  <c r="G191" i="2" l="1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5" i="2"/>
  <c r="G154" i="2"/>
  <c r="G153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3" i="2"/>
  <c r="G122" i="2"/>
  <c r="G121" i="2"/>
  <c r="G120" i="2"/>
  <c r="G118" i="2"/>
  <c r="G61" i="2"/>
  <c r="G60" i="2"/>
  <c r="G59" i="2"/>
  <c r="G55" i="2"/>
  <c r="G53" i="2"/>
  <c r="G52" i="2"/>
  <c r="G51" i="2"/>
  <c r="G50" i="2"/>
  <c r="G49" i="2"/>
  <c r="G48" i="2"/>
  <c r="G47" i="2"/>
  <c r="G45" i="2"/>
  <c r="G43" i="2"/>
  <c r="G42" i="2"/>
  <c r="G41" i="2"/>
  <c r="G40" i="2"/>
  <c r="G39" i="2"/>
  <c r="G38" i="2"/>
  <c r="G36" i="2"/>
  <c r="G35" i="2"/>
  <c r="G34" i="2"/>
  <c r="G33" i="2"/>
  <c r="G29" i="2"/>
  <c r="G28" i="2"/>
  <c r="G27" i="2"/>
  <c r="G26" i="2"/>
  <c r="G25" i="2"/>
  <c r="G23" i="2"/>
  <c r="G21" i="2"/>
  <c r="G20" i="2"/>
  <c r="G19" i="2"/>
  <c r="G17" i="2"/>
  <c r="G16" i="2"/>
  <c r="G15" i="2"/>
  <c r="G14" i="2"/>
  <c r="G32" i="2" l="1"/>
  <c r="G144" i="2"/>
  <c r="AX2" i="1" l="1"/>
  <c r="G6" i="2"/>
  <c r="G112" i="2" l="1"/>
  <c r="G103" i="2"/>
  <c r="G102" i="2"/>
  <c r="G65" i="2"/>
  <c r="G64" i="2"/>
  <c r="G63" i="2"/>
  <c r="G8" i="2"/>
  <c r="G7" i="2"/>
  <c r="G5" i="2"/>
  <c r="G4" i="2"/>
  <c r="G3" i="2"/>
  <c r="T2" i="1"/>
  <c r="G152" i="2"/>
  <c r="G151" i="2"/>
  <c r="G150" i="2"/>
  <c r="G149" i="2"/>
  <c r="G148" i="2"/>
  <c r="G147" i="2"/>
  <c r="G146" i="2"/>
  <c r="G145" i="2"/>
  <c r="G143" i="2"/>
  <c r="G142" i="2"/>
  <c r="G117" i="2"/>
  <c r="G116" i="2"/>
  <c r="G114" i="2"/>
  <c r="G113" i="2"/>
  <c r="G110" i="2"/>
  <c r="G109" i="2"/>
  <c r="G108" i="2"/>
  <c r="G107" i="2"/>
  <c r="G106" i="2"/>
  <c r="G105" i="2"/>
  <c r="G104" i="2"/>
  <c r="G71" i="2"/>
  <c r="G70" i="2"/>
  <c r="G69" i="2"/>
  <c r="G68" i="2"/>
  <c r="G67" i="2"/>
  <c r="G62" i="2"/>
  <c r="G58" i="2"/>
  <c r="G57" i="2"/>
  <c r="G46" i="2"/>
  <c r="G13" i="2"/>
  <c r="G12" i="2"/>
  <c r="G11" i="2"/>
  <c r="G10" i="2"/>
  <c r="AY2" i="1" l="1"/>
  <c r="B3" i="7"/>
  <c r="B2" i="7"/>
  <c r="B1" i="7"/>
  <c r="B6" i="7"/>
  <c r="B5" i="7" l="1"/>
  <c r="Q12" i="10" l="1"/>
  <c r="N18" i="10" l="1"/>
  <c r="N21" i="10" s="1"/>
  <c r="N9" i="10"/>
  <c r="N11" i="10" s="1"/>
  <c r="P11" i="10"/>
  <c r="P13" i="10" s="1"/>
  <c r="P15" i="10" s="1"/>
  <c r="B4" i="2" l="1"/>
  <c r="B3" i="2"/>
  <c r="D29" i="10" l="1"/>
  <c r="D28" i="10"/>
  <c r="D26" i="10"/>
  <c r="D25" i="10"/>
  <c r="D24" i="10"/>
  <c r="D23" i="10"/>
  <c r="J22" i="10"/>
  <c r="B17" i="7" l="1"/>
  <c r="B16" i="7"/>
  <c r="E24" i="7" l="1"/>
  <c r="D24" i="7"/>
  <c r="C24" i="7"/>
  <c r="B24" i="7"/>
  <c r="A24" i="7"/>
  <c r="AO2" i="1" l="1"/>
  <c r="AN2" i="1"/>
  <c r="AM2" i="1"/>
  <c r="AL2" i="1"/>
  <c r="AK2" i="1"/>
  <c r="AJ2" i="1" l="1"/>
  <c r="AF2" i="1"/>
  <c r="G9" i="7" s="1"/>
  <c r="AI2" i="1"/>
  <c r="AD2" i="1" l="1"/>
  <c r="AW2" i="1"/>
  <c r="I23" i="10"/>
  <c r="AE2" i="1"/>
  <c r="B159" i="1" s="1"/>
  <c r="G28" i="7"/>
  <c r="B4" i="7"/>
  <c r="B19" i="7" s="1"/>
  <c r="B18" i="7"/>
  <c r="L2" i="2"/>
  <c r="H3" i="10"/>
  <c r="H22" i="10" s="1"/>
  <c r="F10" i="10"/>
  <c r="F29" i="10" s="1"/>
  <c r="F9" i="10"/>
  <c r="F28" i="10" s="1"/>
  <c r="F7" i="10"/>
  <c r="F26" i="10" s="1"/>
  <c r="F6" i="10"/>
  <c r="F25" i="10" s="1"/>
  <c r="F5" i="10"/>
  <c r="F24" i="10" s="1"/>
  <c r="F4" i="10"/>
  <c r="F23" i="10" s="1"/>
  <c r="J3" i="10"/>
  <c r="G3" i="10"/>
  <c r="G22" i="10" s="1"/>
  <c r="F3" i="10"/>
  <c r="F22" i="10" s="1"/>
  <c r="E3" i="10"/>
  <c r="E22" i="10" s="1"/>
  <c r="D7" i="10"/>
  <c r="D6" i="10"/>
  <c r="D10" i="10"/>
  <c r="D9" i="10"/>
  <c r="D5" i="10"/>
  <c r="D4" i="10"/>
  <c r="B26" i="9"/>
  <c r="C26" i="9"/>
  <c r="H26" i="9"/>
  <c r="I26" i="9"/>
  <c r="K26" i="9"/>
  <c r="L26" i="9"/>
  <c r="N26" i="9"/>
  <c r="O26" i="9"/>
  <c r="Q26" i="9"/>
  <c r="R26" i="9"/>
  <c r="B28" i="7"/>
  <c r="B13" i="7"/>
  <c r="K2" i="2"/>
  <c r="I2" i="2"/>
  <c r="D2" i="2"/>
  <c r="C2" i="2"/>
  <c r="B2" i="2"/>
  <c r="AG142" i="1" l="1"/>
  <c r="AG164" i="1"/>
  <c r="AG182" i="1"/>
  <c r="AG125" i="1"/>
  <c r="AG143" i="1"/>
  <c r="AG157" i="1"/>
  <c r="AG175" i="1"/>
  <c r="B86" i="1"/>
  <c r="B85" i="1"/>
  <c r="B80" i="1"/>
  <c r="AG148" i="1"/>
  <c r="AG169" i="1"/>
  <c r="AG185" i="1"/>
  <c r="AG132" i="1"/>
  <c r="AG146" i="1"/>
  <c r="AG159" i="1"/>
  <c r="AG184" i="1"/>
  <c r="B89" i="1"/>
  <c r="B77" i="1"/>
  <c r="B94" i="1"/>
  <c r="AG171" i="1"/>
  <c r="AG187" i="1"/>
  <c r="AG133" i="1"/>
  <c r="AG152" i="1"/>
  <c r="AG168" i="1"/>
  <c r="AG186" i="1"/>
  <c r="AG153" i="1"/>
  <c r="AG155" i="1"/>
  <c r="AG180" i="1"/>
  <c r="AG191" i="1"/>
  <c r="AG141" i="1"/>
  <c r="AG154" i="1"/>
  <c r="AG173" i="1"/>
  <c r="AG189" i="1"/>
  <c r="B82" i="1"/>
  <c r="B78" i="1"/>
  <c r="B96" i="1"/>
  <c r="B98" i="1"/>
  <c r="AG134" i="1"/>
  <c r="AG83" i="1"/>
  <c r="AG151" i="1"/>
  <c r="AG147" i="1"/>
  <c r="AG120" i="1"/>
  <c r="AG95" i="1"/>
  <c r="AG66" i="1"/>
  <c r="AG81" i="1"/>
  <c r="AG48" i="1"/>
  <c r="AG72" i="1"/>
  <c r="AG8" i="1"/>
  <c r="AG15" i="1"/>
  <c r="AG149" i="1"/>
  <c r="AG145" i="1"/>
  <c r="AG94" i="1"/>
  <c r="AG110" i="1"/>
  <c r="AG106" i="1"/>
  <c r="AG55" i="1"/>
  <c r="AG60" i="1"/>
  <c r="AG22" i="1"/>
  <c r="AG4" i="1"/>
  <c r="AG176" i="1"/>
  <c r="AG166" i="1"/>
  <c r="AG128" i="1"/>
  <c r="AG100" i="1"/>
  <c r="AG58" i="1"/>
  <c r="AG65" i="1"/>
  <c r="AG57" i="1"/>
  <c r="AG45" i="1"/>
  <c r="AG18" i="1"/>
  <c r="AG46" i="1"/>
  <c r="AG160" i="1"/>
  <c r="AG131" i="1"/>
  <c r="AG104" i="1"/>
  <c r="AG115" i="1"/>
  <c r="AG111" i="1"/>
  <c r="AG59" i="1"/>
  <c r="AG84" i="1"/>
  <c r="AG40" i="1"/>
  <c r="AG9" i="1"/>
  <c r="AG42" i="1"/>
  <c r="B90" i="1"/>
  <c r="B93" i="1"/>
  <c r="B100" i="1"/>
  <c r="B75" i="1"/>
  <c r="B92" i="1"/>
  <c r="AG99" i="1"/>
  <c r="AG190" i="1"/>
  <c r="AG127" i="1"/>
  <c r="AG135" i="1"/>
  <c r="AG50" i="1"/>
  <c r="AG37" i="1"/>
  <c r="AG47" i="1"/>
  <c r="AG34" i="1"/>
  <c r="AG188" i="1"/>
  <c r="AG78" i="1"/>
  <c r="AG91" i="1"/>
  <c r="AG68" i="1"/>
  <c r="AG41" i="1"/>
  <c r="AG12" i="1"/>
  <c r="AG162" i="1"/>
  <c r="AG156" i="1"/>
  <c r="AG107" i="1"/>
  <c r="AG129" i="1"/>
  <c r="AG122" i="1"/>
  <c r="AG64" i="1"/>
  <c r="AG36" i="1"/>
  <c r="AG31" i="1"/>
  <c r="AG16" i="1"/>
  <c r="AG136" i="1"/>
  <c r="AG177" i="1"/>
  <c r="AG117" i="1"/>
  <c r="AG86" i="1"/>
  <c r="AG82" i="1"/>
  <c r="AG97" i="1"/>
  <c r="AG51" i="1"/>
  <c r="AG43" i="1"/>
  <c r="AG26" i="1"/>
  <c r="AG14" i="1"/>
  <c r="B101" i="1"/>
  <c r="B76" i="1"/>
  <c r="B99" i="1"/>
  <c r="B74" i="1"/>
  <c r="AG139" i="1"/>
  <c r="AG181" i="1"/>
  <c r="AG126" i="1"/>
  <c r="AG102" i="1"/>
  <c r="AG49" i="1"/>
  <c r="AG21" i="1"/>
  <c r="AG124" i="1"/>
  <c r="AG96" i="1"/>
  <c r="AG6" i="1"/>
  <c r="AG138" i="1"/>
  <c r="AG113" i="1"/>
  <c r="AG112" i="1"/>
  <c r="AG35" i="1"/>
  <c r="AG29" i="1"/>
  <c r="AG178" i="1"/>
  <c r="AG109" i="1"/>
  <c r="AG80" i="1"/>
  <c r="AG44" i="1"/>
  <c r="AG20" i="1"/>
  <c r="AG144" i="1"/>
  <c r="AG87" i="1"/>
  <c r="AG93" i="1"/>
  <c r="AG92" i="1"/>
  <c r="AG30" i="1"/>
  <c r="AG163" i="1"/>
  <c r="AG116" i="1"/>
  <c r="AG75" i="1"/>
  <c r="AG76" i="1"/>
  <c r="AG17" i="1"/>
  <c r="B79" i="1"/>
  <c r="B81" i="1"/>
  <c r="B97" i="1"/>
  <c r="AG172" i="1"/>
  <c r="AG70" i="1"/>
  <c r="AG63" i="1"/>
  <c r="AG105" i="1"/>
  <c r="AG27" i="1"/>
  <c r="AG170" i="1"/>
  <c r="AG54" i="1"/>
  <c r="AG28" i="1"/>
  <c r="B88" i="1"/>
  <c r="AG167" i="1"/>
  <c r="AG140" i="1"/>
  <c r="AG88" i="1"/>
  <c r="AG23" i="1"/>
  <c r="AG24" i="1"/>
  <c r="AG165" i="1"/>
  <c r="AG118" i="1"/>
  <c r="AG62" i="1"/>
  <c r="AG89" i="1"/>
  <c r="AG19" i="1"/>
  <c r="AG179" i="1"/>
  <c r="AG119" i="1"/>
  <c r="AG77" i="1"/>
  <c r="AG56" i="1"/>
  <c r="AG10" i="1"/>
  <c r="AG150" i="1"/>
  <c r="AG98" i="1"/>
  <c r="AG67" i="1"/>
  <c r="AG53" i="1"/>
  <c r="AG38" i="1"/>
  <c r="B84" i="1"/>
  <c r="B91" i="1"/>
  <c r="AG174" i="1"/>
  <c r="AG79" i="1"/>
  <c r="AG108" i="1"/>
  <c r="AG73" i="1"/>
  <c r="AG7" i="1"/>
  <c r="AG103" i="1"/>
  <c r="AG71" i="1"/>
  <c r="AG25" i="1"/>
  <c r="AG3" i="1"/>
  <c r="AG121" i="1"/>
  <c r="AG90" i="1"/>
  <c r="AG39" i="1"/>
  <c r="AG13" i="1"/>
  <c r="AG183" i="1"/>
  <c r="AG101" i="1"/>
  <c r="AG52" i="1"/>
  <c r="AG11" i="1"/>
  <c r="B95" i="1"/>
  <c r="B72" i="1"/>
  <c r="B83" i="1"/>
  <c r="AG161" i="1"/>
  <c r="AG114" i="1"/>
  <c r="AG85" i="1"/>
  <c r="AG33" i="1"/>
  <c r="AG5" i="1"/>
  <c r="AG158" i="1"/>
  <c r="AG130" i="1"/>
  <c r="AG69" i="1"/>
  <c r="AG137" i="1"/>
  <c r="AG74" i="1"/>
  <c r="AG32" i="1"/>
  <c r="AG123" i="1"/>
  <c r="AG61" i="1"/>
  <c r="B87" i="1"/>
  <c r="B73" i="1"/>
  <c r="F24" i="7"/>
  <c r="B11" i="7"/>
  <c r="B26" i="7" s="1"/>
  <c r="H24" i="7"/>
  <c r="H25" i="9"/>
  <c r="F11" i="10"/>
  <c r="J23" i="10"/>
  <c r="B188" i="1"/>
  <c r="K25" i="9"/>
  <c r="E26" i="9"/>
  <c r="Q25" i="9"/>
  <c r="N25" i="9"/>
  <c r="B20" i="7"/>
  <c r="F8" i="10"/>
  <c r="F27" i="10" s="1"/>
  <c r="B21" i="7"/>
  <c r="G2" i="2"/>
  <c r="F30" i="10" l="1"/>
  <c r="F32" i="10" s="1"/>
  <c r="F13" i="10"/>
  <c r="B3" i="1"/>
  <c r="B55" i="1"/>
  <c r="B43" i="1"/>
  <c r="B19" i="1"/>
  <c r="B39" i="1"/>
  <c r="B47" i="1"/>
  <c r="B145" i="1"/>
  <c r="B181" i="1"/>
  <c r="B16" i="1"/>
  <c r="B32" i="1"/>
  <c r="B48" i="1"/>
  <c r="B64" i="1"/>
  <c r="B110" i="1"/>
  <c r="B126" i="1"/>
  <c r="B142" i="1"/>
  <c r="B158" i="1"/>
  <c r="B174" i="1"/>
  <c r="B190" i="1"/>
  <c r="B165" i="1"/>
  <c r="B9" i="1"/>
  <c r="B25" i="1"/>
  <c r="B41" i="1"/>
  <c r="B57" i="1"/>
  <c r="B103" i="1"/>
  <c r="B119" i="1"/>
  <c r="B135" i="1"/>
  <c r="B151" i="1"/>
  <c r="B167" i="1"/>
  <c r="B183" i="1"/>
  <c r="B137" i="1"/>
  <c r="B2" i="1"/>
  <c r="B18" i="1"/>
  <c r="B34" i="1"/>
  <c r="B50" i="1"/>
  <c r="B66" i="1"/>
  <c r="B112" i="1"/>
  <c r="B128" i="1"/>
  <c r="B144" i="1"/>
  <c r="B160" i="1"/>
  <c r="B176" i="1"/>
  <c r="B51" i="1"/>
  <c r="B117" i="1"/>
  <c r="B59" i="1"/>
  <c r="B35" i="1"/>
  <c r="B71" i="1"/>
  <c r="B63" i="1"/>
  <c r="B153" i="1"/>
  <c r="B4" i="1"/>
  <c r="B20" i="1"/>
  <c r="B36" i="1"/>
  <c r="B52" i="1"/>
  <c r="B68" i="1"/>
  <c r="B114" i="1"/>
  <c r="B130" i="1"/>
  <c r="B146" i="1"/>
  <c r="B162" i="1"/>
  <c r="B178" i="1"/>
  <c r="B125" i="1"/>
  <c r="B177" i="1"/>
  <c r="B13" i="1"/>
  <c r="B29" i="1"/>
  <c r="B45" i="1"/>
  <c r="B61" i="1"/>
  <c r="B107" i="1"/>
  <c r="B123" i="1"/>
  <c r="B139" i="1"/>
  <c r="B155" i="1"/>
  <c r="B171" i="1"/>
  <c r="B187" i="1"/>
  <c r="B149" i="1"/>
  <c r="B6" i="1"/>
  <c r="B22" i="1"/>
  <c r="B38" i="1"/>
  <c r="B54" i="1"/>
  <c r="B70" i="1"/>
  <c r="B116" i="1"/>
  <c r="B132" i="1"/>
  <c r="B148" i="1"/>
  <c r="B164" i="1"/>
  <c r="B180" i="1"/>
  <c r="B113" i="1"/>
  <c r="B11" i="1"/>
  <c r="B105" i="1"/>
  <c r="B67" i="1"/>
  <c r="B15" i="1"/>
  <c r="B109" i="1"/>
  <c r="B161" i="1"/>
  <c r="B8" i="1"/>
  <c r="B24" i="1"/>
  <c r="B40" i="1"/>
  <c r="B56" i="1"/>
  <c r="B102" i="1"/>
  <c r="B118" i="1"/>
  <c r="B134" i="1"/>
  <c r="B150" i="1"/>
  <c r="B166" i="1"/>
  <c r="B182" i="1"/>
  <c r="B141" i="1"/>
  <c r="B185" i="1"/>
  <c r="B17" i="1"/>
  <c r="B33" i="1"/>
  <c r="B49" i="1"/>
  <c r="B65" i="1"/>
  <c r="B111" i="1"/>
  <c r="B127" i="1"/>
  <c r="B143" i="1"/>
  <c r="B175" i="1"/>
  <c r="B191" i="1"/>
  <c r="B169" i="1"/>
  <c r="B10" i="1"/>
  <c r="B26" i="1"/>
  <c r="B42" i="1"/>
  <c r="B58" i="1"/>
  <c r="B104" i="1"/>
  <c r="B120" i="1"/>
  <c r="B136" i="1"/>
  <c r="B152" i="1"/>
  <c r="B168" i="1"/>
  <c r="B184" i="1"/>
  <c r="B23" i="1"/>
  <c r="B27" i="1"/>
  <c r="B121" i="1"/>
  <c r="B7" i="1"/>
  <c r="B31" i="1"/>
  <c r="B133" i="1"/>
  <c r="B173" i="1"/>
  <c r="B12" i="1"/>
  <c r="B28" i="1"/>
  <c r="B44" i="1"/>
  <c r="B60" i="1"/>
  <c r="B106" i="1"/>
  <c r="B122" i="1"/>
  <c r="B138" i="1"/>
  <c r="B154" i="1"/>
  <c r="B170" i="1"/>
  <c r="B186" i="1"/>
  <c r="B157" i="1"/>
  <c r="B5" i="1"/>
  <c r="B21" i="1"/>
  <c r="B37" i="1"/>
  <c r="B53" i="1"/>
  <c r="B69" i="1"/>
  <c r="B115" i="1"/>
  <c r="B131" i="1"/>
  <c r="B147" i="1"/>
  <c r="B163" i="1"/>
  <c r="B179" i="1"/>
  <c r="B129" i="1"/>
  <c r="B189" i="1"/>
  <c r="B14" i="1"/>
  <c r="B30" i="1"/>
  <c r="B46" i="1"/>
  <c r="B62" i="1"/>
  <c r="B108" i="1"/>
  <c r="B124" i="1"/>
  <c r="B140" i="1"/>
  <c r="B156" i="1"/>
  <c r="B172" i="1"/>
  <c r="L268" i="6" l="1"/>
  <c r="H268" i="6"/>
  <c r="D268" i="6"/>
  <c r="N267" i="6"/>
  <c r="J267" i="6"/>
  <c r="F267" i="6"/>
  <c r="B267" i="6"/>
  <c r="L266" i="6"/>
  <c r="H266" i="6"/>
  <c r="D266" i="6"/>
  <c r="N265" i="6"/>
  <c r="J265" i="6"/>
  <c r="F265" i="6"/>
  <c r="B265" i="6"/>
  <c r="L264" i="6"/>
  <c r="H264" i="6"/>
  <c r="D264" i="6"/>
  <c r="N263" i="6"/>
  <c r="J263" i="6"/>
  <c r="F263" i="6"/>
  <c r="B263" i="6"/>
  <c r="L262" i="6"/>
  <c r="H262" i="6"/>
  <c r="D262" i="6"/>
  <c r="N261" i="6"/>
  <c r="J261" i="6"/>
  <c r="F261" i="6"/>
  <c r="B261" i="6"/>
  <c r="L260" i="6"/>
  <c r="H260" i="6"/>
  <c r="D260" i="6"/>
  <c r="N259" i="6"/>
  <c r="J259" i="6"/>
  <c r="F259" i="6"/>
  <c r="B259" i="6"/>
  <c r="L258" i="6"/>
  <c r="H258" i="6"/>
  <c r="D258" i="6"/>
  <c r="N257" i="6"/>
  <c r="J257" i="6"/>
  <c r="F257" i="6"/>
  <c r="B257" i="6"/>
  <c r="L256" i="6"/>
  <c r="H256" i="6"/>
  <c r="D256" i="6"/>
  <c r="N255" i="6"/>
  <c r="J255" i="6"/>
  <c r="F255" i="6"/>
  <c r="B255" i="6"/>
  <c r="L254" i="6"/>
  <c r="H254" i="6"/>
  <c r="D254" i="6"/>
  <c r="N253" i="6"/>
  <c r="J253" i="6"/>
  <c r="F253" i="6"/>
  <c r="B253" i="6"/>
  <c r="L252" i="6"/>
  <c r="H252" i="6"/>
  <c r="D252" i="6"/>
  <c r="N251" i="6"/>
  <c r="J251" i="6"/>
  <c r="F251" i="6"/>
  <c r="B251" i="6"/>
  <c r="L250" i="6"/>
  <c r="H250" i="6"/>
  <c r="D250" i="6"/>
  <c r="N249" i="6"/>
  <c r="J249" i="6"/>
  <c r="F249" i="6"/>
  <c r="B249" i="6"/>
  <c r="L248" i="6"/>
  <c r="H248" i="6"/>
  <c r="D248" i="6"/>
  <c r="N247" i="6"/>
  <c r="J247" i="6"/>
  <c r="F247" i="6"/>
  <c r="B247" i="6"/>
  <c r="L246" i="6"/>
  <c r="H246" i="6"/>
  <c r="D246" i="6"/>
  <c r="N245" i="6"/>
  <c r="J245" i="6"/>
  <c r="F245" i="6"/>
  <c r="B245" i="6"/>
  <c r="L244" i="6"/>
  <c r="O268" i="6"/>
  <c r="K268" i="6"/>
  <c r="G268" i="6"/>
  <c r="C268" i="6"/>
  <c r="M267" i="6"/>
  <c r="I267" i="6"/>
  <c r="E267" i="6"/>
  <c r="O266" i="6"/>
  <c r="K266" i="6"/>
  <c r="G266" i="6"/>
  <c r="C266" i="6"/>
  <c r="M265" i="6"/>
  <c r="I265" i="6"/>
  <c r="E265" i="6"/>
  <c r="O264" i="6"/>
  <c r="K264" i="6"/>
  <c r="G264" i="6"/>
  <c r="C264" i="6"/>
  <c r="M263" i="6"/>
  <c r="I263" i="6"/>
  <c r="E263" i="6"/>
  <c r="O262" i="6"/>
  <c r="K262" i="6"/>
  <c r="G262" i="6"/>
  <c r="C262" i="6"/>
  <c r="M261" i="6"/>
  <c r="I261" i="6"/>
  <c r="E261" i="6"/>
  <c r="O260" i="6"/>
  <c r="K260" i="6"/>
  <c r="G260" i="6"/>
  <c r="C260" i="6"/>
  <c r="M259" i="6"/>
  <c r="I259" i="6"/>
  <c r="E259" i="6"/>
  <c r="O258" i="6"/>
  <c r="K258" i="6"/>
  <c r="G258" i="6"/>
  <c r="C258" i="6"/>
  <c r="M257" i="6"/>
  <c r="I257" i="6"/>
  <c r="E257" i="6"/>
  <c r="O256" i="6"/>
  <c r="K256" i="6"/>
  <c r="G256" i="6"/>
  <c r="C256" i="6"/>
  <c r="M255" i="6"/>
  <c r="I255" i="6"/>
  <c r="E255" i="6"/>
  <c r="O254" i="6"/>
  <c r="K254" i="6"/>
  <c r="G254" i="6"/>
  <c r="C254" i="6"/>
  <c r="M253" i="6"/>
  <c r="I253" i="6"/>
  <c r="E253" i="6"/>
  <c r="O252" i="6"/>
  <c r="K252" i="6"/>
  <c r="G252" i="6"/>
  <c r="C252" i="6"/>
  <c r="M251" i="6"/>
  <c r="I251" i="6"/>
  <c r="E251" i="6"/>
  <c r="O250" i="6"/>
  <c r="K250" i="6"/>
  <c r="G250" i="6"/>
  <c r="C250" i="6"/>
  <c r="M249" i="6"/>
  <c r="I249" i="6"/>
  <c r="E249" i="6"/>
  <c r="O248" i="6"/>
  <c r="K248" i="6"/>
  <c r="G248" i="6"/>
  <c r="C248" i="6"/>
  <c r="M247" i="6"/>
  <c r="I247" i="6"/>
  <c r="E247" i="6"/>
  <c r="O246" i="6"/>
  <c r="K246" i="6"/>
  <c r="G246" i="6"/>
  <c r="C246" i="6"/>
  <c r="M245" i="6"/>
  <c r="I245" i="6"/>
  <c r="E245" i="6"/>
  <c r="O244" i="6"/>
  <c r="N268" i="6"/>
  <c r="J268" i="6"/>
  <c r="F268" i="6"/>
  <c r="B268" i="6"/>
  <c r="L267" i="6"/>
  <c r="H267" i="6"/>
  <c r="D267" i="6"/>
  <c r="N266" i="6"/>
  <c r="J266" i="6"/>
  <c r="F266" i="6"/>
  <c r="B266" i="6"/>
  <c r="L265" i="6"/>
  <c r="H265" i="6"/>
  <c r="D265" i="6"/>
  <c r="N264" i="6"/>
  <c r="J264" i="6"/>
  <c r="F264" i="6"/>
  <c r="B264" i="6"/>
  <c r="L263" i="6"/>
  <c r="H263" i="6"/>
  <c r="D263" i="6"/>
  <c r="N262" i="6"/>
  <c r="J262" i="6"/>
  <c r="F262" i="6"/>
  <c r="B262" i="6"/>
  <c r="L261" i="6"/>
  <c r="H261" i="6"/>
  <c r="D261" i="6"/>
  <c r="N260" i="6"/>
  <c r="J260" i="6"/>
  <c r="F260" i="6"/>
  <c r="B260" i="6"/>
  <c r="L259" i="6"/>
  <c r="H259" i="6"/>
  <c r="D259" i="6"/>
  <c r="N258" i="6"/>
  <c r="J258" i="6"/>
  <c r="F258" i="6"/>
  <c r="B258" i="6"/>
  <c r="L257" i="6"/>
  <c r="H257" i="6"/>
  <c r="D257" i="6"/>
  <c r="N256" i="6"/>
  <c r="J256" i="6"/>
  <c r="F256" i="6"/>
  <c r="B256" i="6"/>
  <c r="L255" i="6"/>
  <c r="H255" i="6"/>
  <c r="D255" i="6"/>
  <c r="N254" i="6"/>
  <c r="J254" i="6"/>
  <c r="F254" i="6"/>
  <c r="B254" i="6"/>
  <c r="L253" i="6"/>
  <c r="H253" i="6"/>
  <c r="D253" i="6"/>
  <c r="N252" i="6"/>
  <c r="J252" i="6"/>
  <c r="F252" i="6"/>
  <c r="B252" i="6"/>
  <c r="L251" i="6"/>
  <c r="H251" i="6"/>
  <c r="D251" i="6"/>
  <c r="N250" i="6"/>
  <c r="J250" i="6"/>
  <c r="F250" i="6"/>
  <c r="B250" i="6"/>
  <c r="L249" i="6"/>
  <c r="H249" i="6"/>
  <c r="D249" i="6"/>
  <c r="N248" i="6"/>
  <c r="J248" i="6"/>
  <c r="F248" i="6"/>
  <c r="B248" i="6"/>
  <c r="L247" i="6"/>
  <c r="H247" i="6"/>
  <c r="D247" i="6"/>
  <c r="N246" i="6"/>
  <c r="J246" i="6"/>
  <c r="F246" i="6"/>
  <c r="B246" i="6"/>
  <c r="L245" i="6"/>
  <c r="H245" i="6"/>
  <c r="D245" i="6"/>
  <c r="N244" i="6"/>
  <c r="M268" i="6"/>
  <c r="I268" i="6"/>
  <c r="E268" i="6"/>
  <c r="O267" i="6"/>
  <c r="K267" i="6"/>
  <c r="G267" i="6"/>
  <c r="C267" i="6"/>
  <c r="M266" i="6"/>
  <c r="I266" i="6"/>
  <c r="E266" i="6"/>
  <c r="O265" i="6"/>
  <c r="K265" i="6"/>
  <c r="G265" i="6"/>
  <c r="C265" i="6"/>
  <c r="M264" i="6"/>
  <c r="I264" i="6"/>
  <c r="E264" i="6"/>
  <c r="O263" i="6"/>
  <c r="K263" i="6"/>
  <c r="G263" i="6"/>
  <c r="C263" i="6"/>
  <c r="M262" i="6"/>
  <c r="I262" i="6"/>
  <c r="E262" i="6"/>
  <c r="O261" i="6"/>
  <c r="K261" i="6"/>
  <c r="G261" i="6"/>
  <c r="C261" i="6"/>
  <c r="M260" i="6"/>
  <c r="I260" i="6"/>
  <c r="E260" i="6"/>
  <c r="O259" i="6"/>
  <c r="K259" i="6"/>
  <c r="G259" i="6"/>
  <c r="C259" i="6"/>
  <c r="M258" i="6"/>
  <c r="I258" i="6"/>
  <c r="E258" i="6"/>
  <c r="O257" i="6"/>
  <c r="K257" i="6"/>
  <c r="G257" i="6"/>
  <c r="C257" i="6"/>
  <c r="M256" i="6"/>
  <c r="I256" i="6"/>
  <c r="E256" i="6"/>
  <c r="O255" i="6"/>
  <c r="K255" i="6"/>
  <c r="G255" i="6"/>
  <c r="C255" i="6"/>
  <c r="M254" i="6"/>
  <c r="I254" i="6"/>
  <c r="E254" i="6"/>
  <c r="O253" i="6"/>
  <c r="K253" i="6"/>
  <c r="G253" i="6"/>
  <c r="C253" i="6"/>
  <c r="M252" i="6"/>
  <c r="I252" i="6"/>
  <c r="E252" i="6"/>
  <c r="O251" i="6"/>
  <c r="K251" i="6"/>
  <c r="G251" i="6"/>
  <c r="C251" i="6"/>
  <c r="M250" i="6"/>
  <c r="I250" i="6"/>
  <c r="E250" i="6"/>
  <c r="O249" i="6"/>
  <c r="K249" i="6"/>
  <c r="G249" i="6"/>
  <c r="C249" i="6"/>
  <c r="M248" i="6"/>
  <c r="I248" i="6"/>
  <c r="E248" i="6"/>
  <c r="O247" i="6"/>
  <c r="K247" i="6"/>
  <c r="G247" i="6"/>
  <c r="C247" i="6"/>
  <c r="M246" i="6"/>
  <c r="I246" i="6"/>
  <c r="E246" i="6"/>
  <c r="O245" i="6"/>
  <c r="K245" i="6"/>
  <c r="G245" i="6"/>
  <c r="C245" i="6"/>
  <c r="M244" i="6"/>
  <c r="H244" i="6"/>
  <c r="D244" i="6"/>
  <c r="N243" i="6"/>
  <c r="J243" i="6"/>
  <c r="F243" i="6"/>
  <c r="B243" i="6"/>
  <c r="L242" i="6"/>
  <c r="H242" i="6"/>
  <c r="D242" i="6"/>
  <c r="N241" i="6"/>
  <c r="J241" i="6"/>
  <c r="F241" i="6"/>
  <c r="B241" i="6"/>
  <c r="L240" i="6"/>
  <c r="H240" i="6"/>
  <c r="D240" i="6"/>
  <c r="N239" i="6"/>
  <c r="J239" i="6"/>
  <c r="F239" i="6"/>
  <c r="B239" i="6"/>
  <c r="L238" i="6"/>
  <c r="H238" i="6"/>
  <c r="D238" i="6"/>
  <c r="N237" i="6"/>
  <c r="J237" i="6"/>
  <c r="F237" i="6"/>
  <c r="B237" i="6"/>
  <c r="L236" i="6"/>
  <c r="H236" i="6"/>
  <c r="D236" i="6"/>
  <c r="N235" i="6"/>
  <c r="J235" i="6"/>
  <c r="F235" i="6"/>
  <c r="B235" i="6"/>
  <c r="L234" i="6"/>
  <c r="H234" i="6"/>
  <c r="D234" i="6"/>
  <c r="N233" i="6"/>
  <c r="J233" i="6"/>
  <c r="F233" i="6"/>
  <c r="B233" i="6"/>
  <c r="L232" i="6"/>
  <c r="H232" i="6"/>
  <c r="D232" i="6"/>
  <c r="N231" i="6"/>
  <c r="J231" i="6"/>
  <c r="F231" i="6"/>
  <c r="B231" i="6"/>
  <c r="L230" i="6"/>
  <c r="H230" i="6"/>
  <c r="D230" i="6"/>
  <c r="N229" i="6"/>
  <c r="J229" i="6"/>
  <c r="F229" i="6"/>
  <c r="B229" i="6"/>
  <c r="L228" i="6"/>
  <c r="H228" i="6"/>
  <c r="D228" i="6"/>
  <c r="N227" i="6"/>
  <c r="J227" i="6"/>
  <c r="F227" i="6"/>
  <c r="B227" i="6"/>
  <c r="L226" i="6"/>
  <c r="H226" i="6"/>
  <c r="D226" i="6"/>
  <c r="N225" i="6"/>
  <c r="J225" i="6"/>
  <c r="F225" i="6"/>
  <c r="B225" i="6"/>
  <c r="L224" i="6"/>
  <c r="H224" i="6"/>
  <c r="D224" i="6"/>
  <c r="N223" i="6"/>
  <c r="J223" i="6"/>
  <c r="F223" i="6"/>
  <c r="B223" i="6"/>
  <c r="L222" i="6"/>
  <c r="H222" i="6"/>
  <c r="D222" i="6"/>
  <c r="N221" i="6"/>
  <c r="J221" i="6"/>
  <c r="F221" i="6"/>
  <c r="B221" i="6"/>
  <c r="L220" i="6"/>
  <c r="H220" i="6"/>
  <c r="K244" i="6"/>
  <c r="G244" i="6"/>
  <c r="C244" i="6"/>
  <c r="M243" i="6"/>
  <c r="I243" i="6"/>
  <c r="E243" i="6"/>
  <c r="O242" i="6"/>
  <c r="K242" i="6"/>
  <c r="G242" i="6"/>
  <c r="C242" i="6"/>
  <c r="M241" i="6"/>
  <c r="I241" i="6"/>
  <c r="E241" i="6"/>
  <c r="O240" i="6"/>
  <c r="K240" i="6"/>
  <c r="G240" i="6"/>
  <c r="C240" i="6"/>
  <c r="M239" i="6"/>
  <c r="I239" i="6"/>
  <c r="E239" i="6"/>
  <c r="O238" i="6"/>
  <c r="K238" i="6"/>
  <c r="G238" i="6"/>
  <c r="C238" i="6"/>
  <c r="M237" i="6"/>
  <c r="I237" i="6"/>
  <c r="E237" i="6"/>
  <c r="O236" i="6"/>
  <c r="K236" i="6"/>
  <c r="G236" i="6"/>
  <c r="C236" i="6"/>
  <c r="M235" i="6"/>
  <c r="I235" i="6"/>
  <c r="E235" i="6"/>
  <c r="O234" i="6"/>
  <c r="K234" i="6"/>
  <c r="G234" i="6"/>
  <c r="C234" i="6"/>
  <c r="M233" i="6"/>
  <c r="I233" i="6"/>
  <c r="E233" i="6"/>
  <c r="O232" i="6"/>
  <c r="K232" i="6"/>
  <c r="G232" i="6"/>
  <c r="C232" i="6"/>
  <c r="M231" i="6"/>
  <c r="I231" i="6"/>
  <c r="E231" i="6"/>
  <c r="O230" i="6"/>
  <c r="K230" i="6"/>
  <c r="G230" i="6"/>
  <c r="C230" i="6"/>
  <c r="M229" i="6"/>
  <c r="I229" i="6"/>
  <c r="E229" i="6"/>
  <c r="O228" i="6"/>
  <c r="K228" i="6"/>
  <c r="G228" i="6"/>
  <c r="C228" i="6"/>
  <c r="M227" i="6"/>
  <c r="I227" i="6"/>
  <c r="E227" i="6"/>
  <c r="O226" i="6"/>
  <c r="K226" i="6"/>
  <c r="G226" i="6"/>
  <c r="C226" i="6"/>
  <c r="M225" i="6"/>
  <c r="I225" i="6"/>
  <c r="E225" i="6"/>
  <c r="O224" i="6"/>
  <c r="K224" i="6"/>
  <c r="G224" i="6"/>
  <c r="C224" i="6"/>
  <c r="M223" i="6"/>
  <c r="I223" i="6"/>
  <c r="E223" i="6"/>
  <c r="O222" i="6"/>
  <c r="K222" i="6"/>
  <c r="G222" i="6"/>
  <c r="C222" i="6"/>
  <c r="M221" i="6"/>
  <c r="I221" i="6"/>
  <c r="E221" i="6"/>
  <c r="O220" i="6"/>
  <c r="K220" i="6"/>
  <c r="G220" i="6"/>
  <c r="C220" i="6"/>
  <c r="M219" i="6"/>
  <c r="I219" i="6"/>
  <c r="E219" i="6"/>
  <c r="O218" i="6"/>
  <c r="K218" i="6"/>
  <c r="G218" i="6"/>
  <c r="C218" i="6"/>
  <c r="M217" i="6"/>
  <c r="I217" i="6"/>
  <c r="E217" i="6"/>
  <c r="O216" i="6"/>
  <c r="K216" i="6"/>
  <c r="G216" i="6"/>
  <c r="J244" i="6"/>
  <c r="F244" i="6"/>
  <c r="B244" i="6"/>
  <c r="L243" i="6"/>
  <c r="H243" i="6"/>
  <c r="D243" i="6"/>
  <c r="N242" i="6"/>
  <c r="J242" i="6"/>
  <c r="F242" i="6"/>
  <c r="B242" i="6"/>
  <c r="L241" i="6"/>
  <c r="H241" i="6"/>
  <c r="D241" i="6"/>
  <c r="N240" i="6"/>
  <c r="J240" i="6"/>
  <c r="F240" i="6"/>
  <c r="B240" i="6"/>
  <c r="L239" i="6"/>
  <c r="H239" i="6"/>
  <c r="D239" i="6"/>
  <c r="N238" i="6"/>
  <c r="J238" i="6"/>
  <c r="F238" i="6"/>
  <c r="B238" i="6"/>
  <c r="L237" i="6"/>
  <c r="H237" i="6"/>
  <c r="D237" i="6"/>
  <c r="N236" i="6"/>
  <c r="J236" i="6"/>
  <c r="F236" i="6"/>
  <c r="B236" i="6"/>
  <c r="L235" i="6"/>
  <c r="H235" i="6"/>
  <c r="D235" i="6"/>
  <c r="N234" i="6"/>
  <c r="J234" i="6"/>
  <c r="F234" i="6"/>
  <c r="B234" i="6"/>
  <c r="L233" i="6"/>
  <c r="H233" i="6"/>
  <c r="D233" i="6"/>
  <c r="N232" i="6"/>
  <c r="J232" i="6"/>
  <c r="F232" i="6"/>
  <c r="B232" i="6"/>
  <c r="L231" i="6"/>
  <c r="H231" i="6"/>
  <c r="D231" i="6"/>
  <c r="N230" i="6"/>
  <c r="J230" i="6"/>
  <c r="F230" i="6"/>
  <c r="B230" i="6"/>
  <c r="L229" i="6"/>
  <c r="H229" i="6"/>
  <c r="D229" i="6"/>
  <c r="N228" i="6"/>
  <c r="J228" i="6"/>
  <c r="F228" i="6"/>
  <c r="B228" i="6"/>
  <c r="L227" i="6"/>
  <c r="H227" i="6"/>
  <c r="D227" i="6"/>
  <c r="N226" i="6"/>
  <c r="J226" i="6"/>
  <c r="F226" i="6"/>
  <c r="B226" i="6"/>
  <c r="L225" i="6"/>
  <c r="H225" i="6"/>
  <c r="D225" i="6"/>
  <c r="N224" i="6"/>
  <c r="J224" i="6"/>
  <c r="F224" i="6"/>
  <c r="B224" i="6"/>
  <c r="L223" i="6"/>
  <c r="H223" i="6"/>
  <c r="D223" i="6"/>
  <c r="N222" i="6"/>
  <c r="J222" i="6"/>
  <c r="F222" i="6"/>
  <c r="B222" i="6"/>
  <c r="L221" i="6"/>
  <c r="H221" i="6"/>
  <c r="D221" i="6"/>
  <c r="N220" i="6"/>
  <c r="J220" i="6"/>
  <c r="I244" i="6"/>
  <c r="E244" i="6"/>
  <c r="O243" i="6"/>
  <c r="K243" i="6"/>
  <c r="G243" i="6"/>
  <c r="C243" i="6"/>
  <c r="M242" i="6"/>
  <c r="I242" i="6"/>
  <c r="E242" i="6"/>
  <c r="O241" i="6"/>
  <c r="K241" i="6"/>
  <c r="G241" i="6"/>
  <c r="C241" i="6"/>
  <c r="M240" i="6"/>
  <c r="I240" i="6"/>
  <c r="E240" i="6"/>
  <c r="O239" i="6"/>
  <c r="K239" i="6"/>
  <c r="G239" i="6"/>
  <c r="C239" i="6"/>
  <c r="M238" i="6"/>
  <c r="I238" i="6"/>
  <c r="E238" i="6"/>
  <c r="O237" i="6"/>
  <c r="K237" i="6"/>
  <c r="G237" i="6"/>
  <c r="C237" i="6"/>
  <c r="M236" i="6"/>
  <c r="I236" i="6"/>
  <c r="E236" i="6"/>
  <c r="O235" i="6"/>
  <c r="K235" i="6"/>
  <c r="G235" i="6"/>
  <c r="C235" i="6"/>
  <c r="M234" i="6"/>
  <c r="I234" i="6"/>
  <c r="E234" i="6"/>
  <c r="O233" i="6"/>
  <c r="K233" i="6"/>
  <c r="G233" i="6"/>
  <c r="C233" i="6"/>
  <c r="M232" i="6"/>
  <c r="I232" i="6"/>
  <c r="E232" i="6"/>
  <c r="O231" i="6"/>
  <c r="K231" i="6"/>
  <c r="G231" i="6"/>
  <c r="C231" i="6"/>
  <c r="M230" i="6"/>
  <c r="I230" i="6"/>
  <c r="E230" i="6"/>
  <c r="O229" i="6"/>
  <c r="K229" i="6"/>
  <c r="G229" i="6"/>
  <c r="C229" i="6"/>
  <c r="M228" i="6"/>
  <c r="I228" i="6"/>
  <c r="E228" i="6"/>
  <c r="O227" i="6"/>
  <c r="K227" i="6"/>
  <c r="G227" i="6"/>
  <c r="C227" i="6"/>
  <c r="M226" i="6"/>
  <c r="I226" i="6"/>
  <c r="E226" i="6"/>
  <c r="O225" i="6"/>
  <c r="K225" i="6"/>
  <c r="G225" i="6"/>
  <c r="C225" i="6"/>
  <c r="M224" i="6"/>
  <c r="I224" i="6"/>
  <c r="E224" i="6"/>
  <c r="O223" i="6"/>
  <c r="K223" i="6"/>
  <c r="G223" i="6"/>
  <c r="C223" i="6"/>
  <c r="M222" i="6"/>
  <c r="I222" i="6"/>
  <c r="G221" i="6"/>
  <c r="F220" i="6"/>
  <c r="O219" i="6"/>
  <c r="J219" i="6"/>
  <c r="D219" i="6"/>
  <c r="M218" i="6"/>
  <c r="H218" i="6"/>
  <c r="B218" i="6"/>
  <c r="K217" i="6"/>
  <c r="F217" i="6"/>
  <c r="N216" i="6"/>
  <c r="I216" i="6"/>
  <c r="D216" i="6"/>
  <c r="N215" i="6"/>
  <c r="J215" i="6"/>
  <c r="F215" i="6"/>
  <c r="B215" i="6"/>
  <c r="L214" i="6"/>
  <c r="H214" i="6"/>
  <c r="D214" i="6"/>
  <c r="N213" i="6"/>
  <c r="J213" i="6"/>
  <c r="F213" i="6"/>
  <c r="B213" i="6"/>
  <c r="L212" i="6"/>
  <c r="H212" i="6"/>
  <c r="D212" i="6"/>
  <c r="N211" i="6"/>
  <c r="J211" i="6"/>
  <c r="F211" i="6"/>
  <c r="B211" i="6"/>
  <c r="L210" i="6"/>
  <c r="H210" i="6"/>
  <c r="D210" i="6"/>
  <c r="N209" i="6"/>
  <c r="J209" i="6"/>
  <c r="F209" i="6"/>
  <c r="B209" i="6"/>
  <c r="L208" i="6"/>
  <c r="H208" i="6"/>
  <c r="D208" i="6"/>
  <c r="N207" i="6"/>
  <c r="J207" i="6"/>
  <c r="F207" i="6"/>
  <c r="B207" i="6"/>
  <c r="L206" i="6"/>
  <c r="H206" i="6"/>
  <c r="D206" i="6"/>
  <c r="N205" i="6"/>
  <c r="J205" i="6"/>
  <c r="F205" i="6"/>
  <c r="B205" i="6"/>
  <c r="L204" i="6"/>
  <c r="H204" i="6"/>
  <c r="D204" i="6"/>
  <c r="N203" i="6"/>
  <c r="J203" i="6"/>
  <c r="F203" i="6"/>
  <c r="B203" i="6"/>
  <c r="L202" i="6"/>
  <c r="H202" i="6"/>
  <c r="D202" i="6"/>
  <c r="N201" i="6"/>
  <c r="J201" i="6"/>
  <c r="F201" i="6"/>
  <c r="B201" i="6"/>
  <c r="L200" i="6"/>
  <c r="H200" i="6"/>
  <c r="D200" i="6"/>
  <c r="E222" i="6"/>
  <c r="C221" i="6"/>
  <c r="E220" i="6"/>
  <c r="N219" i="6"/>
  <c r="H219" i="6"/>
  <c r="C219" i="6"/>
  <c r="L218" i="6"/>
  <c r="F218" i="6"/>
  <c r="O217" i="6"/>
  <c r="J217" i="6"/>
  <c r="D217" i="6"/>
  <c r="M216" i="6"/>
  <c r="H216" i="6"/>
  <c r="C216" i="6"/>
  <c r="M215" i="6"/>
  <c r="I215" i="6"/>
  <c r="E215" i="6"/>
  <c r="O214" i="6"/>
  <c r="K214" i="6"/>
  <c r="G214" i="6"/>
  <c r="C214" i="6"/>
  <c r="M213" i="6"/>
  <c r="I213" i="6"/>
  <c r="E213" i="6"/>
  <c r="O212" i="6"/>
  <c r="O221" i="6"/>
  <c r="M220" i="6"/>
  <c r="D220" i="6"/>
  <c r="L219" i="6"/>
  <c r="G219" i="6"/>
  <c r="B219" i="6"/>
  <c r="J218" i="6"/>
  <c r="E218" i="6"/>
  <c r="N217" i="6"/>
  <c r="H217" i="6"/>
  <c r="C217" i="6"/>
  <c r="L216" i="6"/>
  <c r="F216" i="6"/>
  <c r="B216" i="6"/>
  <c r="L215" i="6"/>
  <c r="H215" i="6"/>
  <c r="D215" i="6"/>
  <c r="N214" i="6"/>
  <c r="J214" i="6"/>
  <c r="F214" i="6"/>
  <c r="B214" i="6"/>
  <c r="L213" i="6"/>
  <c r="H213" i="6"/>
  <c r="D213" i="6"/>
  <c r="N212" i="6"/>
  <c r="J212" i="6"/>
  <c r="F212" i="6"/>
  <c r="B212" i="6"/>
  <c r="L211" i="6"/>
  <c r="H211" i="6"/>
  <c r="D211" i="6"/>
  <c r="N210" i="6"/>
  <c r="J210" i="6"/>
  <c r="F210" i="6"/>
  <c r="B210" i="6"/>
  <c r="L209" i="6"/>
  <c r="H209" i="6"/>
  <c r="D209" i="6"/>
  <c r="N208" i="6"/>
  <c r="J208" i="6"/>
  <c r="F208" i="6"/>
  <c r="B208" i="6"/>
  <c r="L207" i="6"/>
  <c r="H207" i="6"/>
  <c r="D207" i="6"/>
  <c r="N206" i="6"/>
  <c r="J206" i="6"/>
  <c r="F206" i="6"/>
  <c r="B206" i="6"/>
  <c r="L205" i="6"/>
  <c r="H205" i="6"/>
  <c r="D205" i="6"/>
  <c r="N204" i="6"/>
  <c r="J204" i="6"/>
  <c r="F204" i="6"/>
  <c r="B204" i="6"/>
  <c r="L203" i="6"/>
  <c r="H203" i="6"/>
  <c r="D203" i="6"/>
  <c r="N202" i="6"/>
  <c r="J202" i="6"/>
  <c r="F202" i="6"/>
  <c r="B202" i="6"/>
  <c r="L201" i="6"/>
  <c r="H201" i="6"/>
  <c r="D201" i="6"/>
  <c r="N200" i="6"/>
  <c r="J200" i="6"/>
  <c r="F200" i="6"/>
  <c r="B200" i="6"/>
  <c r="L199" i="6"/>
  <c r="H199" i="6"/>
  <c r="D199" i="6"/>
  <c r="N198" i="6"/>
  <c r="J198" i="6"/>
  <c r="F198" i="6"/>
  <c r="B198" i="6"/>
  <c r="L197" i="6"/>
  <c r="H197" i="6"/>
  <c r="D197" i="6"/>
  <c r="N196" i="6"/>
  <c r="J196" i="6"/>
  <c r="F196" i="6"/>
  <c r="B196" i="6"/>
  <c r="L195" i="6"/>
  <c r="K221" i="6"/>
  <c r="I220" i="6"/>
  <c r="B220" i="6"/>
  <c r="K219" i="6"/>
  <c r="F219" i="6"/>
  <c r="N218" i="6"/>
  <c r="I218" i="6"/>
  <c r="D218" i="6"/>
  <c r="L217" i="6"/>
  <c r="G217" i="6"/>
  <c r="B217" i="6"/>
  <c r="J216" i="6"/>
  <c r="E216" i="6"/>
  <c r="O215" i="6"/>
  <c r="K215" i="6"/>
  <c r="G215" i="6"/>
  <c r="C215" i="6"/>
  <c r="M214" i="6"/>
  <c r="I214" i="6"/>
  <c r="E214" i="6"/>
  <c r="O213" i="6"/>
  <c r="K213" i="6"/>
  <c r="G213" i="6"/>
  <c r="C213" i="6"/>
  <c r="M212" i="6"/>
  <c r="I212" i="6"/>
  <c r="E212" i="6"/>
  <c r="O211" i="6"/>
  <c r="K211" i="6"/>
  <c r="G211" i="6"/>
  <c r="C211" i="6"/>
  <c r="M210" i="6"/>
  <c r="I210" i="6"/>
  <c r="E210" i="6"/>
  <c r="O209" i="6"/>
  <c r="K209" i="6"/>
  <c r="G209" i="6"/>
  <c r="C209" i="6"/>
  <c r="M208" i="6"/>
  <c r="I208" i="6"/>
  <c r="E208" i="6"/>
  <c r="O207" i="6"/>
  <c r="K207" i="6"/>
  <c r="G207" i="6"/>
  <c r="C207" i="6"/>
  <c r="M206" i="6"/>
  <c r="I206" i="6"/>
  <c r="E206" i="6"/>
  <c r="O205" i="6"/>
  <c r="K205" i="6"/>
  <c r="G205" i="6"/>
  <c r="C205" i="6"/>
  <c r="M204" i="6"/>
  <c r="I204" i="6"/>
  <c r="E204" i="6"/>
  <c r="O203" i="6"/>
  <c r="K203" i="6"/>
  <c r="G203" i="6"/>
  <c r="C203" i="6"/>
  <c r="M202" i="6"/>
  <c r="I202" i="6"/>
  <c r="E202" i="6"/>
  <c r="O201" i="6"/>
  <c r="K201" i="6"/>
  <c r="G201" i="6"/>
  <c r="C201" i="6"/>
  <c r="M200" i="6"/>
  <c r="I200" i="6"/>
  <c r="E200" i="6"/>
  <c r="O199" i="6"/>
  <c r="K199" i="6"/>
  <c r="G199" i="6"/>
  <c r="C199" i="6"/>
  <c r="M198" i="6"/>
  <c r="I198" i="6"/>
  <c r="E198" i="6"/>
  <c r="O197" i="6"/>
  <c r="K197" i="6"/>
  <c r="G197" i="6"/>
  <c r="C197" i="6"/>
  <c r="M196" i="6"/>
  <c r="I196" i="6"/>
  <c r="E196" i="6"/>
  <c r="O195" i="6"/>
  <c r="M211" i="6"/>
  <c r="K210" i="6"/>
  <c r="I209" i="6"/>
  <c r="G208" i="6"/>
  <c r="E207" i="6"/>
  <c r="C206" i="6"/>
  <c r="O204" i="6"/>
  <c r="M203" i="6"/>
  <c r="K202" i="6"/>
  <c r="I201" i="6"/>
  <c r="G200" i="6"/>
  <c r="J199" i="6"/>
  <c r="B199" i="6"/>
  <c r="H198" i="6"/>
  <c r="N197" i="6"/>
  <c r="F197" i="6"/>
  <c r="L196" i="6"/>
  <c r="D196" i="6"/>
  <c r="K195" i="6"/>
  <c r="G195" i="6"/>
  <c r="C195" i="6"/>
  <c r="M194" i="6"/>
  <c r="I194" i="6"/>
  <c r="E194" i="6"/>
  <c r="O193" i="6"/>
  <c r="K193" i="6"/>
  <c r="G193" i="6"/>
  <c r="C193" i="6"/>
  <c r="M192" i="6"/>
  <c r="I192" i="6"/>
  <c r="E192" i="6"/>
  <c r="O191" i="6"/>
  <c r="K191" i="6"/>
  <c r="G191" i="6"/>
  <c r="C191" i="6"/>
  <c r="M190" i="6"/>
  <c r="I190" i="6"/>
  <c r="E190" i="6"/>
  <c r="O189" i="6"/>
  <c r="K189" i="6"/>
  <c r="G189" i="6"/>
  <c r="C189" i="6"/>
  <c r="M188" i="6"/>
  <c r="I188" i="6"/>
  <c r="E188" i="6"/>
  <c r="O187" i="6"/>
  <c r="K187" i="6"/>
  <c r="G187" i="6"/>
  <c r="C187" i="6"/>
  <c r="M186" i="6"/>
  <c r="I186" i="6"/>
  <c r="E186" i="6"/>
  <c r="O185" i="6"/>
  <c r="K185" i="6"/>
  <c r="G185" i="6"/>
  <c r="C185" i="6"/>
  <c r="M184" i="6"/>
  <c r="I184" i="6"/>
  <c r="E184" i="6"/>
  <c r="O183" i="6"/>
  <c r="K183" i="6"/>
  <c r="G183" i="6"/>
  <c r="C183" i="6"/>
  <c r="M182" i="6"/>
  <c r="I182" i="6"/>
  <c r="E182" i="6"/>
  <c r="O181" i="6"/>
  <c r="K181" i="6"/>
  <c r="G181" i="6"/>
  <c r="C181" i="6"/>
  <c r="M180" i="6"/>
  <c r="I180" i="6"/>
  <c r="E180" i="6"/>
  <c r="O179" i="6"/>
  <c r="K179" i="6"/>
  <c r="G179" i="6"/>
  <c r="C179" i="6"/>
  <c r="M178" i="6"/>
  <c r="I178" i="6"/>
  <c r="E178" i="6"/>
  <c r="O177" i="6"/>
  <c r="K177" i="6"/>
  <c r="G177" i="6"/>
  <c r="C177" i="6"/>
  <c r="M176" i="6"/>
  <c r="K212" i="6"/>
  <c r="I211" i="6"/>
  <c r="G210" i="6"/>
  <c r="E209" i="6"/>
  <c r="C208" i="6"/>
  <c r="O206" i="6"/>
  <c r="M205" i="6"/>
  <c r="K204" i="6"/>
  <c r="I203" i="6"/>
  <c r="G202" i="6"/>
  <c r="E201" i="6"/>
  <c r="C200" i="6"/>
  <c r="I199" i="6"/>
  <c r="O198" i="6"/>
  <c r="G198" i="6"/>
  <c r="M197" i="6"/>
  <c r="E197" i="6"/>
  <c r="K196" i="6"/>
  <c r="C196" i="6"/>
  <c r="J195" i="6"/>
  <c r="F195" i="6"/>
  <c r="B195" i="6"/>
  <c r="L194" i="6"/>
  <c r="H194" i="6"/>
  <c r="D194" i="6"/>
  <c r="N193" i="6"/>
  <c r="J193" i="6"/>
  <c r="F193" i="6"/>
  <c r="B193" i="6"/>
  <c r="L192" i="6"/>
  <c r="H192" i="6"/>
  <c r="D192" i="6"/>
  <c r="N191" i="6"/>
  <c r="J191" i="6"/>
  <c r="F191" i="6"/>
  <c r="B191" i="6"/>
  <c r="L190" i="6"/>
  <c r="H190" i="6"/>
  <c r="D190" i="6"/>
  <c r="N189" i="6"/>
  <c r="J189" i="6"/>
  <c r="F189" i="6"/>
  <c r="B189" i="6"/>
  <c r="L188" i="6"/>
  <c r="H188" i="6"/>
  <c r="D188" i="6"/>
  <c r="N187" i="6"/>
  <c r="J187" i="6"/>
  <c r="F187" i="6"/>
  <c r="B187" i="6"/>
  <c r="L186" i="6"/>
  <c r="H186" i="6"/>
  <c r="D186" i="6"/>
  <c r="N185" i="6"/>
  <c r="J185" i="6"/>
  <c r="F185" i="6"/>
  <c r="B185" i="6"/>
  <c r="L184" i="6"/>
  <c r="H184" i="6"/>
  <c r="D184" i="6"/>
  <c r="N183" i="6"/>
  <c r="J183" i="6"/>
  <c r="F183" i="6"/>
  <c r="B183" i="6"/>
  <c r="L182" i="6"/>
  <c r="H182" i="6"/>
  <c r="D182" i="6"/>
  <c r="N181" i="6"/>
  <c r="J181" i="6"/>
  <c r="F181" i="6"/>
  <c r="B181" i="6"/>
  <c r="L180" i="6"/>
  <c r="H180" i="6"/>
  <c r="D180" i="6"/>
  <c r="N179" i="6"/>
  <c r="J179" i="6"/>
  <c r="F179" i="6"/>
  <c r="B179" i="6"/>
  <c r="L178" i="6"/>
  <c r="H178" i="6"/>
  <c r="D178" i="6"/>
  <c r="N177" i="6"/>
  <c r="J177" i="6"/>
  <c r="F177" i="6"/>
  <c r="B177" i="6"/>
  <c r="L176" i="6"/>
  <c r="G212" i="6"/>
  <c r="E211" i="6"/>
  <c r="C210" i="6"/>
  <c r="O208" i="6"/>
  <c r="M207" i="6"/>
  <c r="K206" i="6"/>
  <c r="I205" i="6"/>
  <c r="G204" i="6"/>
  <c r="E203" i="6"/>
  <c r="C202" i="6"/>
  <c r="O200" i="6"/>
  <c r="N199" i="6"/>
  <c r="F199" i="6"/>
  <c r="L198" i="6"/>
  <c r="D198" i="6"/>
  <c r="J197" i="6"/>
  <c r="B197" i="6"/>
  <c r="H196" i="6"/>
  <c r="N195" i="6"/>
  <c r="I195" i="6"/>
  <c r="E195" i="6"/>
  <c r="O194" i="6"/>
  <c r="K194" i="6"/>
  <c r="G194" i="6"/>
  <c r="C194" i="6"/>
  <c r="M193" i="6"/>
  <c r="I193" i="6"/>
  <c r="E193" i="6"/>
  <c r="O192" i="6"/>
  <c r="K192" i="6"/>
  <c r="G192" i="6"/>
  <c r="C192" i="6"/>
  <c r="M191" i="6"/>
  <c r="I191" i="6"/>
  <c r="E191" i="6"/>
  <c r="O190" i="6"/>
  <c r="K190" i="6"/>
  <c r="G190" i="6"/>
  <c r="C190" i="6"/>
  <c r="M189" i="6"/>
  <c r="I189" i="6"/>
  <c r="E189" i="6"/>
  <c r="O188" i="6"/>
  <c r="K188" i="6"/>
  <c r="G188" i="6"/>
  <c r="C188" i="6"/>
  <c r="M187" i="6"/>
  <c r="I187" i="6"/>
  <c r="E187" i="6"/>
  <c r="O186" i="6"/>
  <c r="K186" i="6"/>
  <c r="G186" i="6"/>
  <c r="C186" i="6"/>
  <c r="M185" i="6"/>
  <c r="I185" i="6"/>
  <c r="E185" i="6"/>
  <c r="O184" i="6"/>
  <c r="K184" i="6"/>
  <c r="G184" i="6"/>
  <c r="C184" i="6"/>
  <c r="M183" i="6"/>
  <c r="I183" i="6"/>
  <c r="E183" i="6"/>
  <c r="O182" i="6"/>
  <c r="K182" i="6"/>
  <c r="G182" i="6"/>
  <c r="C182" i="6"/>
  <c r="M181" i="6"/>
  <c r="I181" i="6"/>
  <c r="E181" i="6"/>
  <c r="O180" i="6"/>
  <c r="K180" i="6"/>
  <c r="G180" i="6"/>
  <c r="C180" i="6"/>
  <c r="M179" i="6"/>
  <c r="I179" i="6"/>
  <c r="E179" i="6"/>
  <c r="O178" i="6"/>
  <c r="K178" i="6"/>
  <c r="G178" i="6"/>
  <c r="C178" i="6"/>
  <c r="M177" i="6"/>
  <c r="I177" i="6"/>
  <c r="E177" i="6"/>
  <c r="O176" i="6"/>
  <c r="C212" i="6"/>
  <c r="O210" i="6"/>
  <c r="M209" i="6"/>
  <c r="K208" i="6"/>
  <c r="I207" i="6"/>
  <c r="G206" i="6"/>
  <c r="E205" i="6"/>
  <c r="C204" i="6"/>
  <c r="O202" i="6"/>
  <c r="M201" i="6"/>
  <c r="K200" i="6"/>
  <c r="M199" i="6"/>
  <c r="E199" i="6"/>
  <c r="K198" i="6"/>
  <c r="C198" i="6"/>
  <c r="I197" i="6"/>
  <c r="O196" i="6"/>
  <c r="G196" i="6"/>
  <c r="M195" i="6"/>
  <c r="H195" i="6"/>
  <c r="D195" i="6"/>
  <c r="N194" i="6"/>
  <c r="J194" i="6"/>
  <c r="F194" i="6"/>
  <c r="B194" i="6"/>
  <c r="L193" i="6"/>
  <c r="H193" i="6"/>
  <c r="D193" i="6"/>
  <c r="N192" i="6"/>
  <c r="J192" i="6"/>
  <c r="F192" i="6"/>
  <c r="B192" i="6"/>
  <c r="L191" i="6"/>
  <c r="H191" i="6"/>
  <c r="D191" i="6"/>
  <c r="N190" i="6"/>
  <c r="J190" i="6"/>
  <c r="F190" i="6"/>
  <c r="B190" i="6"/>
  <c r="L189" i="6"/>
  <c r="H189" i="6"/>
  <c r="D189" i="6"/>
  <c r="N188" i="6"/>
  <c r="J188" i="6"/>
  <c r="F188" i="6"/>
  <c r="B188" i="6"/>
  <c r="L187" i="6"/>
  <c r="H187" i="6"/>
  <c r="D187" i="6"/>
  <c r="N186" i="6"/>
  <c r="J186" i="6"/>
  <c r="F186" i="6"/>
  <c r="B186" i="6"/>
  <c r="L185" i="6"/>
  <c r="H185" i="6"/>
  <c r="D185" i="6"/>
  <c r="N184" i="6"/>
  <c r="J184" i="6"/>
  <c r="F184" i="6"/>
  <c r="B184" i="6"/>
  <c r="L183" i="6"/>
  <c r="H183" i="6"/>
  <c r="D183" i="6"/>
  <c r="N182" i="6"/>
  <c r="J182" i="6"/>
  <c r="F182" i="6"/>
  <c r="B182" i="6"/>
  <c r="L181" i="6"/>
  <c r="H181" i="6"/>
  <c r="D181" i="6"/>
  <c r="N180" i="6"/>
  <c r="J180" i="6"/>
  <c r="F180" i="6"/>
  <c r="B180" i="6"/>
  <c r="L179" i="6"/>
  <c r="H179" i="6"/>
  <c r="D179" i="6"/>
  <c r="N178" i="6"/>
  <c r="J178" i="6"/>
  <c r="F178" i="6"/>
  <c r="B178" i="6"/>
  <c r="L177" i="6"/>
  <c r="H177" i="6"/>
  <c r="D177" i="6"/>
  <c r="N176" i="6"/>
  <c r="H176" i="6"/>
  <c r="D176" i="6"/>
  <c r="N175" i="6"/>
  <c r="J175" i="6"/>
  <c r="F175" i="6"/>
  <c r="B175" i="6"/>
  <c r="L174" i="6"/>
  <c r="H174" i="6"/>
  <c r="D174" i="6"/>
  <c r="N173" i="6"/>
  <c r="J173" i="6"/>
  <c r="F173" i="6"/>
  <c r="B173" i="6"/>
  <c r="L172" i="6"/>
  <c r="H172" i="6"/>
  <c r="D172" i="6"/>
  <c r="N171" i="6"/>
  <c r="J171" i="6"/>
  <c r="F171" i="6"/>
  <c r="B171" i="6"/>
  <c r="L170" i="6"/>
  <c r="H170" i="6"/>
  <c r="D170" i="6"/>
  <c r="N169" i="6"/>
  <c r="J169" i="6"/>
  <c r="F169" i="6"/>
  <c r="B169" i="6"/>
  <c r="L168" i="6"/>
  <c r="H168" i="6"/>
  <c r="D168" i="6"/>
  <c r="N167" i="6"/>
  <c r="J167" i="6"/>
  <c r="F167" i="6"/>
  <c r="B167" i="6"/>
  <c r="L166" i="6"/>
  <c r="H166" i="6"/>
  <c r="D166" i="6"/>
  <c r="N165" i="6"/>
  <c r="J165" i="6"/>
  <c r="F165" i="6"/>
  <c r="B165" i="6"/>
  <c r="L164" i="6"/>
  <c r="H164" i="6"/>
  <c r="D164" i="6"/>
  <c r="N163" i="6"/>
  <c r="J163" i="6"/>
  <c r="F163" i="6"/>
  <c r="B163" i="6"/>
  <c r="L162" i="6"/>
  <c r="H162" i="6"/>
  <c r="D162" i="6"/>
  <c r="N161" i="6"/>
  <c r="J161" i="6"/>
  <c r="F161" i="6"/>
  <c r="B161" i="6"/>
  <c r="L160" i="6"/>
  <c r="H160" i="6"/>
  <c r="D160" i="6"/>
  <c r="N159" i="6"/>
  <c r="J159" i="6"/>
  <c r="F159" i="6"/>
  <c r="B159" i="6"/>
  <c r="L158" i="6"/>
  <c r="H158" i="6"/>
  <c r="D158" i="6"/>
  <c r="N157" i="6"/>
  <c r="J157" i="6"/>
  <c r="F157" i="6"/>
  <c r="B157" i="6"/>
  <c r="L156" i="6"/>
  <c r="H156" i="6"/>
  <c r="D156" i="6"/>
  <c r="N155" i="6"/>
  <c r="J155" i="6"/>
  <c r="F155" i="6"/>
  <c r="B155" i="6"/>
  <c r="L154" i="6"/>
  <c r="H154" i="6"/>
  <c r="D154" i="6"/>
  <c r="N153" i="6"/>
  <c r="J153" i="6"/>
  <c r="F153" i="6"/>
  <c r="B153" i="6"/>
  <c r="L152" i="6"/>
  <c r="H152" i="6"/>
  <c r="D152" i="6"/>
  <c r="N151" i="6"/>
  <c r="J151" i="6"/>
  <c r="F151" i="6"/>
  <c r="B151" i="6"/>
  <c r="L150" i="6"/>
  <c r="H150" i="6"/>
  <c r="D150" i="6"/>
  <c r="N149" i="6"/>
  <c r="J149" i="6"/>
  <c r="F149" i="6"/>
  <c r="B149" i="6"/>
  <c r="L148" i="6"/>
  <c r="H148" i="6"/>
  <c r="D148" i="6"/>
  <c r="N147" i="6"/>
  <c r="J147" i="6"/>
  <c r="F147" i="6"/>
  <c r="B147" i="6"/>
  <c r="L146" i="6"/>
  <c r="H146" i="6"/>
  <c r="D146" i="6"/>
  <c r="N145" i="6"/>
  <c r="J145" i="6"/>
  <c r="F145" i="6"/>
  <c r="B145" i="6"/>
  <c r="L144" i="6"/>
  <c r="H144" i="6"/>
  <c r="D144" i="6"/>
  <c r="N143" i="6"/>
  <c r="J143" i="6"/>
  <c r="F143" i="6"/>
  <c r="B143" i="6"/>
  <c r="L142" i="6"/>
  <c r="H142" i="6"/>
  <c r="D142" i="6"/>
  <c r="N141" i="6"/>
  <c r="J141" i="6"/>
  <c r="F141" i="6"/>
  <c r="B141" i="6"/>
  <c r="L140" i="6"/>
  <c r="H140" i="6"/>
  <c r="D140" i="6"/>
  <c r="N139" i="6"/>
  <c r="J139" i="6"/>
  <c r="F139" i="6"/>
  <c r="B139" i="6"/>
  <c r="L138" i="6"/>
  <c r="H138" i="6"/>
  <c r="D138" i="6"/>
  <c r="N137" i="6"/>
  <c r="J137" i="6"/>
  <c r="F137" i="6"/>
  <c r="B137" i="6"/>
  <c r="L136" i="6"/>
  <c r="H136" i="6"/>
  <c r="D136" i="6"/>
  <c r="N135" i="6"/>
  <c r="J135" i="6"/>
  <c r="F135" i="6"/>
  <c r="B135" i="6"/>
  <c r="L134" i="6"/>
  <c r="H134" i="6"/>
  <c r="D134" i="6"/>
  <c r="N133" i="6"/>
  <c r="J133" i="6"/>
  <c r="F133" i="6"/>
  <c r="B133" i="6"/>
  <c r="L132" i="6"/>
  <c r="H132" i="6"/>
  <c r="D132" i="6"/>
  <c r="N131" i="6"/>
  <c r="J131" i="6"/>
  <c r="F131" i="6"/>
  <c r="B131" i="6"/>
  <c r="L130" i="6"/>
  <c r="H130" i="6"/>
  <c r="D130" i="6"/>
  <c r="N129" i="6"/>
  <c r="J129" i="6"/>
  <c r="F129" i="6"/>
  <c r="B129" i="6"/>
  <c r="L128" i="6"/>
  <c r="H128" i="6"/>
  <c r="D128" i="6"/>
  <c r="K176" i="6"/>
  <c r="G176" i="6"/>
  <c r="C176" i="6"/>
  <c r="M175" i="6"/>
  <c r="I175" i="6"/>
  <c r="E175" i="6"/>
  <c r="O174" i="6"/>
  <c r="K174" i="6"/>
  <c r="G174" i="6"/>
  <c r="C174" i="6"/>
  <c r="M173" i="6"/>
  <c r="I173" i="6"/>
  <c r="E173" i="6"/>
  <c r="O172" i="6"/>
  <c r="K172" i="6"/>
  <c r="G172" i="6"/>
  <c r="C172" i="6"/>
  <c r="M171" i="6"/>
  <c r="I171" i="6"/>
  <c r="E171" i="6"/>
  <c r="O170" i="6"/>
  <c r="K170" i="6"/>
  <c r="G170" i="6"/>
  <c r="C170" i="6"/>
  <c r="M169" i="6"/>
  <c r="I169" i="6"/>
  <c r="E169" i="6"/>
  <c r="O168" i="6"/>
  <c r="K168" i="6"/>
  <c r="G168" i="6"/>
  <c r="C168" i="6"/>
  <c r="M167" i="6"/>
  <c r="I167" i="6"/>
  <c r="E167" i="6"/>
  <c r="O166" i="6"/>
  <c r="K166" i="6"/>
  <c r="G166" i="6"/>
  <c r="C166" i="6"/>
  <c r="M165" i="6"/>
  <c r="I165" i="6"/>
  <c r="E165" i="6"/>
  <c r="O164" i="6"/>
  <c r="K164" i="6"/>
  <c r="G164" i="6"/>
  <c r="C164" i="6"/>
  <c r="M163" i="6"/>
  <c r="I163" i="6"/>
  <c r="E163" i="6"/>
  <c r="O162" i="6"/>
  <c r="K162" i="6"/>
  <c r="G162" i="6"/>
  <c r="C162" i="6"/>
  <c r="M161" i="6"/>
  <c r="I161" i="6"/>
  <c r="E161" i="6"/>
  <c r="O160" i="6"/>
  <c r="K160" i="6"/>
  <c r="G160" i="6"/>
  <c r="C160" i="6"/>
  <c r="M159" i="6"/>
  <c r="I159" i="6"/>
  <c r="E159" i="6"/>
  <c r="O158" i="6"/>
  <c r="K158" i="6"/>
  <c r="G158" i="6"/>
  <c r="C158" i="6"/>
  <c r="M157" i="6"/>
  <c r="I157" i="6"/>
  <c r="E157" i="6"/>
  <c r="O156" i="6"/>
  <c r="K156" i="6"/>
  <c r="G156" i="6"/>
  <c r="C156" i="6"/>
  <c r="M155" i="6"/>
  <c r="I155" i="6"/>
  <c r="E155" i="6"/>
  <c r="O154" i="6"/>
  <c r="K154" i="6"/>
  <c r="G154" i="6"/>
  <c r="C154" i="6"/>
  <c r="M153" i="6"/>
  <c r="I153" i="6"/>
  <c r="E153" i="6"/>
  <c r="O152" i="6"/>
  <c r="K152" i="6"/>
  <c r="G152" i="6"/>
  <c r="C152" i="6"/>
  <c r="M151" i="6"/>
  <c r="I151" i="6"/>
  <c r="E151" i="6"/>
  <c r="O150" i="6"/>
  <c r="K150" i="6"/>
  <c r="G150" i="6"/>
  <c r="C150" i="6"/>
  <c r="M149" i="6"/>
  <c r="I149" i="6"/>
  <c r="E149" i="6"/>
  <c r="O148" i="6"/>
  <c r="K148" i="6"/>
  <c r="G148" i="6"/>
  <c r="C148" i="6"/>
  <c r="M147" i="6"/>
  <c r="I147" i="6"/>
  <c r="E147" i="6"/>
  <c r="O146" i="6"/>
  <c r="K146" i="6"/>
  <c r="G146" i="6"/>
  <c r="C146" i="6"/>
  <c r="M145" i="6"/>
  <c r="I145" i="6"/>
  <c r="E145" i="6"/>
  <c r="O144" i="6"/>
  <c r="K144" i="6"/>
  <c r="G144" i="6"/>
  <c r="C144" i="6"/>
  <c r="M143" i="6"/>
  <c r="I143" i="6"/>
  <c r="E143" i="6"/>
  <c r="O142" i="6"/>
  <c r="K142" i="6"/>
  <c r="G142" i="6"/>
  <c r="C142" i="6"/>
  <c r="M141" i="6"/>
  <c r="I141" i="6"/>
  <c r="E141" i="6"/>
  <c r="O140" i="6"/>
  <c r="K140" i="6"/>
  <c r="G140" i="6"/>
  <c r="C140" i="6"/>
  <c r="M139" i="6"/>
  <c r="I139" i="6"/>
  <c r="E139" i="6"/>
  <c r="O138" i="6"/>
  <c r="K138" i="6"/>
  <c r="G138" i="6"/>
  <c r="C138" i="6"/>
  <c r="M137" i="6"/>
  <c r="I137" i="6"/>
  <c r="E137" i="6"/>
  <c r="O136" i="6"/>
  <c r="K136" i="6"/>
  <c r="G136" i="6"/>
  <c r="C136" i="6"/>
  <c r="M135" i="6"/>
  <c r="I135" i="6"/>
  <c r="E135" i="6"/>
  <c r="O134" i="6"/>
  <c r="K134" i="6"/>
  <c r="G134" i="6"/>
  <c r="C134" i="6"/>
  <c r="M133" i="6"/>
  <c r="I133" i="6"/>
  <c r="E133" i="6"/>
  <c r="O132" i="6"/>
  <c r="K132" i="6"/>
  <c r="G132" i="6"/>
  <c r="C132" i="6"/>
  <c r="M131" i="6"/>
  <c r="I131" i="6"/>
  <c r="E131" i="6"/>
  <c r="O130" i="6"/>
  <c r="K130" i="6"/>
  <c r="G130" i="6"/>
  <c r="C130" i="6"/>
  <c r="M129" i="6"/>
  <c r="I129" i="6"/>
  <c r="E129" i="6"/>
  <c r="O128" i="6"/>
  <c r="K128" i="6"/>
  <c r="G128" i="6"/>
  <c r="J176" i="6"/>
  <c r="F176" i="6"/>
  <c r="B176" i="6"/>
  <c r="L175" i="6"/>
  <c r="H175" i="6"/>
  <c r="D175" i="6"/>
  <c r="N174" i="6"/>
  <c r="J174" i="6"/>
  <c r="F174" i="6"/>
  <c r="B174" i="6"/>
  <c r="L173" i="6"/>
  <c r="H173" i="6"/>
  <c r="D173" i="6"/>
  <c r="N172" i="6"/>
  <c r="J172" i="6"/>
  <c r="F172" i="6"/>
  <c r="B172" i="6"/>
  <c r="L171" i="6"/>
  <c r="H171" i="6"/>
  <c r="D171" i="6"/>
  <c r="N170" i="6"/>
  <c r="J170" i="6"/>
  <c r="F170" i="6"/>
  <c r="B170" i="6"/>
  <c r="L169" i="6"/>
  <c r="H169" i="6"/>
  <c r="D169" i="6"/>
  <c r="N168" i="6"/>
  <c r="J168" i="6"/>
  <c r="F168" i="6"/>
  <c r="B168" i="6"/>
  <c r="L167" i="6"/>
  <c r="H167" i="6"/>
  <c r="D167" i="6"/>
  <c r="N166" i="6"/>
  <c r="J166" i="6"/>
  <c r="F166" i="6"/>
  <c r="B166" i="6"/>
  <c r="L165" i="6"/>
  <c r="H165" i="6"/>
  <c r="D165" i="6"/>
  <c r="N164" i="6"/>
  <c r="J164" i="6"/>
  <c r="F164" i="6"/>
  <c r="B164" i="6"/>
  <c r="L163" i="6"/>
  <c r="H163" i="6"/>
  <c r="D163" i="6"/>
  <c r="N162" i="6"/>
  <c r="J162" i="6"/>
  <c r="F162" i="6"/>
  <c r="B162" i="6"/>
  <c r="L161" i="6"/>
  <c r="H161" i="6"/>
  <c r="D161" i="6"/>
  <c r="N160" i="6"/>
  <c r="J160" i="6"/>
  <c r="F160" i="6"/>
  <c r="B160" i="6"/>
  <c r="L159" i="6"/>
  <c r="H159" i="6"/>
  <c r="D159" i="6"/>
  <c r="N158" i="6"/>
  <c r="J158" i="6"/>
  <c r="F158" i="6"/>
  <c r="B158" i="6"/>
  <c r="L157" i="6"/>
  <c r="H157" i="6"/>
  <c r="D157" i="6"/>
  <c r="N156" i="6"/>
  <c r="J156" i="6"/>
  <c r="F156" i="6"/>
  <c r="B156" i="6"/>
  <c r="L155" i="6"/>
  <c r="H155" i="6"/>
  <c r="D155" i="6"/>
  <c r="N154" i="6"/>
  <c r="J154" i="6"/>
  <c r="F154" i="6"/>
  <c r="B154" i="6"/>
  <c r="L153" i="6"/>
  <c r="H153" i="6"/>
  <c r="D153" i="6"/>
  <c r="N152" i="6"/>
  <c r="J152" i="6"/>
  <c r="F152" i="6"/>
  <c r="B152" i="6"/>
  <c r="L151" i="6"/>
  <c r="H151" i="6"/>
  <c r="D151" i="6"/>
  <c r="N150" i="6"/>
  <c r="J150" i="6"/>
  <c r="F150" i="6"/>
  <c r="B150" i="6"/>
  <c r="L149" i="6"/>
  <c r="H149" i="6"/>
  <c r="D149" i="6"/>
  <c r="N148" i="6"/>
  <c r="J148" i="6"/>
  <c r="F148" i="6"/>
  <c r="B148" i="6"/>
  <c r="L147" i="6"/>
  <c r="H147" i="6"/>
  <c r="D147" i="6"/>
  <c r="N146" i="6"/>
  <c r="J146" i="6"/>
  <c r="F146" i="6"/>
  <c r="B146" i="6"/>
  <c r="L145" i="6"/>
  <c r="H145" i="6"/>
  <c r="D145" i="6"/>
  <c r="N144" i="6"/>
  <c r="J144" i="6"/>
  <c r="F144" i="6"/>
  <c r="B144" i="6"/>
  <c r="L143" i="6"/>
  <c r="H143" i="6"/>
  <c r="D143" i="6"/>
  <c r="N142" i="6"/>
  <c r="J142" i="6"/>
  <c r="F142" i="6"/>
  <c r="B142" i="6"/>
  <c r="L141" i="6"/>
  <c r="H141" i="6"/>
  <c r="D141" i="6"/>
  <c r="N140" i="6"/>
  <c r="J140" i="6"/>
  <c r="F140" i="6"/>
  <c r="B140" i="6"/>
  <c r="L139" i="6"/>
  <c r="H139" i="6"/>
  <c r="D139" i="6"/>
  <c r="N138" i="6"/>
  <c r="J138" i="6"/>
  <c r="F138" i="6"/>
  <c r="B138" i="6"/>
  <c r="L137" i="6"/>
  <c r="H137" i="6"/>
  <c r="D137" i="6"/>
  <c r="N136" i="6"/>
  <c r="J136" i="6"/>
  <c r="F136" i="6"/>
  <c r="B136" i="6"/>
  <c r="L135" i="6"/>
  <c r="H135" i="6"/>
  <c r="D135" i="6"/>
  <c r="N134" i="6"/>
  <c r="J134" i="6"/>
  <c r="F134" i="6"/>
  <c r="B134" i="6"/>
  <c r="L133" i="6"/>
  <c r="H133" i="6"/>
  <c r="D133" i="6"/>
  <c r="N132" i="6"/>
  <c r="J132" i="6"/>
  <c r="F132" i="6"/>
  <c r="B132" i="6"/>
  <c r="L131" i="6"/>
  <c r="H131" i="6"/>
  <c r="D131" i="6"/>
  <c r="N130" i="6"/>
  <c r="J130" i="6"/>
  <c r="F130" i="6"/>
  <c r="B130" i="6"/>
  <c r="L129" i="6"/>
  <c r="H129" i="6"/>
  <c r="D129" i="6"/>
  <c r="N128" i="6"/>
  <c r="J128" i="6"/>
  <c r="F128" i="6"/>
  <c r="I176" i="6"/>
  <c r="E176" i="6"/>
  <c r="O175" i="6"/>
  <c r="K175" i="6"/>
  <c r="G175" i="6"/>
  <c r="C175" i="6"/>
  <c r="M174" i="6"/>
  <c r="I174" i="6"/>
  <c r="E174" i="6"/>
  <c r="O173" i="6"/>
  <c r="K173" i="6"/>
  <c r="G173" i="6"/>
  <c r="C173" i="6"/>
  <c r="M172" i="6"/>
  <c r="I172" i="6"/>
  <c r="E172" i="6"/>
  <c r="O171" i="6"/>
  <c r="K171" i="6"/>
  <c r="G171" i="6"/>
  <c r="C171" i="6"/>
  <c r="M170" i="6"/>
  <c r="I170" i="6"/>
  <c r="E170" i="6"/>
  <c r="O169" i="6"/>
  <c r="K169" i="6"/>
  <c r="G169" i="6"/>
  <c r="C169" i="6"/>
  <c r="M168" i="6"/>
  <c r="I168" i="6"/>
  <c r="E168" i="6"/>
  <c r="O167" i="6"/>
  <c r="K167" i="6"/>
  <c r="G167" i="6"/>
  <c r="C167" i="6"/>
  <c r="M166" i="6"/>
  <c r="I166" i="6"/>
  <c r="E166" i="6"/>
  <c r="O165" i="6"/>
  <c r="K165" i="6"/>
  <c r="G165" i="6"/>
  <c r="C165" i="6"/>
  <c r="M164" i="6"/>
  <c r="I164" i="6"/>
  <c r="E164" i="6"/>
  <c r="O163" i="6"/>
  <c r="K163" i="6"/>
  <c r="G163" i="6"/>
  <c r="C163" i="6"/>
  <c r="M162" i="6"/>
  <c r="I162" i="6"/>
  <c r="E162" i="6"/>
  <c r="O161" i="6"/>
  <c r="K161" i="6"/>
  <c r="G161" i="6"/>
  <c r="C161" i="6"/>
  <c r="M160" i="6"/>
  <c r="I160" i="6"/>
  <c r="E160" i="6"/>
  <c r="O159" i="6"/>
  <c r="K159" i="6"/>
  <c r="G159" i="6"/>
  <c r="C159" i="6"/>
  <c r="M158" i="6"/>
  <c r="I158" i="6"/>
  <c r="E158" i="6"/>
  <c r="O157" i="6"/>
  <c r="K157" i="6"/>
  <c r="G157" i="6"/>
  <c r="C157" i="6"/>
  <c r="M156" i="6"/>
  <c r="I156" i="6"/>
  <c r="E156" i="6"/>
  <c r="O155" i="6"/>
  <c r="K155" i="6"/>
  <c r="G155" i="6"/>
  <c r="C155" i="6"/>
  <c r="M154" i="6"/>
  <c r="I154" i="6"/>
  <c r="E154" i="6"/>
  <c r="O153" i="6"/>
  <c r="K153" i="6"/>
  <c r="G153" i="6"/>
  <c r="C153" i="6"/>
  <c r="M152" i="6"/>
  <c r="I152" i="6"/>
  <c r="E152" i="6"/>
  <c r="O151" i="6"/>
  <c r="K151" i="6"/>
  <c r="G151" i="6"/>
  <c r="C151" i="6"/>
  <c r="M150" i="6"/>
  <c r="I150" i="6"/>
  <c r="E150" i="6"/>
  <c r="O149" i="6"/>
  <c r="K149" i="6"/>
  <c r="G149" i="6"/>
  <c r="C149" i="6"/>
  <c r="M148" i="6"/>
  <c r="I148" i="6"/>
  <c r="E148" i="6"/>
  <c r="O147" i="6"/>
  <c r="K147" i="6"/>
  <c r="G147" i="6"/>
  <c r="C147" i="6"/>
  <c r="M146" i="6"/>
  <c r="I146" i="6"/>
  <c r="E146" i="6"/>
  <c r="O145" i="6"/>
  <c r="K145" i="6"/>
  <c r="G145" i="6"/>
  <c r="C145" i="6"/>
  <c r="M144" i="6"/>
  <c r="I144" i="6"/>
  <c r="E144" i="6"/>
  <c r="O143" i="6"/>
  <c r="K143" i="6"/>
  <c r="G143" i="6"/>
  <c r="C143" i="6"/>
  <c r="M142" i="6"/>
  <c r="I142" i="6"/>
  <c r="E142" i="6"/>
  <c r="O141" i="6"/>
  <c r="K141" i="6"/>
  <c r="G141" i="6"/>
  <c r="C141" i="6"/>
  <c r="M140" i="6"/>
  <c r="I140" i="6"/>
  <c r="E140" i="6"/>
  <c r="O139" i="6"/>
  <c r="K139" i="6"/>
  <c r="G139" i="6"/>
  <c r="C139" i="6"/>
  <c r="M138" i="6"/>
  <c r="I138" i="6"/>
  <c r="E138" i="6"/>
  <c r="O137" i="6"/>
  <c r="K137" i="6"/>
  <c r="G137" i="6"/>
  <c r="C137" i="6"/>
  <c r="M136" i="6"/>
  <c r="I136" i="6"/>
  <c r="E136" i="6"/>
  <c r="O135" i="6"/>
  <c r="K135" i="6"/>
  <c r="G135" i="6"/>
  <c r="C135" i="6"/>
  <c r="M134" i="6"/>
  <c r="I134" i="6"/>
  <c r="E134" i="6"/>
  <c r="O133" i="6"/>
  <c r="K133" i="6"/>
  <c r="G133" i="6"/>
  <c r="C133" i="6"/>
  <c r="M132" i="6"/>
  <c r="I132" i="6"/>
  <c r="E132" i="6"/>
  <c r="O131" i="6"/>
  <c r="K131" i="6"/>
  <c r="G131" i="6"/>
  <c r="C131" i="6"/>
  <c r="M130" i="6"/>
  <c r="I130" i="6"/>
  <c r="E130" i="6"/>
  <c r="O129" i="6"/>
  <c r="K129" i="6"/>
  <c r="G129" i="6"/>
  <c r="C129" i="6"/>
  <c r="M128" i="6"/>
  <c r="I128" i="6"/>
  <c r="E128" i="6"/>
  <c r="N127" i="6"/>
  <c r="J127" i="6"/>
  <c r="F127" i="6"/>
  <c r="B127" i="6"/>
  <c r="L126" i="6"/>
  <c r="H126" i="6"/>
  <c r="D126" i="6"/>
  <c r="N125" i="6"/>
  <c r="J125" i="6"/>
  <c r="F125" i="6"/>
  <c r="B125" i="6"/>
  <c r="L124" i="6"/>
  <c r="H124" i="6"/>
  <c r="D124" i="6"/>
  <c r="N123" i="6"/>
  <c r="J123" i="6"/>
  <c r="F123" i="6"/>
  <c r="B123" i="6"/>
  <c r="L122" i="6"/>
  <c r="H122" i="6"/>
  <c r="D122" i="6"/>
  <c r="N121" i="6"/>
  <c r="J121" i="6"/>
  <c r="F121" i="6"/>
  <c r="B121" i="6"/>
  <c r="L120" i="6"/>
  <c r="H120" i="6"/>
  <c r="D120" i="6"/>
  <c r="N119" i="6"/>
  <c r="J119" i="6"/>
  <c r="F119" i="6"/>
  <c r="B119" i="6"/>
  <c r="L118" i="6"/>
  <c r="H118" i="6"/>
  <c r="D118" i="6"/>
  <c r="N117" i="6"/>
  <c r="J117" i="6"/>
  <c r="F117" i="6"/>
  <c r="B117" i="6"/>
  <c r="L116" i="6"/>
  <c r="H116" i="6"/>
  <c r="D116" i="6"/>
  <c r="N115" i="6"/>
  <c r="J115" i="6"/>
  <c r="F115" i="6"/>
  <c r="B115" i="6"/>
  <c r="L114" i="6"/>
  <c r="H114" i="6"/>
  <c r="D114" i="6"/>
  <c r="N113" i="6"/>
  <c r="J113" i="6"/>
  <c r="F113" i="6"/>
  <c r="B113" i="6"/>
  <c r="L112" i="6"/>
  <c r="H112" i="6"/>
  <c r="D112" i="6"/>
  <c r="N111" i="6"/>
  <c r="J111" i="6"/>
  <c r="F111" i="6"/>
  <c r="B111" i="6"/>
  <c r="L110" i="6"/>
  <c r="H110" i="6"/>
  <c r="D110" i="6"/>
  <c r="N109" i="6"/>
  <c r="J109" i="6"/>
  <c r="F109" i="6"/>
  <c r="B109" i="6"/>
  <c r="L108" i="6"/>
  <c r="H108" i="6"/>
  <c r="D108" i="6"/>
  <c r="N107" i="6"/>
  <c r="J107" i="6"/>
  <c r="F107" i="6"/>
  <c r="B107" i="6"/>
  <c r="L106" i="6"/>
  <c r="H106" i="6"/>
  <c r="D106" i="6"/>
  <c r="N105" i="6"/>
  <c r="J105" i="6"/>
  <c r="F105" i="6"/>
  <c r="B105" i="6"/>
  <c r="L104" i="6"/>
  <c r="H104" i="6"/>
  <c r="D104" i="6"/>
  <c r="N103" i="6"/>
  <c r="J103" i="6"/>
  <c r="F103" i="6"/>
  <c r="B103" i="6"/>
  <c r="L102" i="6"/>
  <c r="H102" i="6"/>
  <c r="D102" i="6"/>
  <c r="N101" i="6"/>
  <c r="J101" i="6"/>
  <c r="F101" i="6"/>
  <c r="B101" i="6"/>
  <c r="L100" i="6"/>
  <c r="H100" i="6"/>
  <c r="D100" i="6"/>
  <c r="N99" i="6"/>
  <c r="J99" i="6"/>
  <c r="F99" i="6"/>
  <c r="B99" i="6"/>
  <c r="L98" i="6"/>
  <c r="H98" i="6"/>
  <c r="D98" i="6"/>
  <c r="N97" i="6"/>
  <c r="J97" i="6"/>
  <c r="F97" i="6"/>
  <c r="B97" i="6"/>
  <c r="L96" i="6"/>
  <c r="H96" i="6"/>
  <c r="D96" i="6"/>
  <c r="N95" i="6"/>
  <c r="J95" i="6"/>
  <c r="F95" i="6"/>
  <c r="B95" i="6"/>
  <c r="L94" i="6"/>
  <c r="H94" i="6"/>
  <c r="D94" i="6"/>
  <c r="N93" i="6"/>
  <c r="J93" i="6"/>
  <c r="F93" i="6"/>
  <c r="B93" i="6"/>
  <c r="L92" i="6"/>
  <c r="H92" i="6"/>
  <c r="D92" i="6"/>
  <c r="N91" i="6"/>
  <c r="J91" i="6"/>
  <c r="F91" i="6"/>
  <c r="B91" i="6"/>
  <c r="L90" i="6"/>
  <c r="H90" i="6"/>
  <c r="D90" i="6"/>
  <c r="N89" i="6"/>
  <c r="J89" i="6"/>
  <c r="F89" i="6"/>
  <c r="B89" i="6"/>
  <c r="L88" i="6"/>
  <c r="H88" i="6"/>
  <c r="D88" i="6"/>
  <c r="N87" i="6"/>
  <c r="J87" i="6"/>
  <c r="F87" i="6"/>
  <c r="B87" i="6"/>
  <c r="L86" i="6"/>
  <c r="C128" i="6"/>
  <c r="M127" i="6"/>
  <c r="I127" i="6"/>
  <c r="E127" i="6"/>
  <c r="O126" i="6"/>
  <c r="K126" i="6"/>
  <c r="G126" i="6"/>
  <c r="C126" i="6"/>
  <c r="M125" i="6"/>
  <c r="I125" i="6"/>
  <c r="E125" i="6"/>
  <c r="O124" i="6"/>
  <c r="K124" i="6"/>
  <c r="G124" i="6"/>
  <c r="C124" i="6"/>
  <c r="M123" i="6"/>
  <c r="I123" i="6"/>
  <c r="E123" i="6"/>
  <c r="O122" i="6"/>
  <c r="K122" i="6"/>
  <c r="G122" i="6"/>
  <c r="C122" i="6"/>
  <c r="M121" i="6"/>
  <c r="I121" i="6"/>
  <c r="E121" i="6"/>
  <c r="O120" i="6"/>
  <c r="K120" i="6"/>
  <c r="G120" i="6"/>
  <c r="C120" i="6"/>
  <c r="M119" i="6"/>
  <c r="I119" i="6"/>
  <c r="E119" i="6"/>
  <c r="O118" i="6"/>
  <c r="K118" i="6"/>
  <c r="G118" i="6"/>
  <c r="C118" i="6"/>
  <c r="M117" i="6"/>
  <c r="I117" i="6"/>
  <c r="E117" i="6"/>
  <c r="O116" i="6"/>
  <c r="K116" i="6"/>
  <c r="G116" i="6"/>
  <c r="C116" i="6"/>
  <c r="M115" i="6"/>
  <c r="I115" i="6"/>
  <c r="E115" i="6"/>
  <c r="O114" i="6"/>
  <c r="K114" i="6"/>
  <c r="G114" i="6"/>
  <c r="C114" i="6"/>
  <c r="M113" i="6"/>
  <c r="I113" i="6"/>
  <c r="E113" i="6"/>
  <c r="O112" i="6"/>
  <c r="K112" i="6"/>
  <c r="G112" i="6"/>
  <c r="C112" i="6"/>
  <c r="M111" i="6"/>
  <c r="I111" i="6"/>
  <c r="E111" i="6"/>
  <c r="O110" i="6"/>
  <c r="K110" i="6"/>
  <c r="G110" i="6"/>
  <c r="C110" i="6"/>
  <c r="M109" i="6"/>
  <c r="I109" i="6"/>
  <c r="E109" i="6"/>
  <c r="O108" i="6"/>
  <c r="K108" i="6"/>
  <c r="G108" i="6"/>
  <c r="C108" i="6"/>
  <c r="M107" i="6"/>
  <c r="I107" i="6"/>
  <c r="E107" i="6"/>
  <c r="O106" i="6"/>
  <c r="K106" i="6"/>
  <c r="G106" i="6"/>
  <c r="C106" i="6"/>
  <c r="M105" i="6"/>
  <c r="I105" i="6"/>
  <c r="E105" i="6"/>
  <c r="O104" i="6"/>
  <c r="K104" i="6"/>
  <c r="G104" i="6"/>
  <c r="C104" i="6"/>
  <c r="M103" i="6"/>
  <c r="I103" i="6"/>
  <c r="E103" i="6"/>
  <c r="O102" i="6"/>
  <c r="K102" i="6"/>
  <c r="G102" i="6"/>
  <c r="C102" i="6"/>
  <c r="M101" i="6"/>
  <c r="I101" i="6"/>
  <c r="E101" i="6"/>
  <c r="O100" i="6"/>
  <c r="K100" i="6"/>
  <c r="G100" i="6"/>
  <c r="C100" i="6"/>
  <c r="M99" i="6"/>
  <c r="I99" i="6"/>
  <c r="E99" i="6"/>
  <c r="O98" i="6"/>
  <c r="K98" i="6"/>
  <c r="G98" i="6"/>
  <c r="C98" i="6"/>
  <c r="M97" i="6"/>
  <c r="I97" i="6"/>
  <c r="E97" i="6"/>
  <c r="O96" i="6"/>
  <c r="K96" i="6"/>
  <c r="G96" i="6"/>
  <c r="C96" i="6"/>
  <c r="M95" i="6"/>
  <c r="I95" i="6"/>
  <c r="E95" i="6"/>
  <c r="O94" i="6"/>
  <c r="K94" i="6"/>
  <c r="G94" i="6"/>
  <c r="C94" i="6"/>
  <c r="M93" i="6"/>
  <c r="I93" i="6"/>
  <c r="E93" i="6"/>
  <c r="O92" i="6"/>
  <c r="K92" i="6"/>
  <c r="G92" i="6"/>
  <c r="C92" i="6"/>
  <c r="M91" i="6"/>
  <c r="I91" i="6"/>
  <c r="E91" i="6"/>
  <c r="O90" i="6"/>
  <c r="K90" i="6"/>
  <c r="G90" i="6"/>
  <c r="C90" i="6"/>
  <c r="M89" i="6"/>
  <c r="I89" i="6"/>
  <c r="E89" i="6"/>
  <c r="O88" i="6"/>
  <c r="K88" i="6"/>
  <c r="G88" i="6"/>
  <c r="C88" i="6"/>
  <c r="M87" i="6"/>
  <c r="I87" i="6"/>
  <c r="E87" i="6"/>
  <c r="O86" i="6"/>
  <c r="K86" i="6"/>
  <c r="G86" i="6"/>
  <c r="C86" i="6"/>
  <c r="M85" i="6"/>
  <c r="I85" i="6"/>
  <c r="E85" i="6"/>
  <c r="O84" i="6"/>
  <c r="K84" i="6"/>
  <c r="G84" i="6"/>
  <c r="C84" i="6"/>
  <c r="M83" i="6"/>
  <c r="I83" i="6"/>
  <c r="E83" i="6"/>
  <c r="O82" i="6"/>
  <c r="K82" i="6"/>
  <c r="G82" i="6"/>
  <c r="C82" i="6"/>
  <c r="M81" i="6"/>
  <c r="I81" i="6"/>
  <c r="E81" i="6"/>
  <c r="O80" i="6"/>
  <c r="K80" i="6"/>
  <c r="G80" i="6"/>
  <c r="C80" i="6"/>
  <c r="M79" i="6"/>
  <c r="B128" i="6"/>
  <c r="L127" i="6"/>
  <c r="H127" i="6"/>
  <c r="D127" i="6"/>
  <c r="N126" i="6"/>
  <c r="J126" i="6"/>
  <c r="F126" i="6"/>
  <c r="B126" i="6"/>
  <c r="L125" i="6"/>
  <c r="H125" i="6"/>
  <c r="D125" i="6"/>
  <c r="N124" i="6"/>
  <c r="J124" i="6"/>
  <c r="F124" i="6"/>
  <c r="B124" i="6"/>
  <c r="L123" i="6"/>
  <c r="H123" i="6"/>
  <c r="D123" i="6"/>
  <c r="N122" i="6"/>
  <c r="J122" i="6"/>
  <c r="F122" i="6"/>
  <c r="B122" i="6"/>
  <c r="L121" i="6"/>
  <c r="H121" i="6"/>
  <c r="D121" i="6"/>
  <c r="N120" i="6"/>
  <c r="J120" i="6"/>
  <c r="F120" i="6"/>
  <c r="B120" i="6"/>
  <c r="L119" i="6"/>
  <c r="H119" i="6"/>
  <c r="D119" i="6"/>
  <c r="N118" i="6"/>
  <c r="J118" i="6"/>
  <c r="F118" i="6"/>
  <c r="B118" i="6"/>
  <c r="L117" i="6"/>
  <c r="H117" i="6"/>
  <c r="D117" i="6"/>
  <c r="N116" i="6"/>
  <c r="J116" i="6"/>
  <c r="F116" i="6"/>
  <c r="B116" i="6"/>
  <c r="L115" i="6"/>
  <c r="H115" i="6"/>
  <c r="D115" i="6"/>
  <c r="N114" i="6"/>
  <c r="J114" i="6"/>
  <c r="F114" i="6"/>
  <c r="B114" i="6"/>
  <c r="L113" i="6"/>
  <c r="H113" i="6"/>
  <c r="D113" i="6"/>
  <c r="N112" i="6"/>
  <c r="J112" i="6"/>
  <c r="F112" i="6"/>
  <c r="B112" i="6"/>
  <c r="L111" i="6"/>
  <c r="H111" i="6"/>
  <c r="D111" i="6"/>
  <c r="N110" i="6"/>
  <c r="J110" i="6"/>
  <c r="F110" i="6"/>
  <c r="B110" i="6"/>
  <c r="L109" i="6"/>
  <c r="H109" i="6"/>
  <c r="D109" i="6"/>
  <c r="N108" i="6"/>
  <c r="J108" i="6"/>
  <c r="F108" i="6"/>
  <c r="B108" i="6"/>
  <c r="L107" i="6"/>
  <c r="H107" i="6"/>
  <c r="D107" i="6"/>
  <c r="N106" i="6"/>
  <c r="J106" i="6"/>
  <c r="F106" i="6"/>
  <c r="B106" i="6"/>
  <c r="L105" i="6"/>
  <c r="H105" i="6"/>
  <c r="D105" i="6"/>
  <c r="N104" i="6"/>
  <c r="J104" i="6"/>
  <c r="F104" i="6"/>
  <c r="B104" i="6"/>
  <c r="L103" i="6"/>
  <c r="H103" i="6"/>
  <c r="D103" i="6"/>
  <c r="N102" i="6"/>
  <c r="J102" i="6"/>
  <c r="F102" i="6"/>
  <c r="B102" i="6"/>
  <c r="L101" i="6"/>
  <c r="H101" i="6"/>
  <c r="D101" i="6"/>
  <c r="N100" i="6"/>
  <c r="J100" i="6"/>
  <c r="F100" i="6"/>
  <c r="B100" i="6"/>
  <c r="L99" i="6"/>
  <c r="H99" i="6"/>
  <c r="D99" i="6"/>
  <c r="N98" i="6"/>
  <c r="J98" i="6"/>
  <c r="F98" i="6"/>
  <c r="B98" i="6"/>
  <c r="L97" i="6"/>
  <c r="H97" i="6"/>
  <c r="D97" i="6"/>
  <c r="N96" i="6"/>
  <c r="J96" i="6"/>
  <c r="F96" i="6"/>
  <c r="B96" i="6"/>
  <c r="L95" i="6"/>
  <c r="H95" i="6"/>
  <c r="D95" i="6"/>
  <c r="J94" i="6"/>
  <c r="F94" i="6"/>
  <c r="B94" i="6"/>
  <c r="L93" i="6"/>
  <c r="H93" i="6"/>
  <c r="D93" i="6"/>
  <c r="N92" i="6"/>
  <c r="J92" i="6"/>
  <c r="F92" i="6"/>
  <c r="B92" i="6"/>
  <c r="L91" i="6"/>
  <c r="H91" i="6"/>
  <c r="D91" i="6"/>
  <c r="N90" i="6"/>
  <c r="J90" i="6"/>
  <c r="F90" i="6"/>
  <c r="B90" i="6"/>
  <c r="L89" i="6"/>
  <c r="H89" i="6"/>
  <c r="D89" i="6"/>
  <c r="N88" i="6"/>
  <c r="J88" i="6"/>
  <c r="F88" i="6"/>
  <c r="B88" i="6"/>
  <c r="L87" i="6"/>
  <c r="H87" i="6"/>
  <c r="D87" i="6"/>
  <c r="N86" i="6"/>
  <c r="O127" i="6"/>
  <c r="K127" i="6"/>
  <c r="G127" i="6"/>
  <c r="C127" i="6"/>
  <c r="M126" i="6"/>
  <c r="I126" i="6"/>
  <c r="E126" i="6"/>
  <c r="O125" i="6"/>
  <c r="K125" i="6"/>
  <c r="G125" i="6"/>
  <c r="C125" i="6"/>
  <c r="M124" i="6"/>
  <c r="I124" i="6"/>
  <c r="E124" i="6"/>
  <c r="O123" i="6"/>
  <c r="K123" i="6"/>
  <c r="G123" i="6"/>
  <c r="C123" i="6"/>
  <c r="M122" i="6"/>
  <c r="I122" i="6"/>
  <c r="E122" i="6"/>
  <c r="O121" i="6"/>
  <c r="K121" i="6"/>
  <c r="G121" i="6"/>
  <c r="C121" i="6"/>
  <c r="M120" i="6"/>
  <c r="I120" i="6"/>
  <c r="E120" i="6"/>
  <c r="O119" i="6"/>
  <c r="K119" i="6"/>
  <c r="G119" i="6"/>
  <c r="C119" i="6"/>
  <c r="M118" i="6"/>
  <c r="I118" i="6"/>
  <c r="E118" i="6"/>
  <c r="O117" i="6"/>
  <c r="K117" i="6"/>
  <c r="G117" i="6"/>
  <c r="C117" i="6"/>
  <c r="M116" i="6"/>
  <c r="I116" i="6"/>
  <c r="E116" i="6"/>
  <c r="O115" i="6"/>
  <c r="K115" i="6"/>
  <c r="G115" i="6"/>
  <c r="C115" i="6"/>
  <c r="M114" i="6"/>
  <c r="I114" i="6"/>
  <c r="E114" i="6"/>
  <c r="O113" i="6"/>
  <c r="K113" i="6"/>
  <c r="G113" i="6"/>
  <c r="C113" i="6"/>
  <c r="M112" i="6"/>
  <c r="I112" i="6"/>
  <c r="E112" i="6"/>
  <c r="O111" i="6"/>
  <c r="K111" i="6"/>
  <c r="G111" i="6"/>
  <c r="C111" i="6"/>
  <c r="M110" i="6"/>
  <c r="I110" i="6"/>
  <c r="E110" i="6"/>
  <c r="O109" i="6"/>
  <c r="K109" i="6"/>
  <c r="G109" i="6"/>
  <c r="C109" i="6"/>
  <c r="M108" i="6"/>
  <c r="I108" i="6"/>
  <c r="E108" i="6"/>
  <c r="O107" i="6"/>
  <c r="K107" i="6"/>
  <c r="G107" i="6"/>
  <c r="C107" i="6"/>
  <c r="M106" i="6"/>
  <c r="I106" i="6"/>
  <c r="E106" i="6"/>
  <c r="O105" i="6"/>
  <c r="K105" i="6"/>
  <c r="G105" i="6"/>
  <c r="C105" i="6"/>
  <c r="M104" i="6"/>
  <c r="I104" i="6"/>
  <c r="E104" i="6"/>
  <c r="O103" i="6"/>
  <c r="K103" i="6"/>
  <c r="G103" i="6"/>
  <c r="C103" i="6"/>
  <c r="M102" i="6"/>
  <c r="I102" i="6"/>
  <c r="E102" i="6"/>
  <c r="O101" i="6"/>
  <c r="K101" i="6"/>
  <c r="G101" i="6"/>
  <c r="C101" i="6"/>
  <c r="M100" i="6"/>
  <c r="I100" i="6"/>
  <c r="E100" i="6"/>
  <c r="O99" i="6"/>
  <c r="K99" i="6"/>
  <c r="G99" i="6"/>
  <c r="C99" i="6"/>
  <c r="M98" i="6"/>
  <c r="I98" i="6"/>
  <c r="E98" i="6"/>
  <c r="O97" i="6"/>
  <c r="K97" i="6"/>
  <c r="G97" i="6"/>
  <c r="C97" i="6"/>
  <c r="M96" i="6"/>
  <c r="I96" i="6"/>
  <c r="E96" i="6"/>
  <c r="O95" i="6"/>
  <c r="K95" i="6"/>
  <c r="G95" i="6"/>
  <c r="C95" i="6"/>
  <c r="M94" i="6"/>
  <c r="I94" i="6"/>
  <c r="E94" i="6"/>
  <c r="O93" i="6"/>
  <c r="K93" i="6"/>
  <c r="G93" i="6"/>
  <c r="C93" i="6"/>
  <c r="M92" i="6"/>
  <c r="I92" i="6"/>
  <c r="E92" i="6"/>
  <c r="O91" i="6"/>
  <c r="K91" i="6"/>
  <c r="G91" i="6"/>
  <c r="C91" i="6"/>
  <c r="M90" i="6"/>
  <c r="I90" i="6"/>
  <c r="E90" i="6"/>
  <c r="O89" i="6"/>
  <c r="K89" i="6"/>
  <c r="G89" i="6"/>
  <c r="C89" i="6"/>
  <c r="M88" i="6"/>
  <c r="I88" i="6"/>
  <c r="E88" i="6"/>
  <c r="O87" i="6"/>
  <c r="K87" i="6"/>
  <c r="G87" i="6"/>
  <c r="C87" i="6"/>
  <c r="M86" i="6"/>
  <c r="I86" i="6"/>
  <c r="E86" i="6"/>
  <c r="O85" i="6"/>
  <c r="K85" i="6"/>
  <c r="G85" i="6"/>
  <c r="C85" i="6"/>
  <c r="M84" i="6"/>
  <c r="I84" i="6"/>
  <c r="E84" i="6"/>
  <c r="O83" i="6"/>
  <c r="K83" i="6"/>
  <c r="G83" i="6"/>
  <c r="C83" i="6"/>
  <c r="M82" i="6"/>
  <c r="I82" i="6"/>
  <c r="E82" i="6"/>
  <c r="O81" i="6"/>
  <c r="K81" i="6"/>
  <c r="G81" i="6"/>
  <c r="C81" i="6"/>
  <c r="M80" i="6"/>
  <c r="I80" i="6"/>
  <c r="E80" i="6"/>
  <c r="O79" i="6"/>
  <c r="K79" i="6"/>
  <c r="D86" i="6"/>
  <c r="J85" i="6"/>
  <c r="B85" i="6"/>
  <c r="H84" i="6"/>
  <c r="N83" i="6"/>
  <c r="F83" i="6"/>
  <c r="L82" i="6"/>
  <c r="D82" i="6"/>
  <c r="J81" i="6"/>
  <c r="B81" i="6"/>
  <c r="H80" i="6"/>
  <c r="N79" i="6"/>
  <c r="H79" i="6"/>
  <c r="D79" i="6"/>
  <c r="N78" i="6"/>
  <c r="J78" i="6"/>
  <c r="F78" i="6"/>
  <c r="B78" i="6"/>
  <c r="L77" i="6"/>
  <c r="H77" i="6"/>
  <c r="D77" i="6"/>
  <c r="N76" i="6"/>
  <c r="J76" i="6"/>
  <c r="F76" i="6"/>
  <c r="B76" i="6"/>
  <c r="L75" i="6"/>
  <c r="H75" i="6"/>
  <c r="D75" i="6"/>
  <c r="N74" i="6"/>
  <c r="J74" i="6"/>
  <c r="F74" i="6"/>
  <c r="B74" i="6"/>
  <c r="L73" i="6"/>
  <c r="H73" i="6"/>
  <c r="D73" i="6"/>
  <c r="N72" i="6"/>
  <c r="J72" i="6"/>
  <c r="F72" i="6"/>
  <c r="B72" i="6"/>
  <c r="L71" i="6"/>
  <c r="H71" i="6"/>
  <c r="D71" i="6"/>
  <c r="N70" i="6"/>
  <c r="J70" i="6"/>
  <c r="F70" i="6"/>
  <c r="B70" i="6"/>
  <c r="L69" i="6"/>
  <c r="H69" i="6"/>
  <c r="D69" i="6"/>
  <c r="N68" i="6"/>
  <c r="J68" i="6"/>
  <c r="F68" i="6"/>
  <c r="B68" i="6"/>
  <c r="L67" i="6"/>
  <c r="H67" i="6"/>
  <c r="D67" i="6"/>
  <c r="N66" i="6"/>
  <c r="J66" i="6"/>
  <c r="F66" i="6"/>
  <c r="B66" i="6"/>
  <c r="L65" i="6"/>
  <c r="H65" i="6"/>
  <c r="D65" i="6"/>
  <c r="N64" i="6"/>
  <c r="J64" i="6"/>
  <c r="F64" i="6"/>
  <c r="B64" i="6"/>
  <c r="L63" i="6"/>
  <c r="H63" i="6"/>
  <c r="D63" i="6"/>
  <c r="N62" i="6"/>
  <c r="J62" i="6"/>
  <c r="F62" i="6"/>
  <c r="B62" i="6"/>
  <c r="L61" i="6"/>
  <c r="H61" i="6"/>
  <c r="D61" i="6"/>
  <c r="N60" i="6"/>
  <c r="J60" i="6"/>
  <c r="F60" i="6"/>
  <c r="B60" i="6"/>
  <c r="L59" i="6"/>
  <c r="H59" i="6"/>
  <c r="D59" i="6"/>
  <c r="N58" i="6"/>
  <c r="J58" i="6"/>
  <c r="F58" i="6"/>
  <c r="B58" i="6"/>
  <c r="L57" i="6"/>
  <c r="H57" i="6"/>
  <c r="D57" i="6"/>
  <c r="N56" i="6"/>
  <c r="J56" i="6"/>
  <c r="F56" i="6"/>
  <c r="B56" i="6"/>
  <c r="L55" i="6"/>
  <c r="H55" i="6"/>
  <c r="D55" i="6"/>
  <c r="N54" i="6"/>
  <c r="J54" i="6"/>
  <c r="F54" i="6"/>
  <c r="B54" i="6"/>
  <c r="L53" i="6"/>
  <c r="H53" i="6"/>
  <c r="D53" i="6"/>
  <c r="N52" i="6"/>
  <c r="J52" i="6"/>
  <c r="F52" i="6"/>
  <c r="B52" i="6"/>
  <c r="L51" i="6"/>
  <c r="H51" i="6"/>
  <c r="D51" i="6"/>
  <c r="N50" i="6"/>
  <c r="J50" i="6"/>
  <c r="F50" i="6"/>
  <c r="B50" i="6"/>
  <c r="L49" i="6"/>
  <c r="H49" i="6"/>
  <c r="D49" i="6"/>
  <c r="N48" i="6"/>
  <c r="J48" i="6"/>
  <c r="F48" i="6"/>
  <c r="B48" i="6"/>
  <c r="L47" i="6"/>
  <c r="H47" i="6"/>
  <c r="D47" i="6"/>
  <c r="N46" i="6"/>
  <c r="J46" i="6"/>
  <c r="F46" i="6"/>
  <c r="B46" i="6"/>
  <c r="L45" i="6"/>
  <c r="H45" i="6"/>
  <c r="D45" i="6"/>
  <c r="N44" i="6"/>
  <c r="J44" i="6"/>
  <c r="F44" i="6"/>
  <c r="B44" i="6"/>
  <c r="L43" i="6"/>
  <c r="H43" i="6"/>
  <c r="D43" i="6"/>
  <c r="N42" i="6"/>
  <c r="J42" i="6"/>
  <c r="F42" i="6"/>
  <c r="B42" i="6"/>
  <c r="L41" i="6"/>
  <c r="H41" i="6"/>
  <c r="D41" i="6"/>
  <c r="N40" i="6"/>
  <c r="J40" i="6"/>
  <c r="F40" i="6"/>
  <c r="B40" i="6"/>
  <c r="L39" i="6"/>
  <c r="H39" i="6"/>
  <c r="D39" i="6"/>
  <c r="N38" i="6"/>
  <c r="J38" i="6"/>
  <c r="F38" i="6"/>
  <c r="B38" i="6"/>
  <c r="L37" i="6"/>
  <c r="H37" i="6"/>
  <c r="D37" i="6"/>
  <c r="N36" i="6"/>
  <c r="J36" i="6"/>
  <c r="F36" i="6"/>
  <c r="B36" i="6"/>
  <c r="L35" i="6"/>
  <c r="H35" i="6"/>
  <c r="D35" i="6"/>
  <c r="N34" i="6"/>
  <c r="J34" i="6"/>
  <c r="J86" i="6"/>
  <c r="B86" i="6"/>
  <c r="H85" i="6"/>
  <c r="N84" i="6"/>
  <c r="F84" i="6"/>
  <c r="L83" i="6"/>
  <c r="D83" i="6"/>
  <c r="J82" i="6"/>
  <c r="B82" i="6"/>
  <c r="H81" i="6"/>
  <c r="N80" i="6"/>
  <c r="F80" i="6"/>
  <c r="L79" i="6"/>
  <c r="G79" i="6"/>
  <c r="C79" i="6"/>
  <c r="M78" i="6"/>
  <c r="I78" i="6"/>
  <c r="E78" i="6"/>
  <c r="O77" i="6"/>
  <c r="K77" i="6"/>
  <c r="G77" i="6"/>
  <c r="C77" i="6"/>
  <c r="M76" i="6"/>
  <c r="I76" i="6"/>
  <c r="E76" i="6"/>
  <c r="O75" i="6"/>
  <c r="K75" i="6"/>
  <c r="G75" i="6"/>
  <c r="C75" i="6"/>
  <c r="M74" i="6"/>
  <c r="I74" i="6"/>
  <c r="E74" i="6"/>
  <c r="O73" i="6"/>
  <c r="K73" i="6"/>
  <c r="G73" i="6"/>
  <c r="C73" i="6"/>
  <c r="M72" i="6"/>
  <c r="I72" i="6"/>
  <c r="E72" i="6"/>
  <c r="O71" i="6"/>
  <c r="K71" i="6"/>
  <c r="G71" i="6"/>
  <c r="C71" i="6"/>
  <c r="M70" i="6"/>
  <c r="I70" i="6"/>
  <c r="E70" i="6"/>
  <c r="O69" i="6"/>
  <c r="K69" i="6"/>
  <c r="G69" i="6"/>
  <c r="C69" i="6"/>
  <c r="M68" i="6"/>
  <c r="I68" i="6"/>
  <c r="E68" i="6"/>
  <c r="O67" i="6"/>
  <c r="K67" i="6"/>
  <c r="G67" i="6"/>
  <c r="C67" i="6"/>
  <c r="M66" i="6"/>
  <c r="I66" i="6"/>
  <c r="E66" i="6"/>
  <c r="O65" i="6"/>
  <c r="K65" i="6"/>
  <c r="G65" i="6"/>
  <c r="C65" i="6"/>
  <c r="M64" i="6"/>
  <c r="I64" i="6"/>
  <c r="E64" i="6"/>
  <c r="O63" i="6"/>
  <c r="K63" i="6"/>
  <c r="G63" i="6"/>
  <c r="C63" i="6"/>
  <c r="M62" i="6"/>
  <c r="I62" i="6"/>
  <c r="E62" i="6"/>
  <c r="O61" i="6"/>
  <c r="K61" i="6"/>
  <c r="G61" i="6"/>
  <c r="C61" i="6"/>
  <c r="M60" i="6"/>
  <c r="I60" i="6"/>
  <c r="E60" i="6"/>
  <c r="O59" i="6"/>
  <c r="K59" i="6"/>
  <c r="G59" i="6"/>
  <c r="C59" i="6"/>
  <c r="M58" i="6"/>
  <c r="I58" i="6"/>
  <c r="E58" i="6"/>
  <c r="O57" i="6"/>
  <c r="K57" i="6"/>
  <c r="G57" i="6"/>
  <c r="C57" i="6"/>
  <c r="M56" i="6"/>
  <c r="I56" i="6"/>
  <c r="E56" i="6"/>
  <c r="O55" i="6"/>
  <c r="K55" i="6"/>
  <c r="G55" i="6"/>
  <c r="C55" i="6"/>
  <c r="M54" i="6"/>
  <c r="I54" i="6"/>
  <c r="E54" i="6"/>
  <c r="O53" i="6"/>
  <c r="K53" i="6"/>
  <c r="G53" i="6"/>
  <c r="C53" i="6"/>
  <c r="M52" i="6"/>
  <c r="I52" i="6"/>
  <c r="E52" i="6"/>
  <c r="O51" i="6"/>
  <c r="K51" i="6"/>
  <c r="G51" i="6"/>
  <c r="C51" i="6"/>
  <c r="M50" i="6"/>
  <c r="I50" i="6"/>
  <c r="E50" i="6"/>
  <c r="O49" i="6"/>
  <c r="K49" i="6"/>
  <c r="G49" i="6"/>
  <c r="C49" i="6"/>
  <c r="M48" i="6"/>
  <c r="I48" i="6"/>
  <c r="E48" i="6"/>
  <c r="O47" i="6"/>
  <c r="K47" i="6"/>
  <c r="G47" i="6"/>
  <c r="C47" i="6"/>
  <c r="M46" i="6"/>
  <c r="I46" i="6"/>
  <c r="E46" i="6"/>
  <c r="O45" i="6"/>
  <c r="K45" i="6"/>
  <c r="G45" i="6"/>
  <c r="C45" i="6"/>
  <c r="M44" i="6"/>
  <c r="I44" i="6"/>
  <c r="E44" i="6"/>
  <c r="O43" i="6"/>
  <c r="K43" i="6"/>
  <c r="G43" i="6"/>
  <c r="C43" i="6"/>
  <c r="M42" i="6"/>
  <c r="I42" i="6"/>
  <c r="E42" i="6"/>
  <c r="O41" i="6"/>
  <c r="K41" i="6"/>
  <c r="G41" i="6"/>
  <c r="C41" i="6"/>
  <c r="M40" i="6"/>
  <c r="I40" i="6"/>
  <c r="E40" i="6"/>
  <c r="O39" i="6"/>
  <c r="K39" i="6"/>
  <c r="G39" i="6"/>
  <c r="C39" i="6"/>
  <c r="M38" i="6"/>
  <c r="I38" i="6"/>
  <c r="E38" i="6"/>
  <c r="O37" i="6"/>
  <c r="K37" i="6"/>
  <c r="G37" i="6"/>
  <c r="C37" i="6"/>
  <c r="M36" i="6"/>
  <c r="I36" i="6"/>
  <c r="E36" i="6"/>
  <c r="O35" i="6"/>
  <c r="K35" i="6"/>
  <c r="G35" i="6"/>
  <c r="C35" i="6"/>
  <c r="H86" i="6"/>
  <c r="F85" i="6"/>
  <c r="L84" i="6"/>
  <c r="D84" i="6"/>
  <c r="J83" i="6"/>
  <c r="B83" i="6"/>
  <c r="H82" i="6"/>
  <c r="N81" i="6"/>
  <c r="F81" i="6"/>
  <c r="L80" i="6"/>
  <c r="D80" i="6"/>
  <c r="J79" i="6"/>
  <c r="F79" i="6"/>
  <c r="B79" i="6"/>
  <c r="L78" i="6"/>
  <c r="H78" i="6"/>
  <c r="D78" i="6"/>
  <c r="N77" i="6"/>
  <c r="J77" i="6"/>
  <c r="F77" i="6"/>
  <c r="B77" i="6"/>
  <c r="L76" i="6"/>
  <c r="H76" i="6"/>
  <c r="D76" i="6"/>
  <c r="N75" i="6"/>
  <c r="J75" i="6"/>
  <c r="F75" i="6"/>
  <c r="B75" i="6"/>
  <c r="L74" i="6"/>
  <c r="H74" i="6"/>
  <c r="D74" i="6"/>
  <c r="N73" i="6"/>
  <c r="J73" i="6"/>
  <c r="F73" i="6"/>
  <c r="B73" i="6"/>
  <c r="L72" i="6"/>
  <c r="H72" i="6"/>
  <c r="D72" i="6"/>
  <c r="N71" i="6"/>
  <c r="J71" i="6"/>
  <c r="F71" i="6"/>
  <c r="B71" i="6"/>
  <c r="L70" i="6"/>
  <c r="H70" i="6"/>
  <c r="D70" i="6"/>
  <c r="N69" i="6"/>
  <c r="J69" i="6"/>
  <c r="F69" i="6"/>
  <c r="B69" i="6"/>
  <c r="L68" i="6"/>
  <c r="H68" i="6"/>
  <c r="D68" i="6"/>
  <c r="N67" i="6"/>
  <c r="J67" i="6"/>
  <c r="F67" i="6"/>
  <c r="B67" i="6"/>
  <c r="L66" i="6"/>
  <c r="H66" i="6"/>
  <c r="D66" i="6"/>
  <c r="N65" i="6"/>
  <c r="J65" i="6"/>
  <c r="F65" i="6"/>
  <c r="B65" i="6"/>
  <c r="L64" i="6"/>
  <c r="H64" i="6"/>
  <c r="D64" i="6"/>
  <c r="N63" i="6"/>
  <c r="J63" i="6"/>
  <c r="F63" i="6"/>
  <c r="B63" i="6"/>
  <c r="L62" i="6"/>
  <c r="H62" i="6"/>
  <c r="D62" i="6"/>
  <c r="N61" i="6"/>
  <c r="J61" i="6"/>
  <c r="F61" i="6"/>
  <c r="B61" i="6"/>
  <c r="L60" i="6"/>
  <c r="H60" i="6"/>
  <c r="D60" i="6"/>
  <c r="J59" i="6"/>
  <c r="F59" i="6"/>
  <c r="B59" i="6"/>
  <c r="L58" i="6"/>
  <c r="H58" i="6"/>
  <c r="D58" i="6"/>
  <c r="J57" i="6"/>
  <c r="F57" i="6"/>
  <c r="B57" i="6"/>
  <c r="L56" i="6"/>
  <c r="H56" i="6"/>
  <c r="D56" i="6"/>
  <c r="N55" i="6"/>
  <c r="J55" i="6"/>
  <c r="F55" i="6"/>
  <c r="B55" i="6"/>
  <c r="L54" i="6"/>
  <c r="H54" i="6"/>
  <c r="D54" i="6"/>
  <c r="N53" i="6"/>
  <c r="J53" i="6"/>
  <c r="F53" i="6"/>
  <c r="B53" i="6"/>
  <c r="L52" i="6"/>
  <c r="H52" i="6"/>
  <c r="D52" i="6"/>
  <c r="N51" i="6"/>
  <c r="J51" i="6"/>
  <c r="F51" i="6"/>
  <c r="B51" i="6"/>
  <c r="L50" i="6"/>
  <c r="H50" i="6"/>
  <c r="D50" i="6"/>
  <c r="N49" i="6"/>
  <c r="J49" i="6"/>
  <c r="F49" i="6"/>
  <c r="B49" i="6"/>
  <c r="L48" i="6"/>
  <c r="H48" i="6"/>
  <c r="D48" i="6"/>
  <c r="N47" i="6"/>
  <c r="J47" i="6"/>
  <c r="F47" i="6"/>
  <c r="B47" i="6"/>
  <c r="L46" i="6"/>
  <c r="H46" i="6"/>
  <c r="D46" i="6"/>
  <c r="N45" i="6"/>
  <c r="J45" i="6"/>
  <c r="F45" i="6"/>
  <c r="B45" i="6"/>
  <c r="L44" i="6"/>
  <c r="H44" i="6"/>
  <c r="D44" i="6"/>
  <c r="N43" i="6"/>
  <c r="J43" i="6"/>
  <c r="F43" i="6"/>
  <c r="B43" i="6"/>
  <c r="L42" i="6"/>
  <c r="H42" i="6"/>
  <c r="D42" i="6"/>
  <c r="N41" i="6"/>
  <c r="J41" i="6"/>
  <c r="F41" i="6"/>
  <c r="B41" i="6"/>
  <c r="L40" i="6"/>
  <c r="H40" i="6"/>
  <c r="D40" i="6"/>
  <c r="N39" i="6"/>
  <c r="J39" i="6"/>
  <c r="F39" i="6"/>
  <c r="B39" i="6"/>
  <c r="L38" i="6"/>
  <c r="H38" i="6"/>
  <c r="D38" i="6"/>
  <c r="N37" i="6"/>
  <c r="J37" i="6"/>
  <c r="F37" i="6"/>
  <c r="B37" i="6"/>
  <c r="L36" i="6"/>
  <c r="H36" i="6"/>
  <c r="D36" i="6"/>
  <c r="N35" i="6"/>
  <c r="J35" i="6"/>
  <c r="F35" i="6"/>
  <c r="B35" i="6"/>
  <c r="L34" i="6"/>
  <c r="F86" i="6"/>
  <c r="L85" i="6"/>
  <c r="D85" i="6"/>
  <c r="J84" i="6"/>
  <c r="B84" i="6"/>
  <c r="H83" i="6"/>
  <c r="N82" i="6"/>
  <c r="F82" i="6"/>
  <c r="L81" i="6"/>
  <c r="D81" i="6"/>
  <c r="J80" i="6"/>
  <c r="B80" i="6"/>
  <c r="I79" i="6"/>
  <c r="E79" i="6"/>
  <c r="O78" i="6"/>
  <c r="K78" i="6"/>
  <c r="G78" i="6"/>
  <c r="C78" i="6"/>
  <c r="M77" i="6"/>
  <c r="I77" i="6"/>
  <c r="E77" i="6"/>
  <c r="O76" i="6"/>
  <c r="K76" i="6"/>
  <c r="G76" i="6"/>
  <c r="C76" i="6"/>
  <c r="M75" i="6"/>
  <c r="I75" i="6"/>
  <c r="E75" i="6"/>
  <c r="O74" i="6"/>
  <c r="K74" i="6"/>
  <c r="G74" i="6"/>
  <c r="C74" i="6"/>
  <c r="M73" i="6"/>
  <c r="I73" i="6"/>
  <c r="E73" i="6"/>
  <c r="O72" i="6"/>
  <c r="K72" i="6"/>
  <c r="G72" i="6"/>
  <c r="C72" i="6"/>
  <c r="M71" i="6"/>
  <c r="I71" i="6"/>
  <c r="E71" i="6"/>
  <c r="O70" i="6"/>
  <c r="K70" i="6"/>
  <c r="G70" i="6"/>
  <c r="C70" i="6"/>
  <c r="M69" i="6"/>
  <c r="I69" i="6"/>
  <c r="E69" i="6"/>
  <c r="O68" i="6"/>
  <c r="K68" i="6"/>
  <c r="G68" i="6"/>
  <c r="C68" i="6"/>
  <c r="M67" i="6"/>
  <c r="I67" i="6"/>
  <c r="E67" i="6"/>
  <c r="O66" i="6"/>
  <c r="K66" i="6"/>
  <c r="G66" i="6"/>
  <c r="C66" i="6"/>
  <c r="M65" i="6"/>
  <c r="I65" i="6"/>
  <c r="E65" i="6"/>
  <c r="O64" i="6"/>
  <c r="K64" i="6"/>
  <c r="G64" i="6"/>
  <c r="C64" i="6"/>
  <c r="M63" i="6"/>
  <c r="I63" i="6"/>
  <c r="E63" i="6"/>
  <c r="O62" i="6"/>
  <c r="K62" i="6"/>
  <c r="G62" i="6"/>
  <c r="C62" i="6"/>
  <c r="M61" i="6"/>
  <c r="I61" i="6"/>
  <c r="E61" i="6"/>
  <c r="O60" i="6"/>
  <c r="K60" i="6"/>
  <c r="G60" i="6"/>
  <c r="C60" i="6"/>
  <c r="M59" i="6"/>
  <c r="I59" i="6"/>
  <c r="E59" i="6"/>
  <c r="O58" i="6"/>
  <c r="K58" i="6"/>
  <c r="G58" i="6"/>
  <c r="C58" i="6"/>
  <c r="M57" i="6"/>
  <c r="I57" i="6"/>
  <c r="E57" i="6"/>
  <c r="O56" i="6"/>
  <c r="K56" i="6"/>
  <c r="G56" i="6"/>
  <c r="C56" i="6"/>
  <c r="M55" i="6"/>
  <c r="I55" i="6"/>
  <c r="E55" i="6"/>
  <c r="O54" i="6"/>
  <c r="K54" i="6"/>
  <c r="G54" i="6"/>
  <c r="C54" i="6"/>
  <c r="M53" i="6"/>
  <c r="I53" i="6"/>
  <c r="E53" i="6"/>
  <c r="O52" i="6"/>
  <c r="K52" i="6"/>
  <c r="G52" i="6"/>
  <c r="C52" i="6"/>
  <c r="M51" i="6"/>
  <c r="I51" i="6"/>
  <c r="E51" i="6"/>
  <c r="O50" i="6"/>
  <c r="K50" i="6"/>
  <c r="G50" i="6"/>
  <c r="C50" i="6"/>
  <c r="M49" i="6"/>
  <c r="I49" i="6"/>
  <c r="E49" i="6"/>
  <c r="O48" i="6"/>
  <c r="K48" i="6"/>
  <c r="G48" i="6"/>
  <c r="C48" i="6"/>
  <c r="M47" i="6"/>
  <c r="I47" i="6"/>
  <c r="E47" i="6"/>
  <c r="O46" i="6"/>
  <c r="K46" i="6"/>
  <c r="G46" i="6"/>
  <c r="C46" i="6"/>
  <c r="M45" i="6"/>
  <c r="I45" i="6"/>
  <c r="E45" i="6"/>
  <c r="O44" i="6"/>
  <c r="K44" i="6"/>
  <c r="G44" i="6"/>
  <c r="C44" i="6"/>
  <c r="M43" i="6"/>
  <c r="I43" i="6"/>
  <c r="E43" i="6"/>
  <c r="O42" i="6"/>
  <c r="K42" i="6"/>
  <c r="G42" i="6"/>
  <c r="C42" i="6"/>
  <c r="M41" i="6"/>
  <c r="I41" i="6"/>
  <c r="E41" i="6"/>
  <c r="O40" i="6"/>
  <c r="K40" i="6"/>
  <c r="G40" i="6"/>
  <c r="C40" i="6"/>
  <c r="M39" i="6"/>
  <c r="I39" i="6"/>
  <c r="E39" i="6"/>
  <c r="O38" i="6"/>
  <c r="K38" i="6"/>
  <c r="G38" i="6"/>
  <c r="C38" i="6"/>
  <c r="M37" i="6"/>
  <c r="I37" i="6"/>
  <c r="E37" i="6"/>
  <c r="O36" i="6"/>
  <c r="K36" i="6"/>
  <c r="G36" i="6"/>
  <c r="C36" i="6"/>
  <c r="M35" i="6"/>
  <c r="I35" i="6"/>
  <c r="E35" i="6"/>
  <c r="O34" i="6"/>
  <c r="K34" i="6"/>
  <c r="G34" i="6"/>
  <c r="C34" i="6"/>
  <c r="M33" i="6"/>
  <c r="I33" i="6"/>
  <c r="E33" i="6"/>
  <c r="O32" i="6"/>
  <c r="K32" i="6"/>
  <c r="G32" i="6"/>
  <c r="C32" i="6"/>
  <c r="M31" i="6"/>
  <c r="I31" i="6"/>
  <c r="E31" i="6"/>
  <c r="O30" i="6"/>
  <c r="K30" i="6"/>
  <c r="G30" i="6"/>
  <c r="C30" i="6"/>
  <c r="M29" i="6"/>
  <c r="I29" i="6"/>
  <c r="E29" i="6"/>
  <c r="O28" i="6"/>
  <c r="K28" i="6"/>
  <c r="G28" i="6"/>
  <c r="C28" i="6"/>
  <c r="M27" i="6"/>
  <c r="I27" i="6"/>
  <c r="E27" i="6"/>
  <c r="O26" i="6"/>
  <c r="K26" i="6"/>
  <c r="G26" i="6"/>
  <c r="C26" i="6"/>
  <c r="M25" i="6"/>
  <c r="I25" i="6"/>
  <c r="E25" i="6"/>
  <c r="O24" i="6"/>
  <c r="K24" i="6"/>
  <c r="G24" i="6"/>
  <c r="C24" i="6"/>
  <c r="M23" i="6"/>
  <c r="I23" i="6"/>
  <c r="E23" i="6"/>
  <c r="O22" i="6"/>
  <c r="K22" i="6"/>
  <c r="G22" i="6"/>
  <c r="C22" i="6"/>
  <c r="M21" i="6"/>
  <c r="I21" i="6"/>
  <c r="E21" i="6"/>
  <c r="O20" i="6"/>
  <c r="K20" i="6"/>
  <c r="G20" i="6"/>
  <c r="C20" i="6"/>
  <c r="M19" i="6"/>
  <c r="I19" i="6"/>
  <c r="E19" i="6"/>
  <c r="O18" i="6"/>
  <c r="K18" i="6"/>
  <c r="G18" i="6"/>
  <c r="C18" i="6"/>
  <c r="M17" i="6"/>
  <c r="I17" i="6"/>
  <c r="E17" i="6"/>
  <c r="O16" i="6"/>
  <c r="K16" i="6"/>
  <c r="G16" i="6"/>
  <c r="C16" i="6"/>
  <c r="M15" i="6"/>
  <c r="I15" i="6"/>
  <c r="E15" i="6"/>
  <c r="O14" i="6"/>
  <c r="K14" i="6"/>
  <c r="G14" i="6"/>
  <c r="C14" i="6"/>
  <c r="M13" i="6"/>
  <c r="I13" i="6"/>
  <c r="E13" i="6"/>
  <c r="O12" i="6"/>
  <c r="K12" i="6"/>
  <c r="G12" i="6"/>
  <c r="C12" i="6"/>
  <c r="M11" i="6"/>
  <c r="I11" i="6"/>
  <c r="E11" i="6"/>
  <c r="O10" i="6"/>
  <c r="K10" i="6"/>
  <c r="G10" i="6"/>
  <c r="C10" i="6"/>
  <c r="M9" i="6"/>
  <c r="I9" i="6"/>
  <c r="E9" i="6"/>
  <c r="O8" i="6"/>
  <c r="K8" i="6"/>
  <c r="G8" i="6"/>
  <c r="C8" i="6"/>
  <c r="M7" i="6"/>
  <c r="I7" i="6"/>
  <c r="E7" i="6"/>
  <c r="O6" i="6"/>
  <c r="K6" i="6"/>
  <c r="G6" i="6"/>
  <c r="C6" i="6"/>
  <c r="M5" i="6"/>
  <c r="I5" i="6"/>
  <c r="E5" i="6"/>
  <c r="O4" i="6"/>
  <c r="K4" i="6"/>
  <c r="G4" i="6"/>
  <c r="C4" i="6"/>
  <c r="M3" i="6"/>
  <c r="I3" i="6"/>
  <c r="E3" i="6"/>
  <c r="O2" i="6"/>
  <c r="K2" i="6"/>
  <c r="G2" i="6"/>
  <c r="C2" i="6"/>
  <c r="D34" i="6"/>
  <c r="J33" i="6"/>
  <c r="B33" i="6"/>
  <c r="D32" i="6"/>
  <c r="B31" i="6"/>
  <c r="N29" i="6"/>
  <c r="B29" i="6"/>
  <c r="H28" i="6"/>
  <c r="F27" i="6"/>
  <c r="H26" i="6"/>
  <c r="J25" i="6"/>
  <c r="L24" i="6"/>
  <c r="J23" i="6"/>
  <c r="L22" i="6"/>
  <c r="D22" i="6"/>
  <c r="F21" i="6"/>
  <c r="D20" i="6"/>
  <c r="J19" i="6"/>
  <c r="H18" i="6"/>
  <c r="N17" i="6"/>
  <c r="B17" i="6"/>
  <c r="N15" i="6"/>
  <c r="B15" i="6"/>
  <c r="N13" i="6"/>
  <c r="B13" i="6"/>
  <c r="D12" i="6"/>
  <c r="J11" i="6"/>
  <c r="L10" i="6"/>
  <c r="J9" i="6"/>
  <c r="L8" i="6"/>
  <c r="D8" i="6"/>
  <c r="B7" i="6"/>
  <c r="D6" i="6"/>
  <c r="F5" i="6"/>
  <c r="H4" i="6"/>
  <c r="J3" i="6"/>
  <c r="L2" i="6"/>
  <c r="M34" i="6"/>
  <c r="F34" i="6"/>
  <c r="B34" i="6"/>
  <c r="L33" i="6"/>
  <c r="H33" i="6"/>
  <c r="D33" i="6"/>
  <c r="N32" i="6"/>
  <c r="J32" i="6"/>
  <c r="F32" i="6"/>
  <c r="B32" i="6"/>
  <c r="L31" i="6"/>
  <c r="H31" i="6"/>
  <c r="D31" i="6"/>
  <c r="N30" i="6"/>
  <c r="J30" i="6"/>
  <c r="F30" i="6"/>
  <c r="B30" i="6"/>
  <c r="L29" i="6"/>
  <c r="H29" i="6"/>
  <c r="D29" i="6"/>
  <c r="N28" i="6"/>
  <c r="J28" i="6"/>
  <c r="F28" i="6"/>
  <c r="B28" i="6"/>
  <c r="L27" i="6"/>
  <c r="H27" i="6"/>
  <c r="D27" i="6"/>
  <c r="J26" i="6"/>
  <c r="F26" i="6"/>
  <c r="B26" i="6"/>
  <c r="L25" i="6"/>
  <c r="H25" i="6"/>
  <c r="D25" i="6"/>
  <c r="J24" i="6"/>
  <c r="F24" i="6"/>
  <c r="B24" i="6"/>
  <c r="L23" i="6"/>
  <c r="H23" i="6"/>
  <c r="D23" i="6"/>
  <c r="N22" i="6"/>
  <c r="J22" i="6"/>
  <c r="F22" i="6"/>
  <c r="B22" i="6"/>
  <c r="L21" i="6"/>
  <c r="H21" i="6"/>
  <c r="D21" i="6"/>
  <c r="N20" i="6"/>
  <c r="J20" i="6"/>
  <c r="F20" i="6"/>
  <c r="B20" i="6"/>
  <c r="L19" i="6"/>
  <c r="H19" i="6"/>
  <c r="D19" i="6"/>
  <c r="N18" i="6"/>
  <c r="J18" i="6"/>
  <c r="F18" i="6"/>
  <c r="B18" i="6"/>
  <c r="L17" i="6"/>
  <c r="H17" i="6"/>
  <c r="D17" i="6"/>
  <c r="N16" i="6"/>
  <c r="J16" i="6"/>
  <c r="F16" i="6"/>
  <c r="B16" i="6"/>
  <c r="L15" i="6"/>
  <c r="H15" i="6"/>
  <c r="D15" i="6"/>
  <c r="N14" i="6"/>
  <c r="J14" i="6"/>
  <c r="F14" i="6"/>
  <c r="B14" i="6"/>
  <c r="L13" i="6"/>
  <c r="H13" i="6"/>
  <c r="D13" i="6"/>
  <c r="N12" i="6"/>
  <c r="J12" i="6"/>
  <c r="F12" i="6"/>
  <c r="B12" i="6"/>
  <c r="L11" i="6"/>
  <c r="H11" i="6"/>
  <c r="D11" i="6"/>
  <c r="N10" i="6"/>
  <c r="J10" i="6"/>
  <c r="F10" i="6"/>
  <c r="B10" i="6"/>
  <c r="L9" i="6"/>
  <c r="H9" i="6"/>
  <c r="D9" i="6"/>
  <c r="N8" i="6"/>
  <c r="J8" i="6"/>
  <c r="F8" i="6"/>
  <c r="B8" i="6"/>
  <c r="L7" i="6"/>
  <c r="H7" i="6"/>
  <c r="D7" i="6"/>
  <c r="N6" i="6"/>
  <c r="J6" i="6"/>
  <c r="F6" i="6"/>
  <c r="B6" i="6"/>
  <c r="L5" i="6"/>
  <c r="H5" i="6"/>
  <c r="D5" i="6"/>
  <c r="N4" i="6"/>
  <c r="J4" i="6"/>
  <c r="F4" i="6"/>
  <c r="B4" i="6"/>
  <c r="L3" i="6"/>
  <c r="H3" i="6"/>
  <c r="D3" i="6"/>
  <c r="N2" i="6"/>
  <c r="I2" i="6"/>
  <c r="F2" i="6"/>
  <c r="B2" i="6"/>
  <c r="H34" i="6"/>
  <c r="F33" i="6"/>
  <c r="L32" i="6"/>
  <c r="N31" i="6"/>
  <c r="L30" i="6"/>
  <c r="D30" i="6"/>
  <c r="F29" i="6"/>
  <c r="D28" i="6"/>
  <c r="J27" i="6"/>
  <c r="L26" i="6"/>
  <c r="N25" i="6"/>
  <c r="B25" i="6"/>
  <c r="D24" i="6"/>
  <c r="B23" i="6"/>
  <c r="N21" i="6"/>
  <c r="B21" i="6"/>
  <c r="H20" i="6"/>
  <c r="F19" i="6"/>
  <c r="L18" i="6"/>
  <c r="J17" i="6"/>
  <c r="L16" i="6"/>
  <c r="D16" i="6"/>
  <c r="F15" i="6"/>
  <c r="D14" i="6"/>
  <c r="F13" i="6"/>
  <c r="H12" i="6"/>
  <c r="F11" i="6"/>
  <c r="H10" i="6"/>
  <c r="N9" i="6"/>
  <c r="B9" i="6"/>
  <c r="N7" i="6"/>
  <c r="F7" i="6"/>
  <c r="N5" i="6"/>
  <c r="B5" i="6"/>
  <c r="D4" i="6"/>
  <c r="F3" i="6"/>
  <c r="H2" i="6"/>
  <c r="I34" i="6"/>
  <c r="E34" i="6"/>
  <c r="O33" i="6"/>
  <c r="K33" i="6"/>
  <c r="G33" i="6"/>
  <c r="C33" i="6"/>
  <c r="M32" i="6"/>
  <c r="I32" i="6"/>
  <c r="E32" i="6"/>
  <c r="O31" i="6"/>
  <c r="K31" i="6"/>
  <c r="G31" i="6"/>
  <c r="C31" i="6"/>
  <c r="M30" i="6"/>
  <c r="I30" i="6"/>
  <c r="E30" i="6"/>
  <c r="O29" i="6"/>
  <c r="K29" i="6"/>
  <c r="G29" i="6"/>
  <c r="C29" i="6"/>
  <c r="M28" i="6"/>
  <c r="I28" i="6"/>
  <c r="E28" i="6"/>
  <c r="O27" i="6"/>
  <c r="K27" i="6"/>
  <c r="G27" i="6"/>
  <c r="C27" i="6"/>
  <c r="M26" i="6"/>
  <c r="I26" i="6"/>
  <c r="E26" i="6"/>
  <c r="O25" i="6"/>
  <c r="K25" i="6"/>
  <c r="G25" i="6"/>
  <c r="C25" i="6"/>
  <c r="M24" i="6"/>
  <c r="I24" i="6"/>
  <c r="E24" i="6"/>
  <c r="O23" i="6"/>
  <c r="K23" i="6"/>
  <c r="G23" i="6"/>
  <c r="C23" i="6"/>
  <c r="M22" i="6"/>
  <c r="I22" i="6"/>
  <c r="E22" i="6"/>
  <c r="O21" i="6"/>
  <c r="K21" i="6"/>
  <c r="G21" i="6"/>
  <c r="C21" i="6"/>
  <c r="M20" i="6"/>
  <c r="I20" i="6"/>
  <c r="E20" i="6"/>
  <c r="O19" i="6"/>
  <c r="K19" i="6"/>
  <c r="G19" i="6"/>
  <c r="C19" i="6"/>
  <c r="M18" i="6"/>
  <c r="I18" i="6"/>
  <c r="E18" i="6"/>
  <c r="O17" i="6"/>
  <c r="K17" i="6"/>
  <c r="G17" i="6"/>
  <c r="C17" i="6"/>
  <c r="M16" i="6"/>
  <c r="I16" i="6"/>
  <c r="E16" i="6"/>
  <c r="O15" i="6"/>
  <c r="K15" i="6"/>
  <c r="G15" i="6"/>
  <c r="C15" i="6"/>
  <c r="M14" i="6"/>
  <c r="I14" i="6"/>
  <c r="E14" i="6"/>
  <c r="O13" i="6"/>
  <c r="K13" i="6"/>
  <c r="G13" i="6"/>
  <c r="C13" i="6"/>
  <c r="M12" i="6"/>
  <c r="I12" i="6"/>
  <c r="E12" i="6"/>
  <c r="O11" i="6"/>
  <c r="K11" i="6"/>
  <c r="G11" i="6"/>
  <c r="C11" i="6"/>
  <c r="M10" i="6"/>
  <c r="I10" i="6"/>
  <c r="E10" i="6"/>
  <c r="O9" i="6"/>
  <c r="K9" i="6"/>
  <c r="G9" i="6"/>
  <c r="C9" i="6"/>
  <c r="M8" i="6"/>
  <c r="I8" i="6"/>
  <c r="E8" i="6"/>
  <c r="O7" i="6"/>
  <c r="K7" i="6"/>
  <c r="G7" i="6"/>
  <c r="C7" i="6"/>
  <c r="M6" i="6"/>
  <c r="I6" i="6"/>
  <c r="E6" i="6"/>
  <c r="O5" i="6"/>
  <c r="K5" i="6"/>
  <c r="G5" i="6"/>
  <c r="C5" i="6"/>
  <c r="M4" i="6"/>
  <c r="I4" i="6"/>
  <c r="E4" i="6"/>
  <c r="O3" i="6"/>
  <c r="K3" i="6"/>
  <c r="G3" i="6"/>
  <c r="C3" i="6"/>
  <c r="M2" i="6"/>
  <c r="J2" i="6"/>
  <c r="E2" i="6"/>
  <c r="N33" i="6"/>
  <c r="H32" i="6"/>
  <c r="J31" i="6"/>
  <c r="F31" i="6"/>
  <c r="H30" i="6"/>
  <c r="J29" i="6"/>
  <c r="L28" i="6"/>
  <c r="N27" i="6"/>
  <c r="B27" i="6"/>
  <c r="D26" i="6"/>
  <c r="F25" i="6"/>
  <c r="H24" i="6"/>
  <c r="F23" i="6"/>
  <c r="H22" i="6"/>
  <c r="J21" i="6"/>
  <c r="L20" i="6"/>
  <c r="N19" i="6"/>
  <c r="B19" i="6"/>
  <c r="D18" i="6"/>
  <c r="F17" i="6"/>
  <c r="H16" i="6"/>
  <c r="J15" i="6"/>
  <c r="L14" i="6"/>
  <c r="H14" i="6"/>
  <c r="J13" i="6"/>
  <c r="L12" i="6"/>
  <c r="N11" i="6"/>
  <c r="B11" i="6"/>
  <c r="D10" i="6"/>
  <c r="F9" i="6"/>
  <c r="H8" i="6"/>
  <c r="J7" i="6"/>
  <c r="L6" i="6"/>
  <c r="H6" i="6"/>
  <c r="J5" i="6"/>
  <c r="L4" i="6"/>
  <c r="N3" i="6"/>
  <c r="B3" i="6"/>
  <c r="D2" i="6"/>
  <c r="AG2" i="1"/>
  <c r="G24" i="7" l="1"/>
  <c r="J26" i="10" l="1"/>
  <c r="I26" i="10" l="1"/>
  <c r="I25" i="10"/>
  <c r="J25" i="10"/>
  <c r="B27" i="10"/>
  <c r="I28" i="10"/>
  <c r="J28" i="10"/>
  <c r="J29" i="10"/>
  <c r="I29" i="10"/>
  <c r="J24" i="10"/>
  <c r="I24" i="10"/>
  <c r="I27" i="10" l="1"/>
  <c r="I30" i="10"/>
  <c r="I32" i="10" l="1"/>
  <c r="G9" i="2" l="1"/>
  <c r="C194" i="1"/>
  <c r="E8" i="9" l="1"/>
  <c r="C192" i="1"/>
  <c r="T66" i="1"/>
  <c r="AD66" i="1"/>
  <c r="N94" i="6" s="1"/>
  <c r="AY66" i="1"/>
  <c r="G66" i="2"/>
  <c r="C193" i="1"/>
  <c r="Q8" i="9" s="1"/>
  <c r="N11" i="9" s="1"/>
  <c r="I39" i="9"/>
  <c r="D66" i="2"/>
  <c r="C66" i="2"/>
  <c r="H41" i="9"/>
  <c r="H39" i="9"/>
  <c r="H37" i="9"/>
  <c r="H5" i="10" s="1"/>
  <c r="H24" i="10" s="1"/>
  <c r="I41" i="9"/>
  <c r="I7" i="10" s="1"/>
  <c r="H36" i="9"/>
  <c r="H4" i="10" s="1"/>
  <c r="H23" i="10" s="1"/>
  <c r="I5" i="10"/>
  <c r="H40" i="9"/>
  <c r="B39" i="9"/>
  <c r="E39" i="9" s="1"/>
  <c r="H38" i="9"/>
  <c r="I38" i="9"/>
  <c r="B41" i="9"/>
  <c r="E7" i="10" s="1"/>
  <c r="E26" i="10" s="1"/>
  <c r="B40" i="9"/>
  <c r="E5" i="10"/>
  <c r="E24" i="10" s="1"/>
  <c r="I40" i="9"/>
  <c r="I6" i="10" s="1"/>
  <c r="B38" i="9"/>
  <c r="B42" i="9" l="1"/>
  <c r="N59" i="6"/>
  <c r="N85" i="6"/>
  <c r="N24" i="6"/>
  <c r="N57" i="6"/>
  <c r="N26" i="6"/>
  <c r="N23" i="6"/>
  <c r="B4" i="10"/>
  <c r="B55" i="9"/>
  <c r="N39" i="9"/>
  <c r="B56" i="9"/>
  <c r="N38" i="9"/>
  <c r="N40" i="9"/>
  <c r="N41" i="9"/>
  <c r="I56" i="9"/>
  <c r="E37" i="9"/>
  <c r="K37" i="9" s="1"/>
  <c r="J5" i="10" s="1"/>
  <c r="E40" i="9"/>
  <c r="G6" i="10" s="1"/>
  <c r="E41" i="9"/>
  <c r="Q41" i="9" s="1"/>
  <c r="B3" i="10"/>
  <c r="B7" i="10" s="1"/>
  <c r="B26" i="10" s="1"/>
  <c r="I42" i="9"/>
  <c r="B8" i="10" s="1"/>
  <c r="N36" i="9"/>
  <c r="H7" i="10"/>
  <c r="H26" i="10" s="1"/>
  <c r="Q39" i="9"/>
  <c r="G10" i="10"/>
  <c r="K39" i="9"/>
  <c r="J10" i="10" s="1"/>
  <c r="E36" i="9"/>
  <c r="E9" i="10"/>
  <c r="H55" i="9"/>
  <c r="E4" i="10"/>
  <c r="N37" i="9"/>
  <c r="E10" i="10"/>
  <c r="E29" i="10" s="1"/>
  <c r="E6" i="10"/>
  <c r="E25" i="10" s="1"/>
  <c r="H10" i="10"/>
  <c r="H29" i="10" s="1"/>
  <c r="H6" i="10"/>
  <c r="H25" i="10" s="1"/>
  <c r="H42" i="9"/>
  <c r="E38" i="9"/>
  <c r="I9" i="10"/>
  <c r="I4" i="10"/>
  <c r="I8" i="10" s="1"/>
  <c r="I55" i="9"/>
  <c r="H9" i="10"/>
  <c r="H56" i="9"/>
  <c r="I10" i="10"/>
  <c r="K36" i="9" l="1"/>
  <c r="J4" i="10" s="1"/>
  <c r="N55" i="9"/>
  <c r="K40" i="9"/>
  <c r="J6" i="10" s="1"/>
  <c r="Q40" i="9"/>
  <c r="Q37" i="9"/>
  <c r="K41" i="9"/>
  <c r="J7" i="10" s="1"/>
  <c r="B22" i="10"/>
  <c r="N56" i="9"/>
  <c r="G7" i="10"/>
  <c r="L7" i="10" s="1"/>
  <c r="K7" i="10" s="1"/>
  <c r="G5" i="10"/>
  <c r="L5" i="10" s="1"/>
  <c r="K5" i="10" s="1"/>
  <c r="E56" i="9"/>
  <c r="K56" i="9" s="1"/>
  <c r="B6" i="10"/>
  <c r="B25" i="10" s="1"/>
  <c r="H28" i="10"/>
  <c r="H11" i="10"/>
  <c r="B12" i="10"/>
  <c r="B23" i="10"/>
  <c r="L6" i="10"/>
  <c r="K6" i="10" s="1"/>
  <c r="G25" i="10"/>
  <c r="L25" i="10" s="1"/>
  <c r="K25" i="10" s="1"/>
  <c r="E55" i="9"/>
  <c r="Q55" i="9" s="1"/>
  <c r="G9" i="10"/>
  <c r="Q38" i="9"/>
  <c r="G26" i="10"/>
  <c r="L26" i="10" s="1"/>
  <c r="K26" i="10" s="1"/>
  <c r="G24" i="10"/>
  <c r="L24" i="10" s="1"/>
  <c r="K24" i="10" s="1"/>
  <c r="E8" i="10"/>
  <c r="E27" i="10" s="1"/>
  <c r="E23" i="10"/>
  <c r="E11" i="10"/>
  <c r="E28" i="10"/>
  <c r="L10" i="10"/>
  <c r="K10" i="10" s="1"/>
  <c r="G29" i="10"/>
  <c r="L29" i="10" s="1"/>
  <c r="K29" i="10" s="1"/>
  <c r="I11" i="10"/>
  <c r="H8" i="10"/>
  <c r="H27" i="10" s="1"/>
  <c r="K38" i="9"/>
  <c r="J9" i="10" s="1"/>
  <c r="E42" i="9"/>
  <c r="G4" i="10"/>
  <c r="Q36" i="9"/>
  <c r="Q56" i="9" l="1"/>
  <c r="B9" i="10"/>
  <c r="B11" i="10" s="1"/>
  <c r="K55" i="9"/>
  <c r="L4" i="10"/>
  <c r="K4" i="10" s="1"/>
  <c r="G23" i="10"/>
  <c r="L23" i="10" s="1"/>
  <c r="K23" i="10" s="1"/>
  <c r="G8" i="10"/>
  <c r="E13" i="10"/>
  <c r="E30" i="10"/>
  <c r="E32" i="10" s="1"/>
  <c r="G11" i="10"/>
  <c r="J11" i="10" s="1"/>
  <c r="L9" i="10"/>
  <c r="K9" i="10" s="1"/>
  <c r="G28" i="10"/>
  <c r="L28" i="10" s="1"/>
  <c r="K28" i="10" s="1"/>
  <c r="B13" i="10"/>
  <c r="I13" i="10"/>
  <c r="B31" i="10"/>
  <c r="B28" i="10"/>
  <c r="B30" i="10" s="1"/>
  <c r="B32" i="10" s="1"/>
  <c r="H30" i="10"/>
  <c r="H32" i="10" s="1"/>
  <c r="H13" i="10"/>
  <c r="L8" i="10" l="1"/>
  <c r="K8" i="10" s="1"/>
  <c r="G27" i="10"/>
  <c r="L27" i="10" s="1"/>
  <c r="K27" i="10" s="1"/>
  <c r="J27" i="10"/>
  <c r="J8" i="10"/>
  <c r="J30" i="10"/>
  <c r="G30" i="10"/>
  <c r="G13" i="10"/>
  <c r="L13" i="10" s="1"/>
  <c r="K13" i="10" s="1"/>
  <c r="L11" i="10"/>
  <c r="K11" i="10" s="1"/>
  <c r="G32" i="10" l="1"/>
  <c r="L30" i="10"/>
  <c r="K30" i="10" s="1"/>
  <c r="J13" i="10"/>
  <c r="L32" i="10" l="1"/>
  <c r="K32" i="10" s="1"/>
  <c r="J32" i="10"/>
</calcChain>
</file>

<file path=xl/sharedStrings.xml><?xml version="1.0" encoding="utf-8"?>
<sst xmlns="http://schemas.openxmlformats.org/spreadsheetml/2006/main" count="1238" uniqueCount="585">
  <si>
    <t>Verein</t>
  </si>
  <si>
    <t>Name</t>
  </si>
  <si>
    <t>Vorname</t>
  </si>
  <si>
    <t>Lizenznr.</t>
  </si>
  <si>
    <t>Strasse</t>
  </si>
  <si>
    <t>PLZ</t>
  </si>
  <si>
    <t>Ort</t>
  </si>
  <si>
    <t>E-Mail</t>
  </si>
  <si>
    <t>Tel. Nr.</t>
  </si>
  <si>
    <t>Mobile Nr.</t>
  </si>
  <si>
    <t>Datum</t>
  </si>
  <si>
    <t>Ablösung</t>
  </si>
  <si>
    <t>Scheibe</t>
  </si>
  <si>
    <t>Winterthur</t>
  </si>
  <si>
    <t>IDNR</t>
  </si>
  <si>
    <t>Anzeige</t>
  </si>
  <si>
    <t>Nat</t>
  </si>
  <si>
    <t>Team</t>
  </si>
  <si>
    <t>Bay</t>
  </si>
  <si>
    <t>Startzeit</t>
  </si>
  <si>
    <t>Startnr.</t>
  </si>
  <si>
    <t>Kat.</t>
  </si>
  <si>
    <t>Gruppe</t>
  </si>
  <si>
    <t>Bahn</t>
  </si>
  <si>
    <t>BoxTg</t>
  </si>
  <si>
    <t>Aktiv</t>
  </si>
  <si>
    <t>Qu Tot</t>
  </si>
  <si>
    <t>Durchsch</t>
  </si>
  <si>
    <t>Rang</t>
  </si>
  <si>
    <t>Jg.</t>
  </si>
  <si>
    <t>-</t>
  </si>
  <si>
    <t>P1</t>
  </si>
  <si>
    <t>P2</t>
  </si>
  <si>
    <t>P3</t>
  </si>
  <si>
    <t>P4</t>
  </si>
  <si>
    <t>P5</t>
  </si>
  <si>
    <t>P6</t>
  </si>
  <si>
    <t>Total</t>
  </si>
  <si>
    <t>Mouchen</t>
  </si>
  <si>
    <t>Auszahlung</t>
  </si>
  <si>
    <t>Passe 1</t>
  </si>
  <si>
    <t>Passe 2</t>
  </si>
  <si>
    <t>Passe 3</t>
  </si>
  <si>
    <t>Passe 4</t>
  </si>
  <si>
    <t>Passe 5</t>
  </si>
  <si>
    <t>Passe 6</t>
  </si>
  <si>
    <t>Total (für Rangierung)</t>
  </si>
  <si>
    <t>Total für Auszahlung</t>
  </si>
  <si>
    <t>Kategorie</t>
  </si>
  <si>
    <t>Jahrgänge</t>
  </si>
  <si>
    <t>Kategorien</t>
  </si>
  <si>
    <t>JJ</t>
  </si>
  <si>
    <t>S</t>
  </si>
  <si>
    <t>E</t>
  </si>
  <si>
    <t>V</t>
  </si>
  <si>
    <t>SV</t>
  </si>
  <si>
    <t>Jahrgang</t>
  </si>
  <si>
    <t>Punkte</t>
  </si>
  <si>
    <t>Auszahlungen nach Kategorie</t>
  </si>
  <si>
    <t>Startgeld</t>
  </si>
  <si>
    <t>Bezahlt</t>
  </si>
  <si>
    <t>Startnummer (Spalte A / Startliste)</t>
  </si>
  <si>
    <t>Auszahlung:</t>
  </si>
  <si>
    <t>Ort:</t>
  </si>
  <si>
    <t>Datum:</t>
  </si>
  <si>
    <t>Auszahlung erhalten:</t>
  </si>
  <si>
    <t>(Doppel für den Schützen)</t>
  </si>
  <si>
    <t>OK oder Vorstand</t>
  </si>
  <si>
    <t>Der Funktionär</t>
  </si>
  <si>
    <t>Ort und Datum</t>
  </si>
  <si>
    <t>Elite</t>
  </si>
  <si>
    <t>U 20</t>
  </si>
  <si>
    <t>U 16</t>
  </si>
  <si>
    <t>Nachzahlung</t>
  </si>
  <si>
    <t>% Teilnehm</t>
  </si>
  <si>
    <t>%  Doppelg</t>
  </si>
  <si>
    <t>Sum</t>
  </si>
  <si>
    <t>Anz.</t>
  </si>
  <si>
    <t>Überzahlung</t>
  </si>
  <si>
    <t>Einnahmen Gesamt</t>
  </si>
  <si>
    <t>Dopp Netto</t>
  </si>
  <si>
    <t>Teiln.</t>
  </si>
  <si>
    <t>Anzahl Schüsse</t>
  </si>
  <si>
    <t>Programm</t>
  </si>
  <si>
    <t>Liegendmatch</t>
  </si>
  <si>
    <t>Auszahlungsstich</t>
  </si>
  <si>
    <t>TOT</t>
  </si>
  <si>
    <t>Auszeichnungs- Quote</t>
  </si>
  <si>
    <t>Ausz</t>
  </si>
  <si>
    <t>Teiln</t>
  </si>
  <si>
    <t>Ausz.</t>
  </si>
  <si>
    <t>Gabenstich</t>
  </si>
  <si>
    <t>Gruppenstich</t>
  </si>
  <si>
    <t>Kranzstich</t>
  </si>
  <si>
    <t>Vereinsstich</t>
  </si>
  <si>
    <t>Auszeichnungen</t>
  </si>
  <si>
    <t>Anzahl Schuss</t>
  </si>
  <si>
    <t>Wettkampfschüsse inklusive Auszahlungsstich</t>
  </si>
  <si>
    <t>Total Schützen</t>
  </si>
  <si>
    <t>Anzahl  Gruppen</t>
  </si>
  <si>
    <t>Anzahl  Vereine</t>
  </si>
  <si>
    <t>Beteiligung</t>
  </si>
  <si>
    <t>Anlass</t>
  </si>
  <si>
    <t>Anlassnummer</t>
  </si>
  <si>
    <t>Abrechnungsformular      Gewehr 50 Meter</t>
  </si>
  <si>
    <t>A10</t>
  </si>
  <si>
    <t>Total E + S</t>
  </si>
  <si>
    <t>Total U16 / U20 / V / SV</t>
  </si>
  <si>
    <t>Anzahl Schützen</t>
  </si>
  <si>
    <t>Total Einnahmen</t>
  </si>
  <si>
    <t>Abgaben</t>
  </si>
  <si>
    <t>Sport- und Ausbildungsbeitrag (CHF 6.50)</t>
  </si>
  <si>
    <t>Abgaben SSV / ZHSV (CHF 2.00)</t>
  </si>
  <si>
    <t>Sofort Auszahlungen</t>
  </si>
  <si>
    <t>Spenden</t>
  </si>
  <si>
    <t>Auszahlung / CHF</t>
  </si>
  <si>
    <t>Total E/S</t>
  </si>
  <si>
    <t>Total J/V/SV</t>
  </si>
  <si>
    <t>Start Nr.</t>
  </si>
  <si>
    <t>Auslastung</t>
  </si>
  <si>
    <t>Anzahl Anmeldungen</t>
  </si>
  <si>
    <t>Zeit Start</t>
  </si>
  <si>
    <t>Zeit Ende</t>
  </si>
  <si>
    <t>Nein</t>
  </si>
  <si>
    <t>Total Gewinn</t>
  </si>
  <si>
    <t>Auszahlung 60%</t>
  </si>
  <si>
    <t>Diff. Zu 60%</t>
  </si>
  <si>
    <t>Gewinn pro Schütze</t>
  </si>
  <si>
    <t>Überweisung Kassier</t>
  </si>
  <si>
    <t>Auszahlungen Alt</t>
  </si>
  <si>
    <t>Punkte (alt)</t>
  </si>
  <si>
    <t>Bei alter Auszahlung</t>
  </si>
  <si>
    <t>Total (Alt)</t>
  </si>
  <si>
    <t>Total Alle</t>
  </si>
  <si>
    <t>Anzahl Vereine</t>
  </si>
  <si>
    <t>Abrechnung 4. Winterthurer Liegendmatch</t>
  </si>
  <si>
    <t>1612.31</t>
  </si>
  <si>
    <t>5. Winterthurer Liegendmatch 2016</t>
  </si>
  <si>
    <t>27./30. August und 03./04. Sept. 2016</t>
  </si>
  <si>
    <t>Altikon, xxx</t>
  </si>
  <si>
    <t>Abrechnung 5. Winterthurer Liegendmatch</t>
  </si>
  <si>
    <t>xx</t>
  </si>
  <si>
    <t>U17</t>
  </si>
  <si>
    <t>U21</t>
  </si>
  <si>
    <t>Auszahlung Alt</t>
  </si>
  <si>
    <t>Fischbach-Göslikon</t>
  </si>
  <si>
    <t>Stöckli</t>
  </si>
  <si>
    <t>Matthias</t>
  </si>
  <si>
    <t>Sternenrain 5</t>
  </si>
  <si>
    <t>5525</t>
  </si>
  <si>
    <t>matthias.stoeckli@bluemail.ch</t>
  </si>
  <si>
    <t>Trimbach</t>
  </si>
  <si>
    <t>Kissling</t>
  </si>
  <si>
    <t>Mario</t>
  </si>
  <si>
    <t>Haldenstrasse 3</t>
  </si>
  <si>
    <t>4612</t>
  </si>
  <si>
    <t>Wangen b.Olten</t>
  </si>
  <si>
    <t>chesu_ch2002@yahoo.de</t>
  </si>
  <si>
    <t>Ebikon</t>
  </si>
  <si>
    <t>Schnüriger</t>
  </si>
  <si>
    <t>Kurt</t>
  </si>
  <si>
    <t>Alfred-Schindler-Strasse 37</t>
  </si>
  <si>
    <t>kurtschnueriger@hotmail.com</t>
  </si>
  <si>
    <t>Reussbühl-Littau</t>
  </si>
  <si>
    <t>Felder</t>
  </si>
  <si>
    <t>Fabian</t>
  </si>
  <si>
    <t>Büttenenhalde 14</t>
  </si>
  <si>
    <t>Luzern</t>
  </si>
  <si>
    <t>felderfabian@yahoo.de</t>
  </si>
  <si>
    <t>Balsthal</t>
  </si>
  <si>
    <t>Krenger</t>
  </si>
  <si>
    <t>Patrick</t>
  </si>
  <si>
    <t>Blumenweg 5</t>
  </si>
  <si>
    <t>4104</t>
  </si>
  <si>
    <t>Oberwil</t>
  </si>
  <si>
    <t>krenger@gmx.net</t>
  </si>
  <si>
    <t>Lotzwil-Langenthal</t>
  </si>
  <si>
    <t>Aarwangen</t>
  </si>
  <si>
    <t>Ryser</t>
  </si>
  <si>
    <t>Walter</t>
  </si>
  <si>
    <t>Riedmatt 37</t>
  </si>
  <si>
    <t>Rohrbach</t>
  </si>
  <si>
    <t>w-ryser@gmx.net</t>
  </si>
  <si>
    <t>Grun</t>
  </si>
  <si>
    <t>Daniel</t>
  </si>
  <si>
    <t>Baslerstrasse 5a</t>
  </si>
  <si>
    <t>Soyhieres</t>
  </si>
  <si>
    <t>grundaniel@bluewin.ch</t>
  </si>
  <si>
    <t>Stalder</t>
  </si>
  <si>
    <t>Peter</t>
  </si>
  <si>
    <t>Moosbergstrasse 11</t>
  </si>
  <si>
    <t>4912</t>
  </si>
  <si>
    <t>psstalder@besonet.ch</t>
  </si>
  <si>
    <t>Villmergen</t>
  </si>
  <si>
    <t>Denzler</t>
  </si>
  <si>
    <t>Rolf</t>
  </si>
  <si>
    <t>Sonnhalde 236</t>
  </si>
  <si>
    <t>Hallwil</t>
  </si>
  <si>
    <t>rolf@denzlers.ch</t>
  </si>
  <si>
    <t>Haefeli</t>
  </si>
  <si>
    <t>Marc-André</t>
  </si>
  <si>
    <t>Stuckkarrenweg 2</t>
  </si>
  <si>
    <t>haefeli75@bluewin.ch</t>
  </si>
  <si>
    <t>Laufen</t>
  </si>
  <si>
    <t>Studer</t>
  </si>
  <si>
    <t>Lars</t>
  </si>
  <si>
    <t>Colmarerweg 12</t>
  </si>
  <si>
    <t>Reinach</t>
  </si>
  <si>
    <t>lars.karolina@intergga.ch</t>
  </si>
  <si>
    <t>Lei</t>
  </si>
  <si>
    <t>Karolina</t>
  </si>
  <si>
    <t>Michael</t>
  </si>
  <si>
    <t>Ziegelweg 5</t>
  </si>
  <si>
    <t>michi96@ggs.ch</t>
  </si>
  <si>
    <t>Wildhaus</t>
  </si>
  <si>
    <t>Kaufmann</t>
  </si>
  <si>
    <t>Armin</t>
  </si>
  <si>
    <t>Hauptstrasse 43</t>
  </si>
  <si>
    <t>Islikon</t>
  </si>
  <si>
    <t>hiprewacut@bluewin.ch</t>
  </si>
  <si>
    <t>052 2620400</t>
  </si>
  <si>
    <t>079 378 14 23</t>
  </si>
  <si>
    <t>Menznau</t>
  </si>
  <si>
    <t>Imboden</t>
  </si>
  <si>
    <t>Werner</t>
  </si>
  <si>
    <t>Willisauerstrasse 14b</t>
  </si>
  <si>
    <t>werneri@bluewin.ch</t>
  </si>
  <si>
    <t>SSGW Walisellen</t>
  </si>
  <si>
    <t>079 664 03 62</t>
  </si>
  <si>
    <t>Lips</t>
  </si>
  <si>
    <t>Robert</t>
  </si>
  <si>
    <t>Lindenstr. 14</t>
  </si>
  <si>
    <t>Volketswil</t>
  </si>
  <si>
    <t>robert.lips@bluewin.ch</t>
  </si>
  <si>
    <t>079 425 01 53</t>
  </si>
  <si>
    <t>Ganz</t>
  </si>
  <si>
    <t>Martin</t>
  </si>
  <si>
    <t>Winikerstr. 20</t>
  </si>
  <si>
    <t>Uster</t>
  </si>
  <si>
    <t>martin.ganz@vtg.admin.ch</t>
  </si>
  <si>
    <t>079 312 67  09</t>
  </si>
  <si>
    <t>Oberbalm</t>
  </si>
  <si>
    <t>Weber</t>
  </si>
  <si>
    <t>Ivo</t>
  </si>
  <si>
    <t>Gürbeweg 14</t>
  </si>
  <si>
    <t>Belp</t>
  </si>
  <si>
    <t>ivo@weber-architekten.ch</t>
  </si>
  <si>
    <t>079 510 57 51</t>
  </si>
  <si>
    <t>Jan</t>
  </si>
  <si>
    <t>kerbonw@gmail.com</t>
  </si>
  <si>
    <t>079 300 71 83</t>
  </si>
  <si>
    <t>Beat</t>
  </si>
  <si>
    <t>beat@weber-architekten.ch</t>
  </si>
  <si>
    <t>Fribourg</t>
  </si>
  <si>
    <t>Buehlmann</t>
  </si>
  <si>
    <t>Frédéric</t>
  </si>
  <si>
    <t>Rte de Seedorf 96</t>
  </si>
  <si>
    <t>Avry-sur-Matran</t>
  </si>
  <si>
    <t>fredericbuehlmann@bluewin.ch</t>
  </si>
  <si>
    <t>Devaud</t>
  </si>
  <si>
    <t>André</t>
  </si>
  <si>
    <t>Chemin du Verger 44</t>
  </si>
  <si>
    <t>Villars-sur-Glâne</t>
  </si>
  <si>
    <t>andre@screenseven.net</t>
  </si>
  <si>
    <t>Sciboz</t>
  </si>
  <si>
    <t>Jean-Marc</t>
  </si>
  <si>
    <t>Rte de Treyvaux 52</t>
  </si>
  <si>
    <t>Arconciel</t>
  </si>
  <si>
    <t>jmsciboz@bluewin.ch</t>
  </si>
  <si>
    <t>Broillet</t>
  </si>
  <si>
    <t>Fabien</t>
  </si>
  <si>
    <t>Rte du Niremont 57</t>
  </si>
  <si>
    <t>1623</t>
  </si>
  <si>
    <t>Semsales</t>
  </si>
  <si>
    <t>fabien.broillet@gmail.com</t>
  </si>
  <si>
    <t>Gross</t>
  </si>
  <si>
    <t>Muriel</t>
  </si>
  <si>
    <t>Impasse des Agges 12</t>
  </si>
  <si>
    <t>Corpataux</t>
  </si>
  <si>
    <t>Lüthi</t>
  </si>
  <si>
    <t>Dominik</t>
  </si>
  <si>
    <t>Landvogt Waserstrasse 8</t>
  </si>
  <si>
    <t>Rickenbach</t>
  </si>
  <si>
    <t>a.hofer65@hispeed.ch</t>
  </si>
  <si>
    <t>079 5497865</t>
  </si>
  <si>
    <t>Hofer</t>
  </si>
  <si>
    <t>Andreas</t>
  </si>
  <si>
    <t>Wiesendangerstrasse 11</t>
  </si>
  <si>
    <t>Bertschikon</t>
  </si>
  <si>
    <t>Bieri</t>
  </si>
  <si>
    <t>Hans</t>
  </si>
  <si>
    <t>Ussercheer 5</t>
  </si>
  <si>
    <t>Hasle</t>
  </si>
  <si>
    <t>hans-bieri@bluewin.ch</t>
  </si>
  <si>
    <t>Timo</t>
  </si>
  <si>
    <t>Boden</t>
  </si>
  <si>
    <t>Doppleschwand</t>
  </si>
  <si>
    <t>michael.suter@hotmail.ch</t>
  </si>
  <si>
    <t>Obernau</t>
  </si>
  <si>
    <t>Sciuto</t>
  </si>
  <si>
    <t>Fabio</t>
  </si>
  <si>
    <t>Heiterbühl 4</t>
  </si>
  <si>
    <t>Schwarzenberg LU</t>
  </si>
  <si>
    <t>f.sciuto@me.com</t>
  </si>
  <si>
    <t>Erwin</t>
  </si>
  <si>
    <t>Bleikimatt 9</t>
  </si>
  <si>
    <t>Willisau</t>
  </si>
  <si>
    <t>stalder.e@bluewin.ch</t>
  </si>
  <si>
    <t>Winterthur Stadt</t>
  </si>
  <si>
    <t>Winterthur-Stadt</t>
  </si>
  <si>
    <t>info@dm-desin.ch</t>
  </si>
  <si>
    <t>SPS Küsnacht</t>
  </si>
  <si>
    <t>079 515 82 70</t>
  </si>
  <si>
    <t>sascha@bluwin.ch</t>
  </si>
  <si>
    <t>Merki</t>
  </si>
  <si>
    <t>Sascha</t>
  </si>
  <si>
    <t>Steinackerweg 37</t>
  </si>
  <si>
    <t>Bütler</t>
  </si>
  <si>
    <t>Marcel</t>
  </si>
  <si>
    <t>Sonnmatt 1</t>
  </si>
  <si>
    <t>Rotkreuz</t>
  </si>
  <si>
    <t>marcel.buetler@bluewin.ch</t>
  </si>
  <si>
    <t>Immoos</t>
  </si>
  <si>
    <t>Andrea</t>
  </si>
  <si>
    <t>Rotkreuz-Risch</t>
  </si>
  <si>
    <t>Gössi</t>
  </si>
  <si>
    <t>Bruno</t>
  </si>
  <si>
    <t>St. Wendelin 22</t>
  </si>
  <si>
    <t>Holzhäusern</t>
  </si>
  <si>
    <t>b.goessi@bluewin.ch</t>
  </si>
  <si>
    <t>Stuber</t>
  </si>
  <si>
    <t>Michel</t>
  </si>
  <si>
    <t>Blegistr. 11</t>
  </si>
  <si>
    <t>michel_stuber@bluewin.ch</t>
  </si>
  <si>
    <t>Luthiger</t>
  </si>
  <si>
    <t>Angela</t>
  </si>
  <si>
    <t>Sonneggstr. 19</t>
  </si>
  <si>
    <t>Goldau</t>
  </si>
  <si>
    <t>angiluthiger@hozmail.com</t>
  </si>
  <si>
    <t xml:space="preserve">Dielsdorf und Umgebung SPS             </t>
  </si>
  <si>
    <t>Subgasse 6</t>
  </si>
  <si>
    <t>Schöfflisdorf</t>
  </si>
  <si>
    <t>076 356 73 42</t>
  </si>
  <si>
    <t>michaelmerki@sunrise.ch</t>
  </si>
  <si>
    <t>Pfäffikon, SPS am Etzel</t>
  </si>
  <si>
    <t>Gerber</t>
  </si>
  <si>
    <t>Guido</t>
  </si>
  <si>
    <t>Postfach 24</t>
  </si>
  <si>
    <t>Unteriberg</t>
  </si>
  <si>
    <t>guido-sandra.gerber@bluewin.ch</t>
  </si>
  <si>
    <t>Buochs-Ennetbürgen</t>
  </si>
  <si>
    <t>Luginbühl</t>
  </si>
  <si>
    <t>Jürg</t>
  </si>
  <si>
    <t>Zopfgasse 12</t>
  </si>
  <si>
    <t>Othmarsingen</t>
  </si>
  <si>
    <t>Dagmersellen</t>
  </si>
  <si>
    <t>Italia</t>
  </si>
  <si>
    <t>Daniela</t>
  </si>
  <si>
    <t>danieljaeggi@hotmail.com</t>
  </si>
  <si>
    <t>SG Villmergen</t>
  </si>
  <si>
    <t>079 904 51 18</t>
  </si>
  <si>
    <t>Bahnhofstrasse 58</t>
  </si>
  <si>
    <t>Oetelfingen</t>
  </si>
  <si>
    <t>Tanner</t>
  </si>
  <si>
    <t>sportschiessen@beattanner.ch</t>
  </si>
  <si>
    <t>Wila-Turbenthal</t>
  </si>
  <si>
    <t>Etter</t>
  </si>
  <si>
    <t>Beatrice</t>
  </si>
  <si>
    <t>Grundstrasse 24</t>
  </si>
  <si>
    <t>Bäretswil</t>
  </si>
  <si>
    <t>family_etter@bluewin.ch</t>
  </si>
  <si>
    <t>Maag</t>
  </si>
  <si>
    <t>Hochfelderstr. 6</t>
  </si>
  <si>
    <t>Höri</t>
  </si>
  <si>
    <t>Wismer</t>
  </si>
  <si>
    <t>Christian</t>
  </si>
  <si>
    <t>Gerenhalde 2</t>
  </si>
  <si>
    <t>Tagelswangen</t>
  </si>
  <si>
    <t>christianwismer@msn.com</t>
  </si>
  <si>
    <t>Roth</t>
  </si>
  <si>
    <t>Tobias</t>
  </si>
  <si>
    <t>Heiselstrasse 120</t>
  </si>
  <si>
    <t>Niederhasli</t>
  </si>
  <si>
    <t>roethlin-hufschmied@gmx.ch</t>
  </si>
  <si>
    <t>Häsler</t>
  </si>
  <si>
    <t>Birkenweg 1</t>
  </si>
  <si>
    <t>Stein</t>
  </si>
  <si>
    <t>Adliswil</t>
  </si>
  <si>
    <t>Britschgi</t>
  </si>
  <si>
    <t>Stefan</t>
  </si>
  <si>
    <t>Bernhofstr. 45</t>
  </si>
  <si>
    <t>stefan.britschgi@hispeed.ch</t>
  </si>
  <si>
    <t>Maurer</t>
  </si>
  <si>
    <t>Feldblumenstr. 7</t>
  </si>
  <si>
    <t>br_maurer@bluewin.ch</t>
  </si>
  <si>
    <t>Bachofen</t>
  </si>
  <si>
    <t>Karl</t>
  </si>
  <si>
    <t>Feldblumenstr. 21</t>
  </si>
  <si>
    <t>karl.bachofen@bluewin.ch</t>
  </si>
  <si>
    <t>thomas_maeder@bluewin.ch</t>
  </si>
  <si>
    <t>Diemtigtal</t>
  </si>
  <si>
    <t>Reber</t>
  </si>
  <si>
    <t>Bächlenstr. 32</t>
  </si>
  <si>
    <t>Oey</t>
  </si>
  <si>
    <t>Züger</t>
  </si>
  <si>
    <t>Eichplätz 34</t>
  </si>
  <si>
    <t>Galgenen</t>
  </si>
  <si>
    <t>muriel.zueger@bluewin.ch</t>
  </si>
  <si>
    <t>Bünenweg 51</t>
  </si>
  <si>
    <t>Niederbuchsiten</t>
  </si>
  <si>
    <t>von Arx</t>
  </si>
  <si>
    <t>Heinz</t>
  </si>
  <si>
    <t>Neuendorf</t>
  </si>
  <si>
    <t>heinz.vonarx@aekonyx.ch</t>
  </si>
  <si>
    <t>Mosnang</t>
  </si>
  <si>
    <t>Egli</t>
  </si>
  <si>
    <t>Schulstrasse 21</t>
  </si>
  <si>
    <t>Gundetswil</t>
  </si>
  <si>
    <t>egro.sven@bluewin.ch</t>
  </si>
  <si>
    <t>Shajinbat</t>
  </si>
  <si>
    <t>Erdembileg</t>
  </si>
  <si>
    <t>Grüstrasse 31</t>
  </si>
  <si>
    <t>bat@gmx.ch</t>
  </si>
  <si>
    <t>Zürich-Stadt</t>
  </si>
  <si>
    <t>Beusch</t>
  </si>
  <si>
    <t>Markus</t>
  </si>
  <si>
    <t>Friesenbergstr. 32</t>
  </si>
  <si>
    <t>Zürich</t>
  </si>
  <si>
    <t>m.beusch1@gmail.com</t>
  </si>
  <si>
    <t>Kollbrunn</t>
  </si>
  <si>
    <t>Klauser</t>
  </si>
  <si>
    <t>Seuzacherstrasse 25</t>
  </si>
  <si>
    <t>Dinhard</t>
  </si>
  <si>
    <t>hkne_46@gmx.ch</t>
  </si>
  <si>
    <t>Wallner</t>
  </si>
  <si>
    <t>Schlosstalstrasse 170</t>
  </si>
  <si>
    <t>079 7894285</t>
  </si>
  <si>
    <t>Menziken-Burg</t>
  </si>
  <si>
    <t>Baumgartner</t>
  </si>
  <si>
    <t/>
  </si>
  <si>
    <t>5736</t>
  </si>
  <si>
    <t>Burg AG</t>
  </si>
  <si>
    <t>anb@werkzeugbau.ch</t>
  </si>
  <si>
    <t>Bühler</t>
  </si>
  <si>
    <t>Otto</t>
  </si>
  <si>
    <t>Haldenstrasse 42</t>
  </si>
  <si>
    <t>o.buehler@besonet.ch</t>
  </si>
  <si>
    <t>Schaffhausen, SpS Munot</t>
  </si>
  <si>
    <t>Brühlmann</t>
  </si>
  <si>
    <t>Dachsenerstrasse 24</t>
  </si>
  <si>
    <t>Uhwiesen</t>
  </si>
  <si>
    <t>bruehlmann@shinternet.ch</t>
  </si>
  <si>
    <t>Wülflingen SV</t>
  </si>
  <si>
    <t>Baumberger</t>
  </si>
  <si>
    <t>Weinbergstrasse 122</t>
  </si>
  <si>
    <t>dani.baumberger@hotmail.com</t>
  </si>
  <si>
    <t>079 5497874</t>
  </si>
  <si>
    <t>Wülflingen</t>
  </si>
  <si>
    <t>Sigrist</t>
  </si>
  <si>
    <t>Dominic</t>
  </si>
  <si>
    <t>Espenstrasse 6</t>
  </si>
  <si>
    <t>Zaugg</t>
  </si>
  <si>
    <t>Ausserrainstr.3</t>
  </si>
  <si>
    <t>Kerstenholz</t>
  </si>
  <si>
    <t>mzaugg@quickline.ch</t>
  </si>
  <si>
    <t>Christen</t>
  </si>
  <si>
    <t>Max</t>
  </si>
  <si>
    <t>Birchliweidweg 15</t>
  </si>
  <si>
    <t>Rothrist</t>
  </si>
  <si>
    <t>mzaugg@sunrise.ch</t>
  </si>
  <si>
    <t xml:space="preserve">Hafner </t>
  </si>
  <si>
    <t>Jaqueline</t>
  </si>
  <si>
    <t>Vaduz</t>
  </si>
  <si>
    <t>Hoop</t>
  </si>
  <si>
    <t>Stephan</t>
  </si>
  <si>
    <t>Bongerten 16</t>
  </si>
  <si>
    <t>Eschen</t>
  </si>
  <si>
    <t>beatedwin.hubacher@bluewin.ch</t>
  </si>
  <si>
    <t>Gustav</t>
  </si>
  <si>
    <t>Tanzplatz 8</t>
  </si>
  <si>
    <t>Schaan</t>
  </si>
  <si>
    <t>kessler.anita@hotmail.com</t>
  </si>
  <si>
    <t>Domenig</t>
  </si>
  <si>
    <t>Felbenweg 2</t>
  </si>
  <si>
    <t>Mauren</t>
  </si>
  <si>
    <t>hans.domenig@adon.li</t>
  </si>
  <si>
    <t>SpS Baar</t>
  </si>
  <si>
    <t>Zugerbergstr. 11</t>
  </si>
  <si>
    <t>SpS  Baar</t>
  </si>
  <si>
    <t>Zimmermann</t>
  </si>
  <si>
    <t>Alois</t>
  </si>
  <si>
    <t>Unterägeri</t>
  </si>
  <si>
    <t>a.zimmermann46@gmx.net</t>
  </si>
  <si>
    <t>Mels</t>
  </si>
  <si>
    <t>Bless</t>
  </si>
  <si>
    <t>Roger</t>
  </si>
  <si>
    <t>Zwergstrasse 8</t>
  </si>
  <si>
    <t>Flums</t>
  </si>
  <si>
    <t>r.bless@vat.ch</t>
  </si>
  <si>
    <t>Iseo</t>
  </si>
  <si>
    <t>Alberti</t>
  </si>
  <si>
    <t>Emanuele</t>
  </si>
  <si>
    <t>Via Cantonale 37</t>
  </si>
  <si>
    <t>Melide</t>
  </si>
  <si>
    <t>alberti.emanuele@bluewin.ch</t>
  </si>
  <si>
    <t>Rossi</t>
  </si>
  <si>
    <t>Marco</t>
  </si>
  <si>
    <t>Via Scer</t>
  </si>
  <si>
    <t>Rancate</t>
  </si>
  <si>
    <t>rossi.maekino@bluewin.ch</t>
  </si>
  <si>
    <t>Danilo</t>
  </si>
  <si>
    <t>Via Campia 1</t>
  </si>
  <si>
    <t>Rosanna</t>
  </si>
  <si>
    <t>Lazzaroni</t>
  </si>
  <si>
    <t>Via Aicampi 19</t>
  </si>
  <si>
    <t>Agno</t>
  </si>
  <si>
    <t>Samuele</t>
  </si>
  <si>
    <t>Siggenthal</t>
  </si>
  <si>
    <t>Gasser</t>
  </si>
  <si>
    <t>Poststrasse 21g</t>
  </si>
  <si>
    <t>5303</t>
  </si>
  <si>
    <t>Würenlingen</t>
  </si>
  <si>
    <t>maveric7@bluewin.ch</t>
  </si>
  <si>
    <t>Baldinger</t>
  </si>
  <si>
    <t>Eggstrasse 13a</t>
  </si>
  <si>
    <t>Birmensdorf</t>
  </si>
  <si>
    <t>Quattropani</t>
  </si>
  <si>
    <t>Cham.Ennetsee</t>
  </si>
  <si>
    <t>Mölbert</t>
  </si>
  <si>
    <t>Luzernerstrasse 92</t>
  </si>
  <si>
    <t>Hünenberg See</t>
  </si>
  <si>
    <t>moelbert@hotmail.com</t>
  </si>
  <si>
    <t>Cham</t>
  </si>
  <si>
    <t>SG Zürich</t>
  </si>
  <si>
    <t>stephan.peter@hispeed.ch</t>
  </si>
  <si>
    <t>Meierwiesenstr. 16</t>
  </si>
  <si>
    <t>Andersson</t>
  </si>
  <si>
    <t>Sam</t>
  </si>
  <si>
    <t>Pumpwerkstrasse 3</t>
  </si>
  <si>
    <t>skyttesam@gmail.com</t>
  </si>
  <si>
    <t>martina.landis@gmx.net</t>
  </si>
  <si>
    <t>Landis</t>
  </si>
  <si>
    <t>Martina</t>
  </si>
  <si>
    <t>SV Niederbuchsiten</t>
  </si>
  <si>
    <t>Simon</t>
  </si>
  <si>
    <t>Wolfwilerstrasse 39</t>
  </si>
  <si>
    <t>roman100@bluewin.ch</t>
  </si>
  <si>
    <t>Ochsner</t>
  </si>
  <si>
    <t>Roman</t>
  </si>
  <si>
    <t>Löwenstrasse 5</t>
  </si>
  <si>
    <t>Ja</t>
  </si>
  <si>
    <t>U 17</t>
  </si>
  <si>
    <t>U 21</t>
  </si>
  <si>
    <t>Nava</t>
  </si>
  <si>
    <t>Via Stazione 7</t>
  </si>
  <si>
    <t>Olgiate</t>
  </si>
  <si>
    <t>Feld-Meilen</t>
  </si>
  <si>
    <t>Huber</t>
  </si>
  <si>
    <t>Caspar</t>
  </si>
  <si>
    <t>Bodmerweg 8</t>
  </si>
  <si>
    <t>Meilen</t>
  </si>
  <si>
    <t>Leestrasse 5</t>
  </si>
  <si>
    <t>JA</t>
  </si>
  <si>
    <t>Grabs</t>
  </si>
  <si>
    <t>Thomas</t>
  </si>
  <si>
    <t>Eberle</t>
  </si>
  <si>
    <t>Pfiffner</t>
  </si>
  <si>
    <t>Rennweg 20</t>
  </si>
  <si>
    <t>Heiligkreuz</t>
  </si>
  <si>
    <t>eberle@rsnweb.ch</t>
  </si>
  <si>
    <t>Optikweg 7</t>
  </si>
  <si>
    <t>thomas.pfiffner@swisscom.com</t>
  </si>
  <si>
    <t>ja</t>
  </si>
  <si>
    <t>Günsberg</t>
  </si>
  <si>
    <t>Affoltern</t>
  </si>
  <si>
    <t>Stein-Münchwilen</t>
  </si>
  <si>
    <t>Guignard</t>
  </si>
  <si>
    <t>Silvia</t>
  </si>
  <si>
    <t>Bearth</t>
  </si>
  <si>
    <t>Christine</t>
  </si>
  <si>
    <t>Im Feld 4</t>
  </si>
  <si>
    <t>Embrach</t>
  </si>
  <si>
    <t>Merzaghi</t>
  </si>
  <si>
    <t>Via Pree 47</t>
  </si>
  <si>
    <t>Vernate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</si>
</sst>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Fr.&quot;\ * #,##0.00_ ;_ &quot;Fr.&quot;\ * \-#,##0.00_ ;_ &quot;Fr.&quot;\ * &quot;-&quot;??_ ;_ @_ "/>
    <numFmt numFmtId="165" formatCode="0.0000000000"/>
    <numFmt numFmtId="166" formatCode="_ [$CHF]\ * #,##0.00_ ;_ [$CHF]\ * \-#,##0.00_ ;_ [$CHF]\ * &quot;-&quot;??_ ;_ @_ "/>
    <numFmt numFmtId="167" formatCode="[$SFr.-807]\ #,##0.00;[Red][$SFr.-807]&quot; -&quot;#,##0.00"/>
    <numFmt numFmtId="168" formatCode="h/mm&quot; Uhr&quot;;@"/>
    <numFmt numFmtId="169" formatCode="[$-F800]dddd\,\ mmmm\ dd\,\ yyyy"/>
    <numFmt numFmtId="170" formatCode="0.0"/>
    <numFmt numFmtId="171" formatCode="[$-807]General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36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4"/>
      <color rgb="FFFF000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20"/>
      <color indexed="18"/>
      <name val="Arial"/>
      <family val="2"/>
    </font>
    <font>
      <b/>
      <sz val="1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10"/>
      <color rgb="FF000000"/>
      <name val="Times New Roman"/>
      <family val="1"/>
    </font>
    <font>
      <u/>
      <sz val="9.35"/>
      <color theme="1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u/>
      <sz val="9.35"/>
      <color theme="1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36" fillId="0" borderId="0" applyNumberFormat="0" applyFill="0" applyBorder="0" applyAlignment="0" applyProtection="0"/>
    <xf numFmtId="0" fontId="37" fillId="0" borderId="0"/>
    <xf numFmtId="171" fontId="38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4" fontId="19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43"/>
    <xf numFmtId="0" fontId="21" fillId="0" borderId="14" xfId="43" applyBorder="1"/>
    <xf numFmtId="0" fontId="23" fillId="0" borderId="0" xfId="43" applyFont="1" applyAlignment="1"/>
    <xf numFmtId="0" fontId="24" fillId="0" borderId="16" xfId="43" applyFont="1" applyBorder="1" applyAlignment="1">
      <alignment horizontal="center"/>
    </xf>
    <xf numFmtId="0" fontId="24" fillId="0" borderId="0" xfId="43" applyFont="1" applyAlignment="1">
      <alignment horizontal="center"/>
    </xf>
    <xf numFmtId="0" fontId="21" fillId="35" borderId="0" xfId="43" applyFont="1" applyFill="1" applyBorder="1" applyProtection="1"/>
    <xf numFmtId="2" fontId="21" fillId="35" borderId="16" xfId="43" applyNumberFormat="1" applyFont="1" applyFill="1" applyBorder="1" applyAlignment="1" applyProtection="1">
      <alignment horizontal="center"/>
      <protection locked="0"/>
    </xf>
    <xf numFmtId="0" fontId="21" fillId="35" borderId="16" xfId="43" applyFont="1" applyFill="1" applyBorder="1" applyAlignment="1" applyProtection="1">
      <alignment horizontal="center"/>
      <protection locked="0"/>
    </xf>
    <xf numFmtId="0" fontId="21" fillId="35" borderId="17" xfId="43" applyFont="1" applyFill="1" applyBorder="1" applyProtection="1"/>
    <xf numFmtId="0" fontId="21" fillId="35" borderId="17" xfId="43" applyFill="1" applyBorder="1" applyProtection="1"/>
    <xf numFmtId="0" fontId="21" fillId="35" borderId="18" xfId="43" applyFont="1" applyFill="1" applyBorder="1" applyAlignment="1" applyProtection="1">
      <alignment wrapText="1"/>
    </xf>
    <xf numFmtId="0" fontId="21" fillId="35" borderId="21" xfId="43" applyFont="1" applyFill="1" applyBorder="1" applyAlignment="1" applyProtection="1">
      <alignment horizontal="center" vertical="center" wrapText="1"/>
    </xf>
    <xf numFmtId="0" fontId="21" fillId="35" borderId="21" xfId="43" applyFill="1" applyBorder="1" applyAlignment="1" applyProtection="1">
      <alignment horizontal="center" vertical="center" wrapText="1"/>
    </xf>
    <xf numFmtId="0" fontId="21" fillId="0" borderId="0" xfId="43" applyFill="1"/>
    <xf numFmtId="0" fontId="27" fillId="0" borderId="0" xfId="43" applyFont="1" applyFill="1" applyBorder="1" applyAlignment="1">
      <alignment wrapText="1"/>
    </xf>
    <xf numFmtId="0" fontId="21" fillId="0" borderId="0" xfId="43" applyBorder="1"/>
    <xf numFmtId="0" fontId="28" fillId="0" borderId="0" xfId="43" applyFont="1" applyBorder="1"/>
    <xf numFmtId="0" fontId="25" fillId="35" borderId="32" xfId="43" applyFont="1" applyFill="1" applyBorder="1" applyProtection="1"/>
    <xf numFmtId="0" fontId="21" fillId="0" borderId="25" xfId="43" applyFont="1" applyFill="1" applyBorder="1" applyAlignment="1" applyProtection="1">
      <alignment horizontal="center" vertical="center"/>
    </xf>
    <xf numFmtId="0" fontId="21" fillId="0" borderId="0" xfId="43" applyFont="1" applyFill="1" applyBorder="1" applyAlignment="1" applyProtection="1">
      <alignment horizontal="center" vertical="center"/>
    </xf>
    <xf numFmtId="0" fontId="21" fillId="35" borderId="25" xfId="43" applyFont="1" applyFill="1" applyBorder="1" applyAlignment="1" applyProtection="1">
      <alignment horizontal="center"/>
    </xf>
    <xf numFmtId="0" fontId="21" fillId="35" borderId="25" xfId="43" applyFont="1" applyFill="1" applyBorder="1" applyProtection="1"/>
    <xf numFmtId="0" fontId="21" fillId="35" borderId="25" xfId="43" applyFont="1" applyFill="1" applyBorder="1" applyAlignment="1" applyProtection="1">
      <alignment horizontal="center"/>
      <protection locked="0"/>
    </xf>
    <xf numFmtId="0" fontId="21" fillId="35" borderId="30" xfId="43" applyFont="1" applyFill="1" applyBorder="1" applyProtection="1"/>
    <xf numFmtId="0" fontId="21" fillId="35" borderId="0" xfId="43" applyFont="1" applyFill="1" applyBorder="1" applyAlignment="1" applyProtection="1">
      <alignment horizontal="center"/>
      <protection locked="0"/>
    </xf>
    <xf numFmtId="0" fontId="21" fillId="35" borderId="30" xfId="43" applyFill="1" applyBorder="1" applyProtection="1"/>
    <xf numFmtId="0" fontId="21" fillId="35" borderId="0" xfId="43" applyFont="1" applyFill="1" applyBorder="1" applyAlignment="1" applyProtection="1">
      <alignment horizontal="center"/>
    </xf>
    <xf numFmtId="0" fontId="21" fillId="0" borderId="32" xfId="43" applyBorder="1"/>
    <xf numFmtId="0" fontId="23" fillId="0" borderId="0" xfId="43" applyFont="1" applyBorder="1" applyAlignment="1">
      <alignment vertical="center"/>
    </xf>
    <xf numFmtId="0" fontId="29" fillId="41" borderId="0" xfId="43" applyFont="1" applyFill="1" applyAlignment="1">
      <alignment horizontal="center"/>
    </xf>
    <xf numFmtId="0" fontId="30" fillId="0" borderId="0" xfId="43" applyFont="1"/>
    <xf numFmtId="0" fontId="31" fillId="0" borderId="0" xfId="43" applyFont="1" applyAlignment="1">
      <alignment horizontal="center" vertical="center" wrapText="1"/>
    </xf>
    <xf numFmtId="2" fontId="0" fillId="0" borderId="0" xfId="0" applyNumberFormat="1"/>
    <xf numFmtId="2" fontId="24" fillId="0" borderId="30" xfId="43" applyNumberFormat="1" applyFont="1" applyBorder="1" applyAlignment="1"/>
    <xf numFmtId="0" fontId="24" fillId="0" borderId="29" xfId="43" applyFont="1" applyBorder="1" applyAlignment="1"/>
    <xf numFmtId="2" fontId="21" fillId="0" borderId="0" xfId="43" applyNumberFormat="1"/>
    <xf numFmtId="0" fontId="0" fillId="0" borderId="0" xfId="0"/>
    <xf numFmtId="164" fontId="21" fillId="0" borderId="0" xfId="43" applyNumberFormat="1"/>
    <xf numFmtId="166" fontId="21" fillId="0" borderId="0" xfId="43" applyNumberFormat="1"/>
    <xf numFmtId="166" fontId="21" fillId="0" borderId="32" xfId="43" applyNumberFormat="1" applyBorder="1"/>
    <xf numFmtId="0" fontId="32" fillId="0" borderId="0" xfId="43" applyFont="1"/>
    <xf numFmtId="166" fontId="32" fillId="0" borderId="0" xfId="43" applyNumberFormat="1" applyFont="1"/>
    <xf numFmtId="0" fontId="32" fillId="0" borderId="37" xfId="43" applyFont="1" applyBorder="1"/>
    <xf numFmtId="166" fontId="32" fillId="0" borderId="37" xfId="43" applyNumberFormat="1" applyFont="1" applyBorder="1"/>
    <xf numFmtId="10" fontId="21" fillId="0" borderId="0" xfId="42" applyNumberFormat="1" applyFont="1"/>
    <xf numFmtId="10" fontId="32" fillId="0" borderId="0" xfId="42" applyNumberFormat="1" applyFont="1"/>
    <xf numFmtId="0" fontId="0" fillId="0" borderId="0" xfId="0"/>
    <xf numFmtId="14" fontId="0" fillId="0" borderId="0" xfId="0" applyNumberFormat="1"/>
    <xf numFmtId="0" fontId="0" fillId="0" borderId="0" xfId="0"/>
    <xf numFmtId="170" fontId="19" fillId="0" borderId="1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170" fontId="33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4" fillId="0" borderId="0" xfId="0" applyFont="1"/>
    <xf numFmtId="0" fontId="33" fillId="0" borderId="0" xfId="0" applyFont="1" applyAlignment="1">
      <alignment horizontal="right"/>
    </xf>
    <xf numFmtId="170" fontId="33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66" fontId="35" fillId="0" borderId="0" xfId="0" applyNumberFormat="1" applyFont="1" applyAlignment="1">
      <alignment horizontal="center"/>
    </xf>
    <xf numFmtId="0" fontId="0" fillId="0" borderId="0" xfId="0"/>
    <xf numFmtId="10" fontId="32" fillId="44" borderId="0" xfId="42" applyNumberFormat="1" applyFont="1" applyFill="1"/>
    <xf numFmtId="0" fontId="0" fillId="0" borderId="0" xfId="0"/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2" xfId="0" applyFont="1" applyBorder="1" applyAlignment="1" applyProtection="1">
      <alignment horizontal="center" wrapText="1"/>
    </xf>
    <xf numFmtId="166" fontId="40" fillId="0" borderId="12" xfId="0" applyNumberFormat="1" applyFont="1" applyBorder="1" applyAlignment="1" applyProtection="1">
      <alignment wrapText="1"/>
    </xf>
    <xf numFmtId="0" fontId="40" fillId="0" borderId="12" xfId="0" applyFont="1" applyBorder="1" applyAlignment="1" applyProtection="1">
      <alignment horizontal="center" wrapText="1"/>
    </xf>
    <xf numFmtId="0" fontId="40" fillId="0" borderId="0" xfId="0" applyFont="1" applyAlignment="1" applyProtection="1">
      <alignment wrapText="1"/>
    </xf>
    <xf numFmtId="165" fontId="42" fillId="0" borderId="12" xfId="0" applyNumberFormat="1" applyFont="1" applyFill="1" applyBorder="1" applyAlignment="1" applyProtection="1">
      <alignment horizontal="center" wrapText="1"/>
    </xf>
    <xf numFmtId="165" fontId="42" fillId="0" borderId="13" xfId="0" applyNumberFormat="1" applyFont="1" applyFill="1" applyBorder="1" applyAlignment="1" applyProtection="1">
      <alignment horizontal="center" wrapText="1"/>
    </xf>
    <xf numFmtId="0" fontId="40" fillId="0" borderId="12" xfId="0" applyFont="1" applyBorder="1" applyAlignment="1" applyProtection="1">
      <alignment wrapText="1"/>
    </xf>
    <xf numFmtId="166" fontId="41" fillId="0" borderId="12" xfId="0" applyNumberFormat="1" applyFont="1" applyBorder="1" applyAlignment="1" applyProtection="1">
      <alignment wrapText="1"/>
    </xf>
    <xf numFmtId="0" fontId="40" fillId="0" borderId="0" xfId="0" applyFont="1"/>
    <xf numFmtId="0" fontId="40" fillId="47" borderId="0" xfId="0" applyFont="1" applyFill="1"/>
    <xf numFmtId="0" fontId="40" fillId="0" borderId="0" xfId="0" applyFont="1" applyFill="1"/>
    <xf numFmtId="169" fontId="40" fillId="0" borderId="0" xfId="0" applyNumberFormat="1" applyFont="1"/>
    <xf numFmtId="0" fontId="40" fillId="0" borderId="0" xfId="0" applyFont="1" applyAlignment="1">
      <alignment horizontal="center"/>
    </xf>
    <xf numFmtId="168" fontId="40" fillId="0" borderId="0" xfId="0" applyNumberFormat="1" applyFont="1" applyAlignment="1">
      <alignment horizontal="center"/>
    </xf>
    <xf numFmtId="164" fontId="40" fillId="0" borderId="10" xfId="0" applyNumberFormat="1" applyFont="1" applyFill="1" applyBorder="1"/>
    <xf numFmtId="0" fontId="40" fillId="43" borderId="10" xfId="0" applyFont="1" applyFill="1" applyBorder="1"/>
    <xf numFmtId="170" fontId="40" fillId="45" borderId="10" xfId="0" applyNumberFormat="1" applyFont="1" applyFill="1" applyBorder="1" applyProtection="1"/>
    <xf numFmtId="0" fontId="40" fillId="45" borderId="10" xfId="0" applyFont="1" applyFill="1" applyBorder="1" applyProtection="1"/>
    <xf numFmtId="166" fontId="40" fillId="34" borderId="10" xfId="0" applyNumberFormat="1" applyFont="1" applyFill="1" applyBorder="1" applyProtection="1"/>
    <xf numFmtId="170" fontId="40" fillId="42" borderId="10" xfId="0" applyNumberFormat="1" applyFont="1" applyFill="1" applyBorder="1" applyProtection="1"/>
    <xf numFmtId="0" fontId="40" fillId="0" borderId="0" xfId="0" applyFont="1" applyProtection="1"/>
    <xf numFmtId="165" fontId="40" fillId="34" borderId="10" xfId="0" applyNumberFormat="1" applyFont="1" applyFill="1" applyBorder="1" applyProtection="1"/>
    <xf numFmtId="165" fontId="40" fillId="34" borderId="11" xfId="0" applyNumberFormat="1" applyFont="1" applyFill="1" applyBorder="1" applyProtection="1"/>
    <xf numFmtId="0" fontId="40" fillId="33" borderId="10" xfId="0" applyFont="1" applyFill="1" applyBorder="1" applyProtection="1"/>
    <xf numFmtId="1" fontId="40" fillId="34" borderId="10" xfId="0" applyNumberFormat="1" applyFont="1" applyFill="1" applyBorder="1" applyProtection="1"/>
    <xf numFmtId="0" fontId="40" fillId="44" borderId="0" xfId="0" applyFont="1" applyFill="1"/>
    <xf numFmtId="14" fontId="40" fillId="0" borderId="0" xfId="0" applyNumberFormat="1" applyFont="1" applyFill="1" applyAlignment="1">
      <alignment horizontal="center"/>
    </xf>
    <xf numFmtId="0" fontId="40" fillId="46" borderId="0" xfId="0" applyFont="1" applyFill="1"/>
    <xf numFmtId="0" fontId="43" fillId="47" borderId="0" xfId="47" applyFont="1" applyFill="1" applyAlignment="1" applyProtection="1"/>
    <xf numFmtId="14" fontId="43" fillId="47" borderId="0" xfId="47" applyNumberFormat="1" applyFont="1" applyFill="1" applyAlignment="1" applyProtection="1"/>
    <xf numFmtId="10" fontId="40" fillId="0" borderId="0" xfId="42" applyNumberFormat="1" applyFont="1"/>
    <xf numFmtId="14" fontId="40" fillId="0" borderId="0" xfId="0" applyNumberFormat="1" applyFont="1"/>
    <xf numFmtId="0" fontId="0" fillId="43" borderId="10" xfId="0" applyFill="1" applyBorder="1"/>
    <xf numFmtId="0" fontId="0" fillId="0" borderId="0" xfId="0" applyFill="1"/>
    <xf numFmtId="0" fontId="0" fillId="47" borderId="0" xfId="0" applyFill="1"/>
    <xf numFmtId="0" fontId="39" fillId="47" borderId="0" xfId="47" applyFill="1" applyAlignment="1" applyProtection="1"/>
    <xf numFmtId="0" fontId="0" fillId="47" borderId="0" xfId="0" applyFont="1" applyFill="1"/>
    <xf numFmtId="0" fontId="39" fillId="0" borderId="0" xfId="47" applyFill="1" applyAlignment="1" applyProtection="1"/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2" fontId="21" fillId="35" borderId="16" xfId="43" applyNumberFormat="1" applyFont="1" applyFill="1" applyBorder="1" applyAlignment="1" applyProtection="1">
      <alignment horizontal="center"/>
    </xf>
    <xf numFmtId="10" fontId="21" fillId="35" borderId="16" xfId="43" applyNumberFormat="1" applyFont="1" applyFill="1" applyBorder="1" applyAlignment="1" applyProtection="1">
      <alignment horizontal="center"/>
    </xf>
    <xf numFmtId="167" fontId="21" fillId="35" borderId="16" xfId="43" applyNumberFormat="1" applyFont="1" applyFill="1" applyBorder="1" applyAlignment="1" applyProtection="1">
      <alignment horizontal="center"/>
    </xf>
    <xf numFmtId="14" fontId="22" fillId="0" borderId="15" xfId="43" applyNumberFormat="1" applyFont="1" applyBorder="1" applyAlignment="1">
      <alignment horizontal="center"/>
    </xf>
    <xf numFmtId="0" fontId="22" fillId="0" borderId="15" xfId="43" applyFont="1" applyBorder="1" applyAlignment="1">
      <alignment horizontal="center"/>
    </xf>
    <xf numFmtId="0" fontId="26" fillId="40" borderId="30" xfId="43" applyFont="1" applyFill="1" applyBorder="1" applyAlignment="1">
      <alignment horizontal="center" vertical="center"/>
    </xf>
    <xf numFmtId="0" fontId="26" fillId="40" borderId="29" xfId="43" applyFont="1" applyFill="1" applyBorder="1" applyAlignment="1">
      <alignment horizontal="center" vertical="center"/>
    </xf>
    <xf numFmtId="0" fontId="21" fillId="0" borderId="0" xfId="43" applyAlignment="1">
      <alignment horizontal="center"/>
    </xf>
    <xf numFmtId="0" fontId="23" fillId="0" borderId="32" xfId="43" applyFont="1" applyBorder="1" applyAlignment="1">
      <alignment horizontal="center"/>
    </xf>
    <xf numFmtId="49" fontId="27" fillId="36" borderId="30" xfId="43" applyNumberFormat="1" applyFont="1" applyFill="1" applyBorder="1" applyAlignment="1">
      <alignment horizontal="center"/>
    </xf>
    <xf numFmtId="49" fontId="27" fillId="36" borderId="29" xfId="43" applyNumberFormat="1" applyFont="1" applyFill="1" applyBorder="1" applyAlignment="1">
      <alignment horizontal="center"/>
    </xf>
    <xf numFmtId="0" fontId="31" fillId="0" borderId="0" xfId="43" applyFont="1" applyAlignment="1">
      <alignment horizontal="center" vertical="center" wrapText="1"/>
    </xf>
    <xf numFmtId="0" fontId="23" fillId="36" borderId="30" xfId="43" applyFont="1" applyFill="1" applyBorder="1" applyAlignment="1">
      <alignment horizontal="left"/>
    </xf>
    <xf numFmtId="0" fontId="23" fillId="36" borderId="31" xfId="43" applyFont="1" applyFill="1" applyBorder="1" applyAlignment="1">
      <alignment horizontal="left"/>
    </xf>
    <xf numFmtId="0" fontId="23" fillId="36" borderId="29" xfId="43" applyFont="1" applyFill="1" applyBorder="1" applyAlignment="1">
      <alignment horizontal="left"/>
    </xf>
    <xf numFmtId="0" fontId="27" fillId="0" borderId="30" xfId="43" applyFont="1" applyFill="1" applyBorder="1" applyAlignment="1">
      <alignment horizontal="center" wrapText="1"/>
    </xf>
    <xf numFmtId="0" fontId="27" fillId="0" borderId="29" xfId="43" applyFont="1" applyFill="1" applyBorder="1" applyAlignment="1">
      <alignment horizontal="center" wrapText="1"/>
    </xf>
    <xf numFmtId="0" fontId="27" fillId="0" borderId="30" xfId="43" applyFont="1" applyFill="1" applyBorder="1" applyAlignment="1">
      <alignment horizontal="center" vertical="center" wrapText="1"/>
    </xf>
    <xf numFmtId="0" fontId="27" fillId="0" borderId="29" xfId="43" applyFont="1" applyFill="1" applyBorder="1" applyAlignment="1">
      <alignment horizontal="center" vertical="center" wrapText="1"/>
    </xf>
    <xf numFmtId="0" fontId="21" fillId="35" borderId="25" xfId="43" applyFill="1" applyBorder="1" applyAlignment="1" applyProtection="1">
      <alignment horizontal="center"/>
    </xf>
    <xf numFmtId="0" fontId="21" fillId="35" borderId="25" xfId="43" applyFont="1" applyFill="1" applyBorder="1" applyAlignment="1" applyProtection="1">
      <alignment horizontal="center"/>
    </xf>
    <xf numFmtId="0" fontId="23" fillId="0" borderId="30" xfId="43" applyFont="1" applyBorder="1" applyAlignment="1">
      <alignment horizontal="center" vertical="center" wrapText="1"/>
    </xf>
    <xf numFmtId="0" fontId="23" fillId="0" borderId="31" xfId="43" applyFont="1" applyBorder="1" applyAlignment="1">
      <alignment horizontal="center" vertical="center" wrapText="1"/>
    </xf>
    <xf numFmtId="0" fontId="23" fillId="0" borderId="29" xfId="43" applyFont="1" applyBorder="1" applyAlignment="1">
      <alignment horizontal="center" vertical="center" wrapText="1"/>
    </xf>
    <xf numFmtId="0" fontId="23" fillId="36" borderId="30" xfId="43" applyFont="1" applyFill="1" applyBorder="1" applyAlignment="1">
      <alignment horizontal="center" vertical="center"/>
    </xf>
    <xf numFmtId="0" fontId="23" fillId="36" borderId="31" xfId="43" applyFont="1" applyFill="1" applyBorder="1" applyAlignment="1">
      <alignment horizontal="center" vertical="center"/>
    </xf>
    <xf numFmtId="0" fontId="23" fillId="36" borderId="29" xfId="43" applyFont="1" applyFill="1" applyBorder="1" applyAlignment="1">
      <alignment horizontal="center" vertical="center"/>
    </xf>
    <xf numFmtId="10" fontId="23" fillId="37" borderId="30" xfId="43" applyNumberFormat="1" applyFont="1" applyFill="1" applyBorder="1" applyAlignment="1" applyProtection="1">
      <alignment horizontal="center" vertical="center"/>
    </xf>
    <xf numFmtId="10" fontId="23" fillId="37" borderId="29" xfId="43" applyNumberFormat="1" applyFont="1" applyFill="1" applyBorder="1" applyAlignment="1" applyProtection="1">
      <alignment horizontal="center" vertical="center"/>
    </xf>
    <xf numFmtId="0" fontId="26" fillId="0" borderId="0" xfId="43" applyFont="1" applyBorder="1" applyAlignment="1">
      <alignment horizontal="center" vertical="center"/>
    </xf>
    <xf numFmtId="0" fontId="21" fillId="37" borderId="36" xfId="43" applyFill="1" applyBorder="1" applyAlignment="1" applyProtection="1">
      <alignment horizontal="center" wrapText="1"/>
      <protection locked="0"/>
    </xf>
    <xf numFmtId="0" fontId="21" fillId="37" borderId="35" xfId="43" applyFont="1" applyFill="1" applyBorder="1" applyAlignment="1" applyProtection="1">
      <alignment horizontal="center" wrapText="1"/>
      <protection locked="0"/>
    </xf>
    <xf numFmtId="0" fontId="21" fillId="37" borderId="34" xfId="43" applyFont="1" applyFill="1" applyBorder="1" applyAlignment="1" applyProtection="1">
      <alignment horizontal="center" wrapText="1"/>
      <protection locked="0"/>
    </xf>
    <xf numFmtId="0" fontId="21" fillId="37" borderId="33" xfId="43" applyFont="1" applyFill="1" applyBorder="1" applyAlignment="1" applyProtection="1">
      <alignment horizontal="center" wrapText="1"/>
      <protection locked="0"/>
    </xf>
    <xf numFmtId="0" fontId="23" fillId="0" borderId="37" xfId="43" applyFont="1" applyBorder="1" applyAlignment="1">
      <alignment horizontal="left" vertical="center"/>
    </xf>
    <xf numFmtId="0" fontId="27" fillId="0" borderId="0" xfId="43" applyFont="1" applyFill="1" applyBorder="1" applyAlignment="1">
      <alignment horizontal="center" vertical="center" wrapText="1"/>
    </xf>
    <xf numFmtId="0" fontId="26" fillId="39" borderId="30" xfId="43" applyFont="1" applyFill="1" applyBorder="1" applyAlignment="1">
      <alignment horizontal="center" vertical="center"/>
    </xf>
    <xf numFmtId="0" fontId="26" fillId="39" borderId="29" xfId="43" applyFont="1" applyFill="1" applyBorder="1" applyAlignment="1">
      <alignment horizontal="center" vertical="center"/>
    </xf>
    <xf numFmtId="0" fontId="21" fillId="35" borderId="0" xfId="43" applyFill="1" applyBorder="1" applyAlignment="1" applyProtection="1">
      <alignment horizontal="center"/>
    </xf>
    <xf numFmtId="0" fontId="21" fillId="35" borderId="0" xfId="43" applyFont="1" applyFill="1" applyBorder="1" applyAlignment="1" applyProtection="1">
      <alignment horizontal="center"/>
    </xf>
    <xf numFmtId="0" fontId="21" fillId="35" borderId="28" xfId="43" applyFont="1" applyFill="1" applyBorder="1" applyAlignment="1" applyProtection="1">
      <alignment horizontal="center" vertical="center" wrapText="1"/>
    </xf>
    <xf numFmtId="0" fontId="21" fillId="35" borderId="24" xfId="43" applyFont="1" applyFill="1" applyBorder="1" applyAlignment="1" applyProtection="1">
      <alignment horizontal="center" vertical="center" wrapText="1"/>
    </xf>
    <xf numFmtId="0" fontId="23" fillId="0" borderId="30" xfId="43" applyFont="1" applyFill="1" applyBorder="1" applyAlignment="1">
      <alignment horizontal="center" vertical="center"/>
    </xf>
    <xf numFmtId="0" fontId="23" fillId="0" borderId="29" xfId="43" applyFont="1" applyFill="1" applyBorder="1" applyAlignment="1">
      <alignment horizontal="center" vertical="center"/>
    </xf>
    <xf numFmtId="0" fontId="21" fillId="35" borderId="27" xfId="43" applyFont="1" applyFill="1" applyBorder="1" applyAlignment="1" applyProtection="1">
      <alignment horizontal="center" vertical="center" wrapText="1"/>
    </xf>
    <xf numFmtId="0" fontId="21" fillId="35" borderId="26" xfId="43" applyFont="1" applyFill="1" applyBorder="1" applyAlignment="1" applyProtection="1">
      <alignment horizontal="center" vertical="center" wrapText="1"/>
    </xf>
    <xf numFmtId="0" fontId="21" fillId="35" borderId="23" xfId="43" applyFont="1" applyFill="1" applyBorder="1" applyAlignment="1" applyProtection="1">
      <alignment horizontal="center" vertical="center" wrapText="1"/>
    </xf>
    <xf numFmtId="0" fontId="21" fillId="35" borderId="22" xfId="43" applyFont="1" applyFill="1" applyBorder="1" applyAlignment="1" applyProtection="1">
      <alignment horizontal="center" vertical="center" wrapText="1"/>
    </xf>
    <xf numFmtId="0" fontId="21" fillId="35" borderId="20" xfId="43" applyFont="1" applyFill="1" applyBorder="1" applyAlignment="1" applyProtection="1">
      <alignment horizontal="center" vertical="center" wrapText="1"/>
    </xf>
    <xf numFmtId="0" fontId="21" fillId="35" borderId="19" xfId="43" applyFont="1" applyFill="1" applyBorder="1" applyAlignment="1" applyProtection="1">
      <alignment horizontal="center" vertical="center" wrapText="1"/>
    </xf>
    <xf numFmtId="0" fontId="25" fillId="35" borderId="25" xfId="43" applyFont="1" applyFill="1" applyBorder="1" applyAlignment="1" applyProtection="1">
      <alignment horizontal="center" vertical="center" wrapText="1"/>
    </xf>
    <xf numFmtId="0" fontId="21" fillId="35" borderId="16" xfId="43" applyFill="1" applyBorder="1" applyAlignment="1" applyProtection="1">
      <alignment horizontal="center" vertical="center" wrapText="1"/>
    </xf>
    <xf numFmtId="0" fontId="26" fillId="36" borderId="30" xfId="43" applyFont="1" applyFill="1" applyBorder="1" applyAlignment="1">
      <alignment horizontal="center" vertical="center"/>
    </xf>
    <xf numFmtId="0" fontId="26" fillId="36" borderId="29" xfId="43" applyFont="1" applyFill="1" applyBorder="1" applyAlignment="1">
      <alignment horizontal="center" vertical="center"/>
    </xf>
    <xf numFmtId="0" fontId="23" fillId="0" borderId="14" xfId="43" applyFont="1" applyBorder="1" applyAlignment="1">
      <alignment horizontal="center"/>
    </xf>
    <xf numFmtId="0" fontId="23" fillId="0" borderId="14" xfId="43" applyFont="1" applyBorder="1" applyAlignment="1">
      <alignment horizontal="left"/>
    </xf>
    <xf numFmtId="0" fontId="23" fillId="0" borderId="32" xfId="43" applyFont="1" applyBorder="1" applyAlignment="1">
      <alignment horizontal="left"/>
    </xf>
    <xf numFmtId="0" fontId="23" fillId="0" borderId="0" xfId="43" applyFont="1" applyAlignment="1">
      <alignment horizontal="center"/>
    </xf>
    <xf numFmtId="2" fontId="24" fillId="0" borderId="16" xfId="43" applyNumberFormat="1" applyFont="1" applyBorder="1" applyAlignment="1">
      <alignment horizontal="center"/>
    </xf>
    <xf numFmtId="0" fontId="24" fillId="0" borderId="16" xfId="43" applyFont="1" applyBorder="1" applyAlignment="1">
      <alignment horizontal="center"/>
    </xf>
    <xf numFmtId="0" fontId="22" fillId="0" borderId="32" xfId="43" applyFont="1" applyBorder="1" applyAlignment="1">
      <alignment horizontal="center"/>
    </xf>
    <xf numFmtId="10" fontId="21" fillId="38" borderId="30" xfId="43" applyNumberFormat="1" applyFill="1" applyBorder="1" applyAlignment="1">
      <alignment horizontal="center"/>
    </xf>
    <xf numFmtId="10" fontId="21" fillId="38" borderId="29" xfId="43" applyNumberFormat="1" applyFill="1" applyBorder="1" applyAlignment="1">
      <alignment horizontal="center"/>
    </xf>
  </cellXfs>
  <cellStyles count="48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7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xcel Built-in Normal" xfId="46" xr:uid="{00000000-0005-0000-0000-00001D000000}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2" builtinId="5"/>
    <cellStyle name="Standard 2" xfId="43" xr:uid="{00000000-0005-0000-0000-000025000000}"/>
    <cellStyle name="Standard 3" xfId="45" xr:uid="{00000000-0005-0000-0000-000026000000}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Überschrift 5" xfId="44" xr:uid="{00000000-0005-0000-0000-00002C000000}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38100</xdr:rowOff>
    </xdr:from>
    <xdr:to>
      <xdr:col>18</xdr:col>
      <xdr:colOff>0</xdr:colOff>
      <xdr:row>0</xdr:row>
      <xdr:rowOff>990600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38100"/>
          <a:ext cx="76009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ublic/Documents/Liegendmatch-2018/Luzern-Indoor-Cup_Adressenliste_Stand%202018-01-07_Gesa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liste"/>
    </sheetNames>
    <sheetDataSet>
      <sheetData sheetId="0" refreshError="1">
        <row r="6">
          <cell r="C6">
            <v>102437</v>
          </cell>
          <cell r="E6" t="str">
            <v>Abgottspon</v>
          </cell>
          <cell r="F6" t="str">
            <v>Alfred</v>
          </cell>
          <cell r="G6">
            <v>18220</v>
          </cell>
          <cell r="H6">
            <v>1949</v>
          </cell>
          <cell r="I6" t="str">
            <v>Zur Kirche</v>
          </cell>
          <cell r="J6">
            <v>3933</v>
          </cell>
          <cell r="K6" t="str">
            <v>Staldenried</v>
          </cell>
          <cell r="M6" t="str">
            <v>alfredabgottspon1949@gmail.com</v>
          </cell>
          <cell r="N6" t="str">
            <v>Staldenried</v>
          </cell>
        </row>
        <row r="7">
          <cell r="C7">
            <v>145466</v>
          </cell>
          <cell r="E7" t="str">
            <v>Abgottspon</v>
          </cell>
          <cell r="F7" t="str">
            <v>Ivo</v>
          </cell>
          <cell r="G7">
            <v>21963</v>
          </cell>
          <cell r="H7">
            <v>1960</v>
          </cell>
          <cell r="I7" t="str">
            <v>zum ändru Hüs</v>
          </cell>
          <cell r="J7">
            <v>3933</v>
          </cell>
          <cell r="K7" t="str">
            <v>Staldenried</v>
          </cell>
          <cell r="M7" t="str">
            <v>ivoabgottspon@hotmail.com</v>
          </cell>
          <cell r="N7" t="str">
            <v>Mischabel-Matterhorn</v>
          </cell>
        </row>
        <row r="8">
          <cell r="C8">
            <v>145469</v>
          </cell>
          <cell r="E8" t="str">
            <v>Abgottspon</v>
          </cell>
          <cell r="F8" t="str">
            <v>Paul</v>
          </cell>
          <cell r="G8">
            <v>19427</v>
          </cell>
          <cell r="H8">
            <v>1953</v>
          </cell>
          <cell r="I8" t="str">
            <v>Egga</v>
          </cell>
          <cell r="J8">
            <v>3933</v>
          </cell>
          <cell r="K8" t="str">
            <v>Staldenried</v>
          </cell>
          <cell r="M8" t="str">
            <v>paul.abgottspon@bluewin.ch</v>
          </cell>
          <cell r="N8" t="str">
            <v>Mischabel-Matterhorn</v>
          </cell>
        </row>
        <row r="9">
          <cell r="C9">
            <v>130161</v>
          </cell>
          <cell r="E9" t="str">
            <v>Aboughanem</v>
          </cell>
          <cell r="F9" t="str">
            <v>Jean-Claude</v>
          </cell>
          <cell r="G9">
            <v>16164</v>
          </cell>
          <cell r="H9">
            <v>1944</v>
          </cell>
          <cell r="I9" t="str">
            <v>rue de la Dole 19</v>
          </cell>
          <cell r="J9">
            <v>1203</v>
          </cell>
          <cell r="K9" t="str">
            <v>Genève</v>
          </cell>
          <cell r="M9" t="str">
            <v>jcabou@hispeed.ch</v>
          </cell>
          <cell r="N9" t="str">
            <v>Genève, STS</v>
          </cell>
        </row>
        <row r="10">
          <cell r="C10">
            <v>280919</v>
          </cell>
          <cell r="E10" t="str">
            <v>Abrecht</v>
          </cell>
          <cell r="F10" t="str">
            <v>Pascal</v>
          </cell>
          <cell r="G10">
            <v>34045</v>
          </cell>
          <cell r="H10">
            <v>1993</v>
          </cell>
          <cell r="I10" t="str">
            <v>Eichholzweg 2</v>
          </cell>
          <cell r="J10">
            <v>2543</v>
          </cell>
          <cell r="K10" t="str">
            <v>Lengnau</v>
          </cell>
          <cell r="M10" t="str">
            <v>pascal.abrecht@hotmail.com</v>
          </cell>
          <cell r="N10" t="str">
            <v>Biezwil</v>
          </cell>
        </row>
        <row r="11">
          <cell r="C11">
            <v>125163</v>
          </cell>
          <cell r="E11" t="str">
            <v>Ackermann</v>
          </cell>
          <cell r="F11" t="str">
            <v>Marcel</v>
          </cell>
          <cell r="G11">
            <v>27241</v>
          </cell>
          <cell r="H11">
            <v>1974</v>
          </cell>
          <cell r="I11" t="str">
            <v>Bischofszellerstr. 72</v>
          </cell>
          <cell r="J11">
            <v>9200</v>
          </cell>
          <cell r="K11" t="str">
            <v>Gossau</v>
          </cell>
          <cell r="L11" t="str">
            <v>076 248 79 07</v>
          </cell>
          <cell r="M11" t="str">
            <v>acki@gmx.ch</v>
          </cell>
          <cell r="N11" t="str">
            <v>Gossau</v>
          </cell>
        </row>
        <row r="12">
          <cell r="C12">
            <v>241098</v>
          </cell>
          <cell r="E12" t="str">
            <v>Ackermann</v>
          </cell>
          <cell r="F12" t="str">
            <v>Ronnj</v>
          </cell>
          <cell r="G12">
            <v>27536</v>
          </cell>
          <cell r="H12">
            <v>1975</v>
          </cell>
          <cell r="I12" t="str">
            <v>unt. Hofacker 18</v>
          </cell>
          <cell r="J12">
            <v>4317</v>
          </cell>
          <cell r="K12" t="str">
            <v>Wegenstetten</v>
          </cell>
          <cell r="L12" t="str">
            <v>079 411 95 53</v>
          </cell>
          <cell r="M12" t="str">
            <v>acki.r@bluewin.ch</v>
          </cell>
          <cell r="N12" t="str">
            <v>Stein-Münchwilen</v>
          </cell>
        </row>
        <row r="13">
          <cell r="C13">
            <v>120020</v>
          </cell>
          <cell r="E13" t="str">
            <v>Aeschlimann</v>
          </cell>
          <cell r="F13" t="str">
            <v>Verena</v>
          </cell>
          <cell r="G13">
            <v>26359</v>
          </cell>
          <cell r="H13">
            <v>1972</v>
          </cell>
          <cell r="I13" t="str">
            <v>Muldenweg 16</v>
          </cell>
          <cell r="J13">
            <v>3075</v>
          </cell>
          <cell r="K13" t="str">
            <v>Rüfenacht</v>
          </cell>
          <cell r="M13" t="str">
            <v>aeschlimannv@bluewin.ch</v>
          </cell>
          <cell r="N13" t="str">
            <v>Arni</v>
          </cell>
        </row>
        <row r="14">
          <cell r="C14">
            <v>185136</v>
          </cell>
          <cell r="E14" t="str">
            <v>Aeschlimann</v>
          </cell>
          <cell r="F14" t="str">
            <v>Patrick</v>
          </cell>
          <cell r="G14">
            <v>23446</v>
          </cell>
          <cell r="H14">
            <v>1964</v>
          </cell>
          <cell r="I14" t="str">
            <v>Les Colombettes 7</v>
          </cell>
          <cell r="J14">
            <v>1264</v>
          </cell>
          <cell r="K14" t="str">
            <v>St-Cergue</v>
          </cell>
          <cell r="M14" t="str">
            <v>lemince@bluewin.ch</v>
          </cell>
          <cell r="N14" t="str">
            <v>Gingins</v>
          </cell>
        </row>
        <row r="15">
          <cell r="C15">
            <v>231073</v>
          </cell>
          <cell r="E15" t="str">
            <v>Affolter</v>
          </cell>
          <cell r="F15" t="str">
            <v>Ernst</v>
          </cell>
          <cell r="G15">
            <v>20242</v>
          </cell>
          <cell r="H15">
            <v>1955</v>
          </cell>
          <cell r="I15" t="str">
            <v>Grundholzstrasse 16</v>
          </cell>
          <cell r="J15" t="str">
            <v>3297</v>
          </cell>
          <cell r="K15" t="str">
            <v>Leuzigen</v>
          </cell>
          <cell r="L15" t="str">
            <v>079 390 72 54</v>
          </cell>
          <cell r="M15" t="str">
            <v>aschi.affolter@bluewin.ch</v>
          </cell>
          <cell r="N15" t="str">
            <v>Winistorf</v>
          </cell>
        </row>
        <row r="16">
          <cell r="C16">
            <v>109615</v>
          </cell>
          <cell r="E16" t="str">
            <v>Alberti</v>
          </cell>
          <cell r="F16" t="str">
            <v>Emanuele</v>
          </cell>
          <cell r="G16">
            <v>20573</v>
          </cell>
          <cell r="H16">
            <v>1956</v>
          </cell>
          <cell r="I16" t="str">
            <v>Via Cantonale 37</v>
          </cell>
          <cell r="J16">
            <v>6815</v>
          </cell>
          <cell r="K16" t="str">
            <v>Melide</v>
          </cell>
          <cell r="L16" t="str">
            <v>091 802 44 85</v>
          </cell>
          <cell r="M16" t="str">
            <v>alberti.emanuele@bluewin.ch</v>
          </cell>
          <cell r="N16" t="str">
            <v>Iseo</v>
          </cell>
        </row>
        <row r="17">
          <cell r="C17">
            <v>295670</v>
          </cell>
          <cell r="E17" t="str">
            <v>Allaman</v>
          </cell>
          <cell r="F17" t="str">
            <v>Jean-Pierre</v>
          </cell>
          <cell r="G17">
            <v>32917</v>
          </cell>
          <cell r="H17">
            <v>1990</v>
          </cell>
          <cell r="I17" t="str">
            <v>11 Av. du Lignon</v>
          </cell>
          <cell r="J17">
            <v>1219</v>
          </cell>
          <cell r="K17" t="str">
            <v>Le Lignon</v>
          </cell>
          <cell r="M17" t="str">
            <v>allamanjp@hotmail.ch</v>
          </cell>
          <cell r="N17" t="str">
            <v>Genève, STS</v>
          </cell>
        </row>
        <row r="18">
          <cell r="C18">
            <v>110769</v>
          </cell>
          <cell r="E18" t="str">
            <v>Allemann</v>
          </cell>
          <cell r="F18" t="str">
            <v>Friedrich</v>
          </cell>
          <cell r="G18">
            <v>21511</v>
          </cell>
          <cell r="H18">
            <v>1958</v>
          </cell>
          <cell r="I18" t="str">
            <v>Laufenstrasse 654</v>
          </cell>
          <cell r="J18">
            <v>4245</v>
          </cell>
          <cell r="K18" t="str">
            <v>Kleinlützel</v>
          </cell>
          <cell r="M18" t="str">
            <v>re_fr@bluewin.ch</v>
          </cell>
          <cell r="N18" t="str">
            <v>Kleinlützel</v>
          </cell>
        </row>
        <row r="19">
          <cell r="C19">
            <v>170707</v>
          </cell>
          <cell r="E19" t="str">
            <v>Allemann</v>
          </cell>
          <cell r="F19" t="str">
            <v>Hansjörg</v>
          </cell>
          <cell r="G19">
            <v>16185</v>
          </cell>
          <cell r="H19">
            <v>1944</v>
          </cell>
          <cell r="I19" t="str">
            <v>Winkelrain 13</v>
          </cell>
          <cell r="J19">
            <v>4657</v>
          </cell>
          <cell r="K19" t="str">
            <v>Dulliken</v>
          </cell>
          <cell r="M19" t="str">
            <v>-</v>
          </cell>
          <cell r="N19" t="str">
            <v>Welschenrohr</v>
          </cell>
        </row>
        <row r="20">
          <cell r="C20">
            <v>265588</v>
          </cell>
          <cell r="E20" t="str">
            <v>Allemann</v>
          </cell>
          <cell r="F20" t="str">
            <v>Erika</v>
          </cell>
          <cell r="G20">
            <v>32117</v>
          </cell>
          <cell r="H20">
            <v>1987</v>
          </cell>
          <cell r="I20" t="str">
            <v>Kirchmattstrasse 5</v>
          </cell>
          <cell r="J20">
            <v>4226</v>
          </cell>
          <cell r="K20" t="str">
            <v>Breitenbach</v>
          </cell>
          <cell r="L20" t="str">
            <v>079 765 82 66</v>
          </cell>
          <cell r="M20" t="str">
            <v>erika_allemann@hotmail.com</v>
          </cell>
          <cell r="N20" t="str">
            <v>Hofstetten-Flüh</v>
          </cell>
        </row>
        <row r="21">
          <cell r="C21">
            <v>696604</v>
          </cell>
          <cell r="E21" t="str">
            <v>Aloi</v>
          </cell>
          <cell r="F21" t="str">
            <v>Rocco</v>
          </cell>
          <cell r="G21">
            <v>26228</v>
          </cell>
          <cell r="H21">
            <v>1971</v>
          </cell>
          <cell r="I21" t="str">
            <v>Rue de Bourg 5</v>
          </cell>
          <cell r="J21">
            <v>1147</v>
          </cell>
          <cell r="K21" t="str">
            <v>Montricher</v>
          </cell>
          <cell r="M21" t="str">
            <v>aloi.rocco@gmail.com</v>
          </cell>
          <cell r="N21" t="str">
            <v>Penthalaz</v>
          </cell>
        </row>
        <row r="22">
          <cell r="C22">
            <v>102124</v>
          </cell>
          <cell r="E22" t="str">
            <v>Altermatt</v>
          </cell>
          <cell r="F22" t="str">
            <v>Christoph</v>
          </cell>
          <cell r="G22">
            <v>25351</v>
          </cell>
          <cell r="H22">
            <v>1969</v>
          </cell>
          <cell r="I22" t="str">
            <v>Kornhausgasse 2</v>
          </cell>
          <cell r="J22">
            <v>4710</v>
          </cell>
          <cell r="K22" t="str">
            <v>Balsthal</v>
          </cell>
          <cell r="L22" t="str">
            <v>079 917 29 96</v>
          </cell>
          <cell r="M22" t="str">
            <v>chr.altermatt@ggs.ch</v>
          </cell>
          <cell r="N22" t="str">
            <v>Aedermannsdorf-Herbetswil</v>
          </cell>
        </row>
        <row r="23">
          <cell r="C23">
            <v>584260</v>
          </cell>
          <cell r="E23" t="str">
            <v>Alther</v>
          </cell>
          <cell r="F23" t="str">
            <v>Christian</v>
          </cell>
          <cell r="G23">
            <v>35582</v>
          </cell>
          <cell r="H23">
            <v>1997</v>
          </cell>
          <cell r="I23" t="str">
            <v>Sonnentalstrasse 9</v>
          </cell>
          <cell r="J23">
            <v>9036</v>
          </cell>
          <cell r="K23" t="str">
            <v>Grub</v>
          </cell>
          <cell r="L23" t="str">
            <v>079 935 08 27</v>
          </cell>
          <cell r="M23" t="str">
            <v>chrigi.alther@gmail.com</v>
          </cell>
          <cell r="N23" t="str">
            <v>Gossau SG</v>
          </cell>
        </row>
        <row r="24">
          <cell r="C24">
            <v>119889</v>
          </cell>
          <cell r="E24" t="str">
            <v>Amacher</v>
          </cell>
          <cell r="F24" t="str">
            <v>Kurt</v>
          </cell>
          <cell r="G24">
            <v>23466</v>
          </cell>
          <cell r="H24">
            <v>1964</v>
          </cell>
          <cell r="I24" t="str">
            <v>Stägmattgasse 5</v>
          </cell>
          <cell r="J24">
            <v>3855</v>
          </cell>
          <cell r="K24" t="str">
            <v>Brienz</v>
          </cell>
          <cell r="M24" t="str">
            <v>praesident@brienz-schuetzen.ch</v>
          </cell>
          <cell r="N24" t="str">
            <v>Kienholz-Brienz</v>
          </cell>
        </row>
        <row r="25">
          <cell r="C25">
            <v>113433</v>
          </cell>
          <cell r="E25" t="str">
            <v>Ammann</v>
          </cell>
          <cell r="F25" t="str">
            <v>Nöldi</v>
          </cell>
          <cell r="G25">
            <v>28772</v>
          </cell>
          <cell r="H25">
            <v>1978</v>
          </cell>
          <cell r="I25" t="str">
            <v>Dorf 401</v>
          </cell>
          <cell r="J25">
            <v>9656</v>
          </cell>
          <cell r="K25" t="str">
            <v>Alt St. Johann</v>
          </cell>
          <cell r="M25" t="str">
            <v>-</v>
          </cell>
          <cell r="N25" t="str">
            <v>Wildhaus</v>
          </cell>
        </row>
        <row r="26">
          <cell r="C26">
            <v>768284</v>
          </cell>
          <cell r="E26" t="str">
            <v>Andersson</v>
          </cell>
          <cell r="F26" t="str">
            <v>Sam</v>
          </cell>
          <cell r="G26">
            <v>32269</v>
          </cell>
          <cell r="H26">
            <v>1988</v>
          </cell>
          <cell r="I26" t="str">
            <v>Pumpwerkstrasse 3</v>
          </cell>
          <cell r="J26">
            <v>8134</v>
          </cell>
          <cell r="K26" t="str">
            <v>Adliswil</v>
          </cell>
          <cell r="M26" t="str">
            <v>skyttesam@gmail.com</v>
          </cell>
          <cell r="N26" t="str">
            <v>Zürich-Stadt</v>
          </cell>
        </row>
        <row r="27">
          <cell r="C27">
            <v>185102</v>
          </cell>
          <cell r="E27" t="str">
            <v>Andrist</v>
          </cell>
          <cell r="F27" t="str">
            <v>Philippe</v>
          </cell>
          <cell r="G27">
            <v>27614</v>
          </cell>
          <cell r="H27">
            <v>1975</v>
          </cell>
          <cell r="I27" t="str">
            <v>Grand-Rue 26</v>
          </cell>
          <cell r="J27">
            <v>1260</v>
          </cell>
          <cell r="K27" t="str">
            <v>Nyon</v>
          </cell>
          <cell r="M27" t="str">
            <v>willy.andrist@bluewin.ch</v>
          </cell>
          <cell r="N27" t="str">
            <v>Aubonne</v>
          </cell>
        </row>
        <row r="28">
          <cell r="C28">
            <v>185103</v>
          </cell>
          <cell r="E28" t="str">
            <v>Andrist</v>
          </cell>
          <cell r="F28" t="str">
            <v>Willy</v>
          </cell>
          <cell r="G28">
            <v>16819</v>
          </cell>
          <cell r="H28">
            <v>1946</v>
          </cell>
          <cell r="I28" t="str">
            <v>Rte de Begnins 11 C</v>
          </cell>
          <cell r="J28">
            <v>1196</v>
          </cell>
          <cell r="K28" t="str">
            <v>Gland</v>
          </cell>
          <cell r="M28" t="str">
            <v>willy.andrist@bluewin.ch</v>
          </cell>
          <cell r="N28" t="str">
            <v>Aubonne</v>
          </cell>
        </row>
        <row r="29">
          <cell r="C29">
            <v>137979</v>
          </cell>
          <cell r="E29" t="str">
            <v>Arnold</v>
          </cell>
          <cell r="F29" t="str">
            <v>Christoph</v>
          </cell>
          <cell r="G29">
            <v>22762</v>
          </cell>
          <cell r="H29">
            <v>1962</v>
          </cell>
          <cell r="I29" t="str">
            <v>Früebergstrasse 50</v>
          </cell>
          <cell r="J29">
            <v>6340</v>
          </cell>
          <cell r="K29" t="str">
            <v>Baar</v>
          </cell>
          <cell r="N29" t="str">
            <v>Baar</v>
          </cell>
        </row>
        <row r="30">
          <cell r="C30">
            <v>191344</v>
          </cell>
          <cell r="E30" t="str">
            <v>Auberson</v>
          </cell>
          <cell r="F30" t="str">
            <v>Serge</v>
          </cell>
          <cell r="G30">
            <v>20984</v>
          </cell>
          <cell r="H30">
            <v>1957</v>
          </cell>
          <cell r="I30" t="str">
            <v>Rte de chavornay 13</v>
          </cell>
          <cell r="J30">
            <v>1372</v>
          </cell>
          <cell r="K30" t="str">
            <v>Bavois</v>
          </cell>
          <cell r="M30" t="str">
            <v>sergeauberson@hotmail.fr</v>
          </cell>
          <cell r="N30" t="str">
            <v>Baulmes</v>
          </cell>
        </row>
        <row r="31">
          <cell r="C31">
            <v>136088</v>
          </cell>
          <cell r="E31" t="str">
            <v>Ayer</v>
          </cell>
          <cell r="F31" t="str">
            <v>Armin</v>
          </cell>
          <cell r="G31">
            <v>19847</v>
          </cell>
          <cell r="H31">
            <v>1954</v>
          </cell>
          <cell r="I31" t="str">
            <v>Farnera 2</v>
          </cell>
          <cell r="J31">
            <v>1737</v>
          </cell>
          <cell r="K31" t="str">
            <v>Plasselb</v>
          </cell>
          <cell r="L31" t="str">
            <v>079 465 79 39</v>
          </cell>
          <cell r="M31" t="str">
            <v>armin.ayer@sensemail.ch</v>
          </cell>
          <cell r="N31" t="str">
            <v>Plaffeien</v>
          </cell>
        </row>
        <row r="32">
          <cell r="C32">
            <v>121048</v>
          </cell>
          <cell r="E32" t="str">
            <v>Bachofen</v>
          </cell>
          <cell r="F32" t="str">
            <v>Karl</v>
          </cell>
          <cell r="G32">
            <v>21508</v>
          </cell>
          <cell r="H32">
            <v>1958</v>
          </cell>
          <cell r="I32" t="str">
            <v>Feldblumenstr. 21</v>
          </cell>
          <cell r="J32">
            <v>8134</v>
          </cell>
          <cell r="K32" t="str">
            <v>Adliswil</v>
          </cell>
          <cell r="M32" t="str">
            <v>karl.bachofen@bluewin.ch</v>
          </cell>
          <cell r="N32" t="str">
            <v>Adliswil</v>
          </cell>
        </row>
        <row r="33">
          <cell r="C33">
            <v>121088</v>
          </cell>
          <cell r="E33" t="str">
            <v>Bachofen</v>
          </cell>
          <cell r="F33" t="str">
            <v>Stefanie</v>
          </cell>
          <cell r="G33">
            <v>31228</v>
          </cell>
          <cell r="H33">
            <v>1985</v>
          </cell>
          <cell r="I33" t="str">
            <v>Moosstrasse 54</v>
          </cell>
          <cell r="J33">
            <v>8134</v>
          </cell>
          <cell r="K33" t="str">
            <v>Adliswil</v>
          </cell>
          <cell r="L33" t="str">
            <v>079 392 44 08</v>
          </cell>
          <cell r="M33" t="str">
            <v>stefi.bachofen@bluewin.ch</v>
          </cell>
          <cell r="N33" t="str">
            <v>Adliswil</v>
          </cell>
        </row>
        <row r="34">
          <cell r="C34">
            <v>185137</v>
          </cell>
          <cell r="E34" t="str">
            <v>Bader</v>
          </cell>
          <cell r="F34" t="str">
            <v>Philippe</v>
          </cell>
          <cell r="G34">
            <v>21512</v>
          </cell>
          <cell r="H34">
            <v>1958</v>
          </cell>
          <cell r="I34" t="str">
            <v>Z.A. en Messerin</v>
          </cell>
          <cell r="J34">
            <v>1197</v>
          </cell>
          <cell r="K34" t="str">
            <v>Prangins</v>
          </cell>
          <cell r="M34" t="str">
            <v>philba@bluewin.ch</v>
          </cell>
          <cell r="N34" t="str">
            <v>Bursinel</v>
          </cell>
        </row>
        <row r="35">
          <cell r="C35">
            <v>191386</v>
          </cell>
          <cell r="E35" t="str">
            <v>Bader</v>
          </cell>
          <cell r="F35" t="str">
            <v>Laurent</v>
          </cell>
          <cell r="G35">
            <v>24242</v>
          </cell>
          <cell r="H35">
            <v>1966</v>
          </cell>
          <cell r="I35" t="str">
            <v>Rue de la Gare 10</v>
          </cell>
          <cell r="J35">
            <v>1197</v>
          </cell>
          <cell r="K35" t="str">
            <v>Prangins</v>
          </cell>
          <cell r="M35" t="str">
            <v>lba2@bluewin.ch</v>
          </cell>
          <cell r="N35" t="str">
            <v>Bursinel</v>
          </cell>
        </row>
        <row r="36">
          <cell r="C36">
            <v>122942</v>
          </cell>
          <cell r="E36" t="str">
            <v>Bangerter</v>
          </cell>
          <cell r="F36" t="str">
            <v>Fritz</v>
          </cell>
          <cell r="G36">
            <v>23079</v>
          </cell>
          <cell r="H36">
            <v>1963</v>
          </cell>
          <cell r="I36" t="str">
            <v>Weihermätteli 2</v>
          </cell>
          <cell r="J36">
            <v>3253</v>
          </cell>
          <cell r="K36" t="str">
            <v>Schnottwil</v>
          </cell>
          <cell r="M36" t="str">
            <v>schweik.bangerter@bluewin.ch</v>
          </cell>
          <cell r="N36" t="str">
            <v>Biezwil</v>
          </cell>
        </row>
        <row r="37">
          <cell r="C37">
            <v>136091</v>
          </cell>
          <cell r="E37" t="str">
            <v>Bapst</v>
          </cell>
          <cell r="F37" t="str">
            <v>Heribert</v>
          </cell>
          <cell r="G37">
            <v>23765</v>
          </cell>
          <cell r="H37">
            <v>1965</v>
          </cell>
          <cell r="I37" t="str">
            <v>Farnera 7</v>
          </cell>
          <cell r="J37">
            <v>1737</v>
          </cell>
          <cell r="K37" t="str">
            <v>Plasselb</v>
          </cell>
          <cell r="L37" t="str">
            <v>079 278 06 88</v>
          </cell>
          <cell r="M37" t="str">
            <v>heribert.bapst@bluewin.ch</v>
          </cell>
          <cell r="N37" t="str">
            <v>Plaffeien</v>
          </cell>
        </row>
        <row r="38">
          <cell r="C38">
            <v>130026</v>
          </cell>
          <cell r="E38" t="str">
            <v>Barabass</v>
          </cell>
          <cell r="F38" t="str">
            <v>Gerhard</v>
          </cell>
          <cell r="G38">
            <v>14403</v>
          </cell>
          <cell r="H38">
            <v>1939</v>
          </cell>
          <cell r="I38" t="str">
            <v>Chemin des Ancolies 13</v>
          </cell>
          <cell r="J38">
            <v>1292</v>
          </cell>
          <cell r="K38" t="str">
            <v>Chambésy</v>
          </cell>
          <cell r="L38" t="str">
            <v>076 382 84 79</v>
          </cell>
          <cell r="M38" t="str">
            <v>gbarabass@dplanet.ch</v>
          </cell>
          <cell r="N38" t="str">
            <v>Genève, STS</v>
          </cell>
        </row>
        <row r="39">
          <cell r="C39">
            <v>185138</v>
          </cell>
          <cell r="E39" t="str">
            <v>Barbay</v>
          </cell>
          <cell r="F39" t="str">
            <v>Mathieu</v>
          </cell>
          <cell r="G39">
            <v>30395</v>
          </cell>
          <cell r="H39">
            <v>1983</v>
          </cell>
          <cell r="I39" t="str">
            <v>Route du Martheray 7</v>
          </cell>
          <cell r="J39">
            <v>1173</v>
          </cell>
          <cell r="K39" t="str">
            <v>Féchy</v>
          </cell>
          <cell r="M39" t="str">
            <v>mathieu.barbay@sarraux-dessous.ch</v>
          </cell>
          <cell r="N39" t="str">
            <v>Bursinel</v>
          </cell>
        </row>
        <row r="40">
          <cell r="C40">
            <v>120900</v>
          </cell>
          <cell r="E40" t="str">
            <v>Bartenbach</v>
          </cell>
          <cell r="F40" t="str">
            <v>Jürg</v>
          </cell>
          <cell r="G40">
            <v>25147</v>
          </cell>
          <cell r="H40">
            <v>1968</v>
          </cell>
          <cell r="I40" t="str">
            <v>Schmittengässli 6</v>
          </cell>
          <cell r="J40">
            <v>3096</v>
          </cell>
          <cell r="K40" t="str">
            <v>Oberbalm</v>
          </cell>
          <cell r="M40" t="str">
            <v>-</v>
          </cell>
          <cell r="N40" t="str">
            <v>Oberbalm</v>
          </cell>
        </row>
        <row r="41">
          <cell r="C41">
            <v>457588</v>
          </cell>
          <cell r="E41" t="str">
            <v>Bartenbach</v>
          </cell>
          <cell r="F41" t="str">
            <v>Nina</v>
          </cell>
          <cell r="G41">
            <v>35363</v>
          </cell>
          <cell r="H41">
            <v>1996</v>
          </cell>
          <cell r="I41" t="str">
            <v>Schmittengässli 6</v>
          </cell>
          <cell r="J41">
            <v>3096</v>
          </cell>
          <cell r="K41" t="str">
            <v>Oberbalm</v>
          </cell>
          <cell r="M41" t="str">
            <v>-</v>
          </cell>
          <cell r="N41" t="str">
            <v>Oberbalm</v>
          </cell>
        </row>
        <row r="42">
          <cell r="C42">
            <v>112725</v>
          </cell>
          <cell r="E42" t="str">
            <v>Barth</v>
          </cell>
          <cell r="F42" t="str">
            <v>Harald</v>
          </cell>
          <cell r="G42">
            <v>25150</v>
          </cell>
          <cell r="H42">
            <v>1968</v>
          </cell>
          <cell r="I42" t="str">
            <v>Chruchenbergstrasse 21</v>
          </cell>
          <cell r="J42">
            <v>8505</v>
          </cell>
          <cell r="K42" t="str">
            <v>Pfyn</v>
          </cell>
          <cell r="L42" t="str">
            <v>077 454 93 02</v>
          </cell>
          <cell r="M42" t="str">
            <v>christine.barth@bluewin.ch</v>
          </cell>
          <cell r="N42" t="str">
            <v>Winterthur-Stadt</v>
          </cell>
        </row>
        <row r="43">
          <cell r="C43">
            <v>112726</v>
          </cell>
          <cell r="E43" t="str">
            <v>Barth</v>
          </cell>
          <cell r="F43" t="str">
            <v>Hardy</v>
          </cell>
          <cell r="G43">
            <v>12609</v>
          </cell>
          <cell r="H43">
            <v>1934</v>
          </cell>
          <cell r="I43" t="str">
            <v>Südrainstrasse 10</v>
          </cell>
          <cell r="J43">
            <v>8508</v>
          </cell>
          <cell r="K43" t="str">
            <v>Homburg</v>
          </cell>
          <cell r="M43" t="str">
            <v>-</v>
          </cell>
          <cell r="N43" t="str">
            <v>Winterthur-Stadt</v>
          </cell>
        </row>
        <row r="44">
          <cell r="C44">
            <v>277027</v>
          </cell>
          <cell r="E44" t="str">
            <v>Barth</v>
          </cell>
          <cell r="F44" t="str">
            <v>Christine</v>
          </cell>
          <cell r="G44">
            <v>25125</v>
          </cell>
          <cell r="H44">
            <v>1968</v>
          </cell>
          <cell r="I44" t="str">
            <v>Chruchenbergstrasse 21</v>
          </cell>
          <cell r="J44">
            <v>8505</v>
          </cell>
          <cell r="K44" t="str">
            <v>Pfyn</v>
          </cell>
          <cell r="M44" t="str">
            <v>christine-barth@bluewin.ch</v>
          </cell>
          <cell r="N44" t="str">
            <v>Winterthur-Stadt</v>
          </cell>
        </row>
        <row r="45">
          <cell r="C45">
            <v>186839</v>
          </cell>
          <cell r="E45" t="str">
            <v>Baschino</v>
          </cell>
          <cell r="F45" t="str">
            <v>Sergio</v>
          </cell>
          <cell r="G45">
            <v>20929</v>
          </cell>
          <cell r="H45">
            <v>1957</v>
          </cell>
          <cell r="I45" t="str">
            <v>Ch. de la Forêt 20</v>
          </cell>
          <cell r="J45">
            <v>1024</v>
          </cell>
          <cell r="K45" t="str">
            <v>Ecublens VD</v>
          </cell>
          <cell r="M45" t="str">
            <v>sergio.baschino@gmail.com</v>
          </cell>
          <cell r="N45" t="str">
            <v>Prilly Bobst-Sports</v>
          </cell>
        </row>
        <row r="46">
          <cell r="C46">
            <v>526592</v>
          </cell>
          <cell r="E46" t="str">
            <v>Basset</v>
          </cell>
          <cell r="F46" t="str">
            <v>Thomas</v>
          </cell>
          <cell r="G46">
            <v>34970</v>
          </cell>
          <cell r="H46">
            <v>1995</v>
          </cell>
          <cell r="I46" t="str">
            <v>Rue de la Berra 65</v>
          </cell>
          <cell r="J46">
            <v>1630</v>
          </cell>
          <cell r="K46" t="str">
            <v>Bulle</v>
          </cell>
          <cell r="M46" t="str">
            <v>thomas.basset@hotmail.com</v>
          </cell>
          <cell r="N46" t="str">
            <v>Bulle et environs</v>
          </cell>
        </row>
        <row r="47">
          <cell r="C47">
            <v>165779</v>
          </cell>
          <cell r="E47" t="str">
            <v>Baum</v>
          </cell>
          <cell r="F47" t="str">
            <v>Thomas</v>
          </cell>
          <cell r="G47">
            <v>24012</v>
          </cell>
          <cell r="H47">
            <v>1965</v>
          </cell>
          <cell r="I47" t="str">
            <v>Glärnischstr. 5</v>
          </cell>
          <cell r="J47">
            <v>8132</v>
          </cell>
          <cell r="K47" t="str">
            <v>Egg b. Zürich</v>
          </cell>
          <cell r="M47" t="str">
            <v>Thomas.Baum@bkg.ch</v>
          </cell>
          <cell r="N47" t="str">
            <v>Küsnacht</v>
          </cell>
        </row>
        <row r="48">
          <cell r="C48">
            <v>114409</v>
          </cell>
          <cell r="E48" t="str">
            <v>Baumann</v>
          </cell>
          <cell r="F48" t="str">
            <v>Niklaus</v>
          </cell>
          <cell r="G48">
            <v>18959</v>
          </cell>
          <cell r="H48">
            <v>1951</v>
          </cell>
          <cell r="I48" t="str">
            <v>Hinterdorfstrasse 2</v>
          </cell>
          <cell r="J48">
            <v>6042</v>
          </cell>
          <cell r="K48" t="str">
            <v>Dietwil</v>
          </cell>
          <cell r="M48" t="str">
            <v>baumannnik@bluewin.ch</v>
          </cell>
          <cell r="N48" t="str">
            <v>Dietwil</v>
          </cell>
        </row>
        <row r="49">
          <cell r="C49">
            <v>120409</v>
          </cell>
          <cell r="E49" t="str">
            <v>Baumann</v>
          </cell>
          <cell r="F49" t="str">
            <v>Roland</v>
          </cell>
          <cell r="G49">
            <v>22768</v>
          </cell>
          <cell r="H49">
            <v>1962</v>
          </cell>
          <cell r="I49" t="str">
            <v>Zelgliweg 3</v>
          </cell>
          <cell r="J49" t="str">
            <v>3366</v>
          </cell>
          <cell r="K49" t="str">
            <v>Bettenhausen</v>
          </cell>
          <cell r="L49" t="str">
            <v>079 327 42 87</v>
          </cell>
          <cell r="M49" t="str">
            <v>r.t.baumann@besonet.ch</v>
          </cell>
          <cell r="N49" t="str">
            <v>Thörigen-Herzogenbuchsee</v>
          </cell>
        </row>
        <row r="50">
          <cell r="C50">
            <v>202038</v>
          </cell>
          <cell r="E50" t="str">
            <v>Baumann</v>
          </cell>
          <cell r="F50" t="str">
            <v>Sepp</v>
          </cell>
          <cell r="G50">
            <v>25309</v>
          </cell>
          <cell r="H50">
            <v>1969</v>
          </cell>
          <cell r="I50" t="str">
            <v>Landstrasse 1</v>
          </cell>
          <cell r="J50">
            <v>9606</v>
          </cell>
          <cell r="K50" t="str">
            <v>Bütschwil</v>
          </cell>
          <cell r="L50" t="str">
            <v>079 831 08 65</v>
          </cell>
          <cell r="M50" t="str">
            <v>baumann.sepp@bluewin.ch</v>
          </cell>
          <cell r="N50" t="str">
            <v>Mosnang</v>
          </cell>
        </row>
        <row r="51">
          <cell r="C51">
            <v>290618</v>
          </cell>
          <cell r="E51" t="str">
            <v>Baumann</v>
          </cell>
          <cell r="F51" t="str">
            <v>Christoph</v>
          </cell>
          <cell r="G51">
            <v>32492</v>
          </cell>
          <cell r="H51">
            <v>1988</v>
          </cell>
          <cell r="I51" t="str">
            <v>Hauptstrasse 20</v>
          </cell>
          <cell r="J51">
            <v>3706</v>
          </cell>
          <cell r="K51" t="str">
            <v>Leissigen</v>
          </cell>
          <cell r="M51" t="str">
            <v>p.christener@bluewin.ch</v>
          </cell>
          <cell r="N51" t="str">
            <v>Heiligenschwendi</v>
          </cell>
        </row>
        <row r="52">
          <cell r="C52">
            <v>171407</v>
          </cell>
          <cell r="E52" t="str">
            <v>Baumberger</v>
          </cell>
          <cell r="F52" t="str">
            <v>Daniel</v>
          </cell>
          <cell r="G52">
            <v>24628</v>
          </cell>
          <cell r="H52">
            <v>1967</v>
          </cell>
          <cell r="I52" t="str">
            <v>Weinbergstrasse 122</v>
          </cell>
          <cell r="J52">
            <v>8408</v>
          </cell>
          <cell r="K52" t="str">
            <v>Winterthur</v>
          </cell>
          <cell r="L52" t="str">
            <v>079 549 78 74</v>
          </cell>
          <cell r="M52" t="str">
            <v>dani.baumberger@hotmail.com</v>
          </cell>
          <cell r="N52" t="str">
            <v>Wülflingen SV</v>
          </cell>
        </row>
        <row r="53">
          <cell r="C53">
            <v>125551</v>
          </cell>
          <cell r="E53" t="str">
            <v>Baumgartner</v>
          </cell>
          <cell r="F53" t="str">
            <v>Andreas</v>
          </cell>
          <cell r="G53">
            <v>19351</v>
          </cell>
          <cell r="H53">
            <v>1952</v>
          </cell>
          <cell r="I53">
            <v>0</v>
          </cell>
          <cell r="J53" t="str">
            <v>5736</v>
          </cell>
          <cell r="K53" t="str">
            <v>Burg AG</v>
          </cell>
          <cell r="L53" t="str">
            <v>062 771 08 80</v>
          </cell>
          <cell r="M53" t="str">
            <v>anb@werkzeugbau.ch</v>
          </cell>
          <cell r="N53" t="str">
            <v>Menziken-Burg</v>
          </cell>
        </row>
        <row r="54">
          <cell r="C54">
            <v>237517</v>
          </cell>
          <cell r="E54" t="str">
            <v>Baumgartner</v>
          </cell>
          <cell r="F54" t="str">
            <v>Marco</v>
          </cell>
          <cell r="G54">
            <v>31937</v>
          </cell>
          <cell r="H54">
            <v>1987</v>
          </cell>
          <cell r="I54" t="str">
            <v>Goldgasse 9</v>
          </cell>
          <cell r="J54">
            <v>4710</v>
          </cell>
          <cell r="K54" t="str">
            <v>Balsthal</v>
          </cell>
          <cell r="L54" t="str">
            <v>079 754 86 61</v>
          </cell>
          <cell r="M54" t="str">
            <v>marco.baumi@gmx.ch</v>
          </cell>
          <cell r="N54" t="str">
            <v>Balsthal</v>
          </cell>
        </row>
        <row r="55">
          <cell r="C55">
            <v>130162</v>
          </cell>
          <cell r="E55" t="str">
            <v>Bays</v>
          </cell>
          <cell r="F55" t="str">
            <v>Jean-Pierre</v>
          </cell>
          <cell r="G55">
            <v>19725</v>
          </cell>
          <cell r="H55">
            <v>1954</v>
          </cell>
          <cell r="I55" t="str">
            <v>Ch. sous le Bois 21A</v>
          </cell>
          <cell r="J55">
            <v>1197</v>
          </cell>
          <cell r="K55" t="str">
            <v>Prangins</v>
          </cell>
          <cell r="M55" t="str">
            <v>jpbays@sunrise.ch</v>
          </cell>
          <cell r="N55" t="str">
            <v>Genève, STS</v>
          </cell>
        </row>
        <row r="56">
          <cell r="C56">
            <v>214995</v>
          </cell>
          <cell r="E56" t="str">
            <v>Beaud</v>
          </cell>
          <cell r="F56" t="str">
            <v>Bernard</v>
          </cell>
          <cell r="G56">
            <v>21476</v>
          </cell>
          <cell r="H56">
            <v>1958</v>
          </cell>
          <cell r="I56" t="str">
            <v>Les Ciernes 92</v>
          </cell>
          <cell r="J56">
            <v>1637</v>
          </cell>
          <cell r="K56" t="str">
            <v>Charmey</v>
          </cell>
          <cell r="M56" t="str">
            <v>bernard.beaud@dents-vertes.ch</v>
          </cell>
          <cell r="N56" t="str">
            <v>Jaun</v>
          </cell>
        </row>
        <row r="57">
          <cell r="C57">
            <v>122507</v>
          </cell>
          <cell r="E57" t="str">
            <v>Beer</v>
          </cell>
          <cell r="F57" t="str">
            <v>René</v>
          </cell>
          <cell r="G57">
            <v>21735</v>
          </cell>
          <cell r="H57">
            <v>1959</v>
          </cell>
          <cell r="I57" t="str">
            <v>Einschlagweg 21a</v>
          </cell>
          <cell r="J57" t="str">
            <v>3123</v>
          </cell>
          <cell r="K57" t="str">
            <v>Belp</v>
          </cell>
          <cell r="L57" t="str">
            <v>079 208 31 05</v>
          </cell>
          <cell r="M57" t="str">
            <v>rene.beer@belponline.ch</v>
          </cell>
          <cell r="N57" t="str">
            <v>Rubigen</v>
          </cell>
        </row>
        <row r="58">
          <cell r="C58">
            <v>167972</v>
          </cell>
          <cell r="E58" t="str">
            <v>Beiner</v>
          </cell>
          <cell r="F58" t="str">
            <v>Albert</v>
          </cell>
          <cell r="G58">
            <v>12476</v>
          </cell>
          <cell r="H58">
            <v>1934</v>
          </cell>
          <cell r="I58" t="str">
            <v>Sagaböngertli 3</v>
          </cell>
          <cell r="J58">
            <v>7023</v>
          </cell>
          <cell r="K58" t="str">
            <v>Haldenstein</v>
          </cell>
          <cell r="M58" t="str">
            <v>bertl34@bluewin.ch</v>
          </cell>
          <cell r="N58" t="str">
            <v>Domat/Ems</v>
          </cell>
        </row>
        <row r="59">
          <cell r="C59">
            <v>203144</v>
          </cell>
          <cell r="E59" t="str">
            <v>Benninger</v>
          </cell>
          <cell r="F59" t="str">
            <v>Paul</v>
          </cell>
          <cell r="G59">
            <v>14844</v>
          </cell>
          <cell r="H59">
            <v>1940</v>
          </cell>
          <cell r="I59" t="str">
            <v>Stadtfeldstr. 39 B</v>
          </cell>
          <cell r="J59">
            <v>3800</v>
          </cell>
          <cell r="K59" t="str">
            <v>Unterseen</v>
          </cell>
          <cell r="M59" t="str">
            <v>paul-benninger@bluewin.ch</v>
          </cell>
          <cell r="N59" t="str">
            <v>Interlaken-Unterseen</v>
          </cell>
        </row>
        <row r="60">
          <cell r="C60">
            <v>125620</v>
          </cell>
          <cell r="E60" t="str">
            <v>Berchtold</v>
          </cell>
          <cell r="F60" t="str">
            <v>Daniel</v>
          </cell>
          <cell r="G60">
            <v>32130</v>
          </cell>
          <cell r="H60">
            <v>1987</v>
          </cell>
          <cell r="I60" t="str">
            <v>Hauptstrasse 36</v>
          </cell>
          <cell r="J60">
            <v>5037</v>
          </cell>
          <cell r="K60" t="str">
            <v>Muhen</v>
          </cell>
          <cell r="M60" t="str">
            <v>daniel@metzgerei-berchtold.ch</v>
          </cell>
          <cell r="N60" t="str">
            <v>Muhen</v>
          </cell>
        </row>
        <row r="61">
          <cell r="C61">
            <v>125891</v>
          </cell>
          <cell r="E61" t="str">
            <v>Bereuter</v>
          </cell>
          <cell r="F61" t="str">
            <v>Rafael</v>
          </cell>
          <cell r="G61">
            <v>31755</v>
          </cell>
          <cell r="H61">
            <v>1986</v>
          </cell>
          <cell r="I61" t="str">
            <v>Hausmatte 5</v>
          </cell>
          <cell r="J61">
            <v>6289</v>
          </cell>
          <cell r="K61" t="str">
            <v>Müswangen</v>
          </cell>
          <cell r="L61" t="str">
            <v>076 442 09 12</v>
          </cell>
          <cell r="M61" t="str">
            <v>rafael.bereuter@gmx.ch</v>
          </cell>
          <cell r="N61" t="str">
            <v>Villmergen</v>
          </cell>
        </row>
        <row r="62">
          <cell r="C62">
            <v>125892</v>
          </cell>
          <cell r="E62" t="str">
            <v>Bereuter</v>
          </cell>
          <cell r="F62" t="str">
            <v>Stefan</v>
          </cell>
          <cell r="G62">
            <v>30723</v>
          </cell>
          <cell r="H62">
            <v>1984</v>
          </cell>
          <cell r="I62" t="str">
            <v>Alte Poststr. 1</v>
          </cell>
          <cell r="J62">
            <v>5612</v>
          </cell>
          <cell r="K62" t="str">
            <v>Villmergen</v>
          </cell>
          <cell r="M62" t="str">
            <v>bereuterstefan@gmail.com</v>
          </cell>
          <cell r="N62" t="str">
            <v>Villmergen</v>
          </cell>
        </row>
        <row r="63">
          <cell r="C63">
            <v>101306</v>
          </cell>
          <cell r="E63" t="str">
            <v>Berger</v>
          </cell>
          <cell r="F63" t="str">
            <v>Oswald</v>
          </cell>
          <cell r="G63">
            <v>21807</v>
          </cell>
          <cell r="H63">
            <v>1959</v>
          </cell>
          <cell r="I63" t="str">
            <v>Roggenfeldstrasse 28</v>
          </cell>
          <cell r="J63">
            <v>4623</v>
          </cell>
          <cell r="K63" t="str">
            <v>Neuendorf</v>
          </cell>
          <cell r="L63" t="str">
            <v>079 606 91 38</v>
          </cell>
          <cell r="M63" t="str">
            <v>berger@seilerei-berger.ch</v>
          </cell>
          <cell r="N63" t="str">
            <v>Niederbuchsiten</v>
          </cell>
        </row>
        <row r="64">
          <cell r="C64">
            <v>111876</v>
          </cell>
          <cell r="E64" t="str">
            <v>Berger</v>
          </cell>
          <cell r="F64" t="str">
            <v>Anton</v>
          </cell>
          <cell r="G64">
            <v>17175</v>
          </cell>
          <cell r="H64">
            <v>1947</v>
          </cell>
          <cell r="I64" t="str">
            <v>Fabrikweg 3</v>
          </cell>
          <cell r="J64">
            <v>3673</v>
          </cell>
          <cell r="K64" t="str">
            <v>Linden</v>
          </cell>
          <cell r="M64" t="str">
            <v>e.wyttenbach@bluewin.ch</v>
          </cell>
          <cell r="N64" t="str">
            <v>Buchholterberg</v>
          </cell>
        </row>
        <row r="65">
          <cell r="C65">
            <v>120946</v>
          </cell>
          <cell r="E65" t="str">
            <v>Berger</v>
          </cell>
          <cell r="F65" t="str">
            <v>Andreas</v>
          </cell>
          <cell r="H65">
            <v>1950</v>
          </cell>
          <cell r="I65" t="str">
            <v>Lindentalstrasse 42</v>
          </cell>
          <cell r="J65">
            <v>3067</v>
          </cell>
          <cell r="K65" t="str">
            <v>Boll</v>
          </cell>
          <cell r="M65" t="str">
            <v>berger.aendu@bluewin.ch</v>
          </cell>
          <cell r="N65" t="str">
            <v>Muri-Gümligen</v>
          </cell>
        </row>
        <row r="66">
          <cell r="C66">
            <v>154234</v>
          </cell>
          <cell r="E66" t="str">
            <v>Berger</v>
          </cell>
          <cell r="F66" t="str">
            <v>Marco</v>
          </cell>
          <cell r="G66">
            <v>30191</v>
          </cell>
          <cell r="H66">
            <v>1982</v>
          </cell>
          <cell r="I66" t="str">
            <v>Wilenstrasse 22</v>
          </cell>
          <cell r="J66">
            <v>8832</v>
          </cell>
          <cell r="K66" t="str">
            <v>Wollerau</v>
          </cell>
          <cell r="L66" t="str">
            <v>076 572 44 95</v>
          </cell>
          <cell r="M66" t="str">
            <v>maberger82@yahoo.de</v>
          </cell>
          <cell r="N66" t="str">
            <v>Diemtigtal</v>
          </cell>
        </row>
        <row r="67">
          <cell r="C67">
            <v>191532</v>
          </cell>
          <cell r="E67" t="str">
            <v>Berger</v>
          </cell>
          <cell r="F67" t="str">
            <v>Jean-Luc</v>
          </cell>
          <cell r="G67">
            <v>27132</v>
          </cell>
          <cell r="H67">
            <v>1974</v>
          </cell>
          <cell r="I67" t="str">
            <v>Route du Signal 6</v>
          </cell>
          <cell r="J67">
            <v>1174</v>
          </cell>
          <cell r="K67" t="str">
            <v>Pizy</v>
          </cell>
          <cell r="M67" t="str">
            <v>lucky.berger@bluewin.ch</v>
          </cell>
          <cell r="N67" t="str">
            <v>Aubonne</v>
          </cell>
        </row>
        <row r="68">
          <cell r="C68">
            <v>204501</v>
          </cell>
          <cell r="E68" t="str">
            <v>Berger</v>
          </cell>
          <cell r="F68" t="str">
            <v>Urs</v>
          </cell>
          <cell r="G68">
            <v>26348</v>
          </cell>
          <cell r="H68">
            <v>1972</v>
          </cell>
          <cell r="I68" t="str">
            <v>Feldrebenweg 19</v>
          </cell>
          <cell r="J68">
            <v>3274</v>
          </cell>
          <cell r="K68" t="str">
            <v>Merzlingen</v>
          </cell>
          <cell r="M68" t="str">
            <v>ursberger@sunrise.ch</v>
          </cell>
          <cell r="N68" t="str">
            <v>Aarberg</v>
          </cell>
        </row>
        <row r="69">
          <cell r="C69">
            <v>112873</v>
          </cell>
          <cell r="E69" t="str">
            <v>Bernhardsgrütter</v>
          </cell>
          <cell r="F69" t="str">
            <v>Ivo</v>
          </cell>
          <cell r="G69">
            <v>22403</v>
          </cell>
          <cell r="H69">
            <v>1961</v>
          </cell>
          <cell r="I69" t="str">
            <v>Gartenstr. 5a</v>
          </cell>
          <cell r="J69">
            <v>9204</v>
          </cell>
          <cell r="K69" t="str">
            <v>Andwil</v>
          </cell>
          <cell r="L69" t="str">
            <v>079 785 93 31</v>
          </cell>
          <cell r="M69" t="str">
            <v>ivo.bernhardsgruetter@indoorswiss.ch</v>
          </cell>
          <cell r="N69" t="str">
            <v>Gossau SG</v>
          </cell>
        </row>
        <row r="70">
          <cell r="C70">
            <v>747239</v>
          </cell>
          <cell r="E70" t="str">
            <v>Berthoud</v>
          </cell>
          <cell r="F70" t="str">
            <v>Julien</v>
          </cell>
          <cell r="G70">
            <v>23643</v>
          </cell>
          <cell r="H70">
            <v>1964</v>
          </cell>
          <cell r="I70" t="str">
            <v>Côteau 51</v>
          </cell>
          <cell r="J70">
            <v>1752</v>
          </cell>
          <cell r="K70" t="str">
            <v>Villars-sur-Glâne</v>
          </cell>
          <cell r="M70" t="str">
            <v>-</v>
          </cell>
          <cell r="N70" t="str">
            <v>Fribourg</v>
          </cell>
        </row>
        <row r="71">
          <cell r="C71">
            <v>675577</v>
          </cell>
          <cell r="E71" t="str">
            <v>Bertschi</v>
          </cell>
          <cell r="F71" t="str">
            <v>Michèle</v>
          </cell>
          <cell r="G71">
            <v>36627</v>
          </cell>
          <cell r="H71">
            <v>2000</v>
          </cell>
          <cell r="I71" t="str">
            <v>Hintergasse 23</v>
          </cell>
          <cell r="J71">
            <v>4416</v>
          </cell>
          <cell r="K71" t="str">
            <v>Bubendorf</v>
          </cell>
          <cell r="M71" t="str">
            <v>-</v>
          </cell>
          <cell r="N71" t="str">
            <v>Oberdorf</v>
          </cell>
        </row>
        <row r="72">
          <cell r="C72">
            <v>110195</v>
          </cell>
          <cell r="E72" t="str">
            <v>Beusch</v>
          </cell>
          <cell r="F72" t="str">
            <v>Markus</v>
          </cell>
          <cell r="G72">
            <v>21161</v>
          </cell>
          <cell r="H72">
            <v>1957</v>
          </cell>
          <cell r="I72" t="str">
            <v>Friesenbergstr. 32</v>
          </cell>
          <cell r="J72">
            <v>8055</v>
          </cell>
          <cell r="K72" t="str">
            <v>Zürich</v>
          </cell>
          <cell r="L72" t="str">
            <v>079 634 65 61</v>
          </cell>
          <cell r="M72" t="str">
            <v>m.beusch1@gmail.com</v>
          </cell>
          <cell r="N72" t="str">
            <v>Zürich-Stadt</v>
          </cell>
        </row>
        <row r="73">
          <cell r="C73">
            <v>110777</v>
          </cell>
          <cell r="E73" t="str">
            <v>Bieli</v>
          </cell>
          <cell r="F73" t="str">
            <v>Reto</v>
          </cell>
          <cell r="G73">
            <v>27257</v>
          </cell>
          <cell r="H73">
            <v>1974</v>
          </cell>
          <cell r="I73" t="str">
            <v>Ebnetweg 5</v>
          </cell>
          <cell r="J73" t="str">
            <v>4225</v>
          </cell>
          <cell r="K73" t="str">
            <v>Brislach</v>
          </cell>
          <cell r="L73" t="str">
            <v>078 694 50 08</v>
          </cell>
          <cell r="M73" t="str">
            <v>reto.bieli@gmail.com</v>
          </cell>
          <cell r="N73" t="str">
            <v>Laufen</v>
          </cell>
        </row>
        <row r="74">
          <cell r="C74">
            <v>161298</v>
          </cell>
          <cell r="E74" t="str">
            <v>Bielmann</v>
          </cell>
          <cell r="F74" t="str">
            <v>Hubert</v>
          </cell>
          <cell r="G74">
            <v>24941</v>
          </cell>
          <cell r="H74">
            <v>1968</v>
          </cell>
          <cell r="I74" t="str">
            <v>Rte du levant 19</v>
          </cell>
          <cell r="J74">
            <v>1726</v>
          </cell>
          <cell r="K74" t="str">
            <v>Farvagny</v>
          </cell>
          <cell r="M74" t="str">
            <v>hubert.bielmann@bluewin.ch</v>
          </cell>
          <cell r="N74" t="str">
            <v>Fribourg</v>
          </cell>
        </row>
        <row r="75">
          <cell r="C75">
            <v>457261</v>
          </cell>
          <cell r="E75" t="str">
            <v>Bielmann</v>
          </cell>
          <cell r="F75" t="str">
            <v>Valentin</v>
          </cell>
          <cell r="G75">
            <v>36349</v>
          </cell>
          <cell r="H75">
            <v>1999</v>
          </cell>
          <cell r="I75" t="str">
            <v>Route du Levant 19</v>
          </cell>
          <cell r="J75">
            <v>1728</v>
          </cell>
          <cell r="K75" t="str">
            <v>Farvagny</v>
          </cell>
          <cell r="M75" t="str">
            <v>hubert.bielmann@bluewin.ch</v>
          </cell>
          <cell r="N75" t="str">
            <v>Fribourg</v>
          </cell>
        </row>
        <row r="76">
          <cell r="C76">
            <v>120586</v>
          </cell>
          <cell r="E76" t="str">
            <v>Bieri</v>
          </cell>
          <cell r="F76" t="str">
            <v>Walter</v>
          </cell>
          <cell r="G76">
            <v>19527</v>
          </cell>
          <cell r="H76">
            <v>1953</v>
          </cell>
          <cell r="I76" t="str">
            <v>Birkenweg 35</v>
          </cell>
          <cell r="J76">
            <v>3123</v>
          </cell>
          <cell r="K76" t="str">
            <v>Belp</v>
          </cell>
          <cell r="M76" t="str">
            <v>w-bieri@bluewin.ch</v>
          </cell>
          <cell r="N76" t="str">
            <v>Wabern</v>
          </cell>
        </row>
        <row r="77">
          <cell r="C77">
            <v>148633</v>
          </cell>
          <cell r="E77" t="str">
            <v>Bieri</v>
          </cell>
          <cell r="F77" t="str">
            <v>Hans</v>
          </cell>
          <cell r="G77">
            <v>25444</v>
          </cell>
          <cell r="H77">
            <v>1969</v>
          </cell>
          <cell r="I77" t="str">
            <v>Ussercheer 5</v>
          </cell>
          <cell r="J77">
            <v>6166</v>
          </cell>
          <cell r="K77" t="str">
            <v>Hasle</v>
          </cell>
          <cell r="L77" t="str">
            <v>079 461 91 75</v>
          </cell>
          <cell r="M77" t="str">
            <v>hans-bieri@bluewin.ch</v>
          </cell>
          <cell r="N77" t="str">
            <v>Menznau</v>
          </cell>
        </row>
        <row r="78">
          <cell r="C78">
            <v>154194</v>
          </cell>
          <cell r="E78" t="str">
            <v>Bieri</v>
          </cell>
          <cell r="F78" t="str">
            <v>Michael</v>
          </cell>
          <cell r="G78">
            <v>28220</v>
          </cell>
          <cell r="H78">
            <v>1977</v>
          </cell>
          <cell r="I78" t="str">
            <v>Friberig 290k</v>
          </cell>
          <cell r="J78">
            <v>3764</v>
          </cell>
          <cell r="K78" t="str">
            <v>Weissenburg</v>
          </cell>
          <cell r="M78" t="str">
            <v>mbieri@bieriag.ch</v>
          </cell>
          <cell r="N78" t="str">
            <v>Boltigen</v>
          </cell>
        </row>
        <row r="79">
          <cell r="C79">
            <v>253919</v>
          </cell>
          <cell r="E79" t="str">
            <v>Bieri</v>
          </cell>
          <cell r="F79" t="str">
            <v>Ramona</v>
          </cell>
          <cell r="G79">
            <v>32969</v>
          </cell>
          <cell r="H79">
            <v>1990</v>
          </cell>
          <cell r="I79" t="str">
            <v>Burggässli 13</v>
          </cell>
          <cell r="J79">
            <v>3123</v>
          </cell>
          <cell r="K79" t="str">
            <v>Belp</v>
          </cell>
          <cell r="M79" t="str">
            <v>e.wyttenbach@bluewin.ch</v>
          </cell>
          <cell r="N79" t="str">
            <v>Buchholterberg</v>
          </cell>
        </row>
        <row r="80">
          <cell r="C80">
            <v>278926</v>
          </cell>
          <cell r="E80" t="str">
            <v>Bieri</v>
          </cell>
          <cell r="F80" t="str">
            <v>Daniel</v>
          </cell>
          <cell r="G80">
            <v>27330</v>
          </cell>
          <cell r="H80">
            <v>1974</v>
          </cell>
          <cell r="I80" t="str">
            <v>Horben 15</v>
          </cell>
          <cell r="J80">
            <v>3616</v>
          </cell>
          <cell r="K80" t="str">
            <v>Schwarzenegg</v>
          </cell>
          <cell r="M80" t="str">
            <v>daniel.bieri@anea.ch
daenu.bieri@gmail.com</v>
          </cell>
          <cell r="N80" t="str">
            <v>Buchholterberg</v>
          </cell>
        </row>
        <row r="81">
          <cell r="C81">
            <v>167338</v>
          </cell>
          <cell r="E81" t="str">
            <v>Bigler</v>
          </cell>
          <cell r="F81" t="str">
            <v>Franz</v>
          </cell>
          <cell r="G81">
            <v>21204</v>
          </cell>
          <cell r="H81">
            <v>1958</v>
          </cell>
          <cell r="I81" t="str">
            <v>Moosmattweg 3</v>
          </cell>
          <cell r="J81">
            <v>4563</v>
          </cell>
          <cell r="K81" t="str">
            <v>Gerlafingen</v>
          </cell>
          <cell r="M81" t="str">
            <v>frabi@bluewin.ch</v>
          </cell>
          <cell r="N81" t="str">
            <v>Gerlafingen</v>
          </cell>
        </row>
        <row r="82">
          <cell r="C82">
            <v>107332</v>
          </cell>
          <cell r="E82" t="str">
            <v>Bippus</v>
          </cell>
          <cell r="F82" t="str">
            <v>Rolf</v>
          </cell>
          <cell r="G82">
            <v>15233</v>
          </cell>
          <cell r="H82">
            <v>1941</v>
          </cell>
          <cell r="I82" t="str">
            <v>Schillerstrasse 5</v>
          </cell>
          <cell r="J82" t="str">
            <v>DE-78628</v>
          </cell>
          <cell r="K82" t="str">
            <v>Rottweil</v>
          </cell>
          <cell r="M82" t="str">
            <v>mager@kabelbw.de</v>
          </cell>
          <cell r="N82" t="str">
            <v>Schaffhausen, SpS Munot</v>
          </cell>
        </row>
        <row r="83">
          <cell r="C83">
            <v>163678</v>
          </cell>
          <cell r="E83" t="str">
            <v xml:space="preserve">Birchler </v>
          </cell>
          <cell r="F83" t="str">
            <v>Peter</v>
          </cell>
          <cell r="G83">
            <v>25272</v>
          </cell>
          <cell r="H83">
            <v>1969</v>
          </cell>
          <cell r="I83" t="str">
            <v>Stanserstrasse 9</v>
          </cell>
          <cell r="J83">
            <v>6374</v>
          </cell>
          <cell r="K83" t="str">
            <v>Buochs</v>
          </cell>
          <cell r="M83" t="str">
            <v>petbir@bluewin.ch</v>
          </cell>
          <cell r="N83" t="str">
            <v>Büren-Oberdorf</v>
          </cell>
        </row>
        <row r="84">
          <cell r="C84">
            <v>125786</v>
          </cell>
          <cell r="E84" t="str">
            <v>Birchmeier</v>
          </cell>
          <cell r="F84" t="str">
            <v>Niklaus</v>
          </cell>
          <cell r="G84">
            <v>16529</v>
          </cell>
          <cell r="H84">
            <v>1945</v>
          </cell>
          <cell r="I84" t="str">
            <v>Nelkenweg 10</v>
          </cell>
          <cell r="J84">
            <v>5303</v>
          </cell>
          <cell r="K84" t="str">
            <v>Würenlingen</v>
          </cell>
          <cell r="M84" t="str">
            <v>nbirchmeier@sunrise.ch</v>
          </cell>
          <cell r="N84" t="str">
            <v>Siggenthal</v>
          </cell>
        </row>
        <row r="85">
          <cell r="C85">
            <v>113435</v>
          </cell>
          <cell r="E85" t="str">
            <v>Bischof</v>
          </cell>
          <cell r="F85" t="str">
            <v>Bruno</v>
          </cell>
          <cell r="G85">
            <v>29156</v>
          </cell>
          <cell r="H85">
            <v>1979</v>
          </cell>
          <cell r="I85" t="str">
            <v>Weier 244</v>
          </cell>
          <cell r="J85">
            <v>9656</v>
          </cell>
          <cell r="K85" t="str">
            <v>Alt St. Johann</v>
          </cell>
          <cell r="M85" t="str">
            <v>bibru@bluewin.ch</v>
          </cell>
          <cell r="N85" t="str">
            <v>Wildhaus</v>
          </cell>
        </row>
        <row r="86">
          <cell r="C86">
            <v>113436</v>
          </cell>
          <cell r="E86" t="str">
            <v>Bischof</v>
          </cell>
          <cell r="F86" t="str">
            <v>Jakob</v>
          </cell>
          <cell r="G86">
            <v>27481</v>
          </cell>
          <cell r="H86">
            <v>1975</v>
          </cell>
          <cell r="I86" t="str">
            <v>Härdlistrasse 32</v>
          </cell>
          <cell r="J86">
            <v>9453</v>
          </cell>
          <cell r="K86" t="str">
            <v>Eichberg</v>
          </cell>
          <cell r="M86" t="str">
            <v>jakob-bischof@bluewin.ch</v>
          </cell>
          <cell r="N86" t="str">
            <v>Wildhaus</v>
          </cell>
        </row>
        <row r="87">
          <cell r="C87">
            <v>141059</v>
          </cell>
          <cell r="E87" t="str">
            <v>Bischofberger</v>
          </cell>
          <cell r="F87" t="str">
            <v>Walter</v>
          </cell>
          <cell r="G87">
            <v>17074</v>
          </cell>
          <cell r="H87">
            <v>1946</v>
          </cell>
          <cell r="I87" t="str">
            <v>Im Kreuzacker 2</v>
          </cell>
          <cell r="J87">
            <v>9500</v>
          </cell>
          <cell r="K87" t="str">
            <v>Wil/SG</v>
          </cell>
          <cell r="M87" t="str">
            <v>walter.bischi@bluewin.ch</v>
          </cell>
          <cell r="N87" t="str">
            <v>Brunnadern</v>
          </cell>
        </row>
        <row r="88">
          <cell r="C88">
            <v>114478</v>
          </cell>
          <cell r="E88" t="str">
            <v>Bissig</v>
          </cell>
          <cell r="F88" t="str">
            <v>Werner</v>
          </cell>
          <cell r="G88">
            <v>16957</v>
          </cell>
          <cell r="H88">
            <v>1946</v>
          </cell>
          <cell r="I88" t="str">
            <v>Langacher 5</v>
          </cell>
          <cell r="J88">
            <v>6390</v>
          </cell>
          <cell r="K88" t="str">
            <v>Engelberg</v>
          </cell>
          <cell r="L88" t="str">
            <v>079 362 11 44</v>
          </cell>
          <cell r="M88" t="str">
            <v>werner.bissig@gmail.com</v>
          </cell>
          <cell r="N88" t="str">
            <v>Büren-Oberdorf</v>
          </cell>
        </row>
        <row r="89">
          <cell r="C89">
            <v>125817</v>
          </cell>
          <cell r="E89" t="str">
            <v>Bittel</v>
          </cell>
          <cell r="F89" t="str">
            <v>Peter</v>
          </cell>
          <cell r="G89">
            <v>19722</v>
          </cell>
          <cell r="H89">
            <v>1953</v>
          </cell>
          <cell r="I89" t="str">
            <v>Bodenmatte 5</v>
          </cell>
          <cell r="J89" t="str">
            <v>5647</v>
          </cell>
          <cell r="K89" t="str">
            <v>Oberrüti</v>
          </cell>
          <cell r="L89" t="str">
            <v>079 229 76 84</v>
          </cell>
          <cell r="M89" t="str">
            <v>peter.bittel@bluewin.ch</v>
          </cell>
          <cell r="N89" t="str">
            <v>Sins</v>
          </cell>
        </row>
        <row r="90">
          <cell r="C90">
            <v>185104</v>
          </cell>
          <cell r="E90" t="str">
            <v>Blaser</v>
          </cell>
          <cell r="F90" t="str">
            <v>Robert</v>
          </cell>
          <cell r="G90">
            <v>19242</v>
          </cell>
          <cell r="H90">
            <v>1952</v>
          </cell>
          <cell r="I90" t="str">
            <v>Rte de Genolier 18</v>
          </cell>
          <cell r="J90">
            <v>1271</v>
          </cell>
          <cell r="K90" t="str">
            <v>Givrins</v>
          </cell>
          <cell r="M90" t="str">
            <v>caroline&amp;robert.blaser@rginfo.com</v>
          </cell>
          <cell r="N90" t="str">
            <v>Gingins</v>
          </cell>
        </row>
        <row r="91">
          <cell r="C91">
            <v>120903</v>
          </cell>
          <cell r="E91" t="str">
            <v>Blatter</v>
          </cell>
          <cell r="F91" t="str">
            <v>Beat</v>
          </cell>
          <cell r="G91">
            <v>29901</v>
          </cell>
          <cell r="H91">
            <v>1981</v>
          </cell>
          <cell r="I91" t="str">
            <v>Niederhäusernstr. 6</v>
          </cell>
          <cell r="J91">
            <v>3086</v>
          </cell>
          <cell r="K91" t="str">
            <v>Zimmerwald</v>
          </cell>
          <cell r="M91" t="str">
            <v>blatter.beat@hotmail.com</v>
          </cell>
          <cell r="N91" t="str">
            <v>Oberbalm</v>
          </cell>
        </row>
        <row r="92">
          <cell r="C92">
            <v>137525</v>
          </cell>
          <cell r="E92" t="str">
            <v>Blatter</v>
          </cell>
          <cell r="F92" t="str">
            <v>Herbert</v>
          </cell>
          <cell r="G92">
            <v>24011</v>
          </cell>
          <cell r="H92">
            <v>1965</v>
          </cell>
          <cell r="I92" t="str">
            <v>Mürini 9</v>
          </cell>
          <cell r="J92">
            <v>3911</v>
          </cell>
          <cell r="K92" t="str">
            <v>Ried-Brig</v>
          </cell>
          <cell r="M92" t="str">
            <v>info@ssv-briglina.ch</v>
          </cell>
          <cell r="N92" t="str">
            <v>Briglina</v>
          </cell>
        </row>
        <row r="93">
          <cell r="C93">
            <v>113089</v>
          </cell>
          <cell r="E93" t="str">
            <v>Bless</v>
          </cell>
          <cell r="F93" t="str">
            <v>Roger</v>
          </cell>
          <cell r="G93">
            <v>27680</v>
          </cell>
          <cell r="H93">
            <v>1975</v>
          </cell>
          <cell r="I93" t="str">
            <v>Zwergstrasse 8</v>
          </cell>
          <cell r="J93">
            <v>8890</v>
          </cell>
          <cell r="K93" t="str">
            <v>Flums</v>
          </cell>
          <cell r="L93" t="str">
            <v>076 540 81 41</v>
          </cell>
          <cell r="M93" t="str">
            <v>r.bless@vat.ch</v>
          </cell>
          <cell r="N93" t="str">
            <v>Mels</v>
          </cell>
        </row>
        <row r="94">
          <cell r="C94">
            <v>234394</v>
          </cell>
          <cell r="E94" t="str">
            <v>Blösch</v>
          </cell>
          <cell r="F94" t="str">
            <v>Daniel</v>
          </cell>
          <cell r="G94">
            <v>23282</v>
          </cell>
          <cell r="H94">
            <v>1963</v>
          </cell>
          <cell r="I94" t="str">
            <v>Mattenweg 4</v>
          </cell>
          <cell r="J94">
            <v>2572</v>
          </cell>
          <cell r="K94" t="str">
            <v>Mörigen</v>
          </cell>
          <cell r="M94" t="str">
            <v>d.bloesch@bluewin.ch</v>
          </cell>
          <cell r="N94" t="str">
            <v>Aarberg</v>
          </cell>
        </row>
        <row r="95">
          <cell r="C95">
            <v>322937</v>
          </cell>
          <cell r="E95" t="str">
            <v>Blülle</v>
          </cell>
          <cell r="F95" t="str">
            <v>Andreas</v>
          </cell>
          <cell r="G95">
            <v>23004</v>
          </cell>
          <cell r="H95">
            <v>1962</v>
          </cell>
          <cell r="I95" t="str">
            <v>Möösliweg 5</v>
          </cell>
          <cell r="J95" t="str">
            <v>2545</v>
          </cell>
          <cell r="K95" t="str">
            <v>Selzach</v>
          </cell>
          <cell r="L95" t="str">
            <v>032 641 36 31</v>
          </cell>
          <cell r="M95" t="str">
            <v>anblu@besonet.ch</v>
          </cell>
          <cell r="N95" t="str">
            <v>Selzach-Altreu</v>
          </cell>
        </row>
        <row r="96">
          <cell r="C96">
            <v>120412</v>
          </cell>
          <cell r="E96" t="str">
            <v>Bohnenblust</v>
          </cell>
          <cell r="F96" t="str">
            <v>Rolf</v>
          </cell>
          <cell r="G96">
            <v>32607</v>
          </cell>
          <cell r="H96">
            <v>1989</v>
          </cell>
          <cell r="I96" t="str">
            <v>Jurastrasse 34</v>
          </cell>
          <cell r="J96" t="str">
            <v>4556</v>
          </cell>
          <cell r="K96" t="str">
            <v>Aeschi</v>
          </cell>
          <cell r="L96">
            <v>0</v>
          </cell>
          <cell r="M96" t="str">
            <v>burton10@besonet.ch</v>
          </cell>
          <cell r="N96" t="str">
            <v>Lotzwil-Langenthal</v>
          </cell>
        </row>
        <row r="97">
          <cell r="C97">
            <v>106988</v>
          </cell>
          <cell r="E97" t="str">
            <v>Bohren</v>
          </cell>
          <cell r="F97" t="str">
            <v>Armin</v>
          </cell>
          <cell r="G97">
            <v>12625</v>
          </cell>
          <cell r="H97">
            <v>1934</v>
          </cell>
          <cell r="I97" t="str">
            <v>Chemin du Belvédère 9</v>
          </cell>
          <cell r="J97">
            <v>1450</v>
          </cell>
          <cell r="K97" t="str">
            <v>Ste-Croix</v>
          </cell>
          <cell r="M97" t="str">
            <v>ph.pythoud@bluewin.ch</v>
          </cell>
          <cell r="N97" t="str">
            <v>Val-de-Travers</v>
          </cell>
        </row>
        <row r="98">
          <cell r="C98">
            <v>192004</v>
          </cell>
          <cell r="E98" t="str">
            <v>Boiteux</v>
          </cell>
          <cell r="F98" t="str">
            <v>Eric</v>
          </cell>
          <cell r="G98">
            <v>15620</v>
          </cell>
          <cell r="H98">
            <v>1942</v>
          </cell>
          <cell r="I98" t="str">
            <v>Case postale 47</v>
          </cell>
          <cell r="J98">
            <v>1422</v>
          </cell>
          <cell r="K98" t="str">
            <v>Grandson</v>
          </cell>
          <cell r="M98" t="str">
            <v>jacques.dessemontet@bluewin.ch</v>
          </cell>
          <cell r="N98" t="str">
            <v>Yverdon</v>
          </cell>
        </row>
        <row r="99">
          <cell r="C99">
            <v>307325</v>
          </cell>
          <cell r="E99" t="str">
            <v>Bolzern</v>
          </cell>
          <cell r="F99" t="str">
            <v>Iwan</v>
          </cell>
          <cell r="G99">
            <v>34534</v>
          </cell>
          <cell r="H99">
            <v>1994</v>
          </cell>
          <cell r="I99" t="str">
            <v>Zumhofstrasse 14</v>
          </cell>
          <cell r="J99">
            <v>6010</v>
          </cell>
          <cell r="K99" t="str">
            <v>Kriens</v>
          </cell>
          <cell r="M99" t="str">
            <v>iwan.bolzern@bluewin.ch</v>
          </cell>
          <cell r="N99" t="str">
            <v>Obernau</v>
          </cell>
        </row>
        <row r="100">
          <cell r="C100">
            <v>302406</v>
          </cell>
          <cell r="E100" t="str">
            <v>Bonny</v>
          </cell>
          <cell r="F100" t="str">
            <v>Stéphane</v>
          </cell>
          <cell r="G100">
            <v>33688</v>
          </cell>
          <cell r="H100">
            <v>1992</v>
          </cell>
          <cell r="I100" t="str">
            <v>Rte de la Poste 12</v>
          </cell>
          <cell r="J100">
            <v>1275</v>
          </cell>
          <cell r="K100" t="str">
            <v>Chéserex</v>
          </cell>
          <cell r="M100" t="str">
            <v>steph9275@hotmail.com</v>
          </cell>
          <cell r="N100" t="str">
            <v>Gingins</v>
          </cell>
        </row>
        <row r="101">
          <cell r="C101">
            <v>181938</v>
          </cell>
          <cell r="E101" t="str">
            <v>Bonvin</v>
          </cell>
          <cell r="F101" t="str">
            <v>Didier</v>
          </cell>
          <cell r="G101">
            <v>22740</v>
          </cell>
          <cell r="H101">
            <v>1962</v>
          </cell>
          <cell r="I101" t="str">
            <v>CP 80</v>
          </cell>
          <cell r="J101">
            <v>1955</v>
          </cell>
          <cell r="K101" t="str">
            <v>Chamoson</v>
          </cell>
          <cell r="M101" t="str">
            <v>Didier.Bonvin@gotec.ch</v>
          </cell>
          <cell r="N101" t="str">
            <v>Savièse</v>
          </cell>
        </row>
        <row r="102">
          <cell r="C102">
            <v>246360</v>
          </cell>
          <cell r="E102" t="str">
            <v>Borel</v>
          </cell>
          <cell r="F102" t="str">
            <v>Pierre</v>
          </cell>
          <cell r="G102">
            <v>17347</v>
          </cell>
          <cell r="H102">
            <v>1947</v>
          </cell>
          <cell r="I102" t="str">
            <v>Rte de l`Isle 5</v>
          </cell>
          <cell r="J102">
            <v>1144</v>
          </cell>
          <cell r="K102" t="str">
            <v>Ballens</v>
          </cell>
          <cell r="M102" t="str">
            <v>ph_borel@bluewin.ch</v>
          </cell>
          <cell r="N102" t="str">
            <v>Morges</v>
          </cell>
        </row>
        <row r="103">
          <cell r="C103">
            <v>185141</v>
          </cell>
          <cell r="E103" t="str">
            <v>Borloz</v>
          </cell>
          <cell r="F103" t="str">
            <v>Jean-Daniel</v>
          </cell>
          <cell r="G103">
            <v>16723</v>
          </cell>
          <cell r="H103">
            <v>1945</v>
          </cell>
          <cell r="I103" t="str">
            <v>La Pinsabine</v>
          </cell>
          <cell r="J103">
            <v>1268</v>
          </cell>
          <cell r="K103" t="str">
            <v>Begnins</v>
          </cell>
          <cell r="M103" t="str">
            <v>willy.andrist@bluewin.ch</v>
          </cell>
          <cell r="N103" t="str">
            <v>Bursinel</v>
          </cell>
        </row>
        <row r="104">
          <cell r="C104">
            <v>121051</v>
          </cell>
          <cell r="E104" t="str">
            <v>Bossardt</v>
          </cell>
          <cell r="F104" t="str">
            <v>Regula</v>
          </cell>
          <cell r="G104">
            <v>25627</v>
          </cell>
          <cell r="H104">
            <v>1970</v>
          </cell>
          <cell r="I104" t="str">
            <v>Soodstrasse 21</v>
          </cell>
          <cell r="J104">
            <v>8134</v>
          </cell>
          <cell r="K104" t="str">
            <v>Adliswil</v>
          </cell>
          <cell r="L104" t="str">
            <v>079 475 93 81</v>
          </cell>
          <cell r="M104" t="str">
            <v>regula.bossardt@bluewin.ch</v>
          </cell>
          <cell r="N104" t="str">
            <v>Adliswil</v>
          </cell>
        </row>
        <row r="105">
          <cell r="C105">
            <v>225463</v>
          </cell>
          <cell r="E105" t="str">
            <v>Bott</v>
          </cell>
          <cell r="F105" t="str">
            <v>Janett</v>
          </cell>
          <cell r="G105">
            <v>15466</v>
          </cell>
          <cell r="H105">
            <v>1942</v>
          </cell>
          <cell r="I105" t="str">
            <v>Wiesentalstrasse 81</v>
          </cell>
          <cell r="J105">
            <v>7000</v>
          </cell>
          <cell r="K105" t="str">
            <v>Chur</v>
          </cell>
          <cell r="L105" t="str">
            <v>079 456 22 26</v>
          </cell>
          <cell r="M105" t="str">
            <v>-</v>
          </cell>
          <cell r="N105" t="str">
            <v>Domat/Ems</v>
          </cell>
        </row>
        <row r="106">
          <cell r="C106">
            <v>186784</v>
          </cell>
          <cell r="E106" t="str">
            <v>Boulaz</v>
          </cell>
          <cell r="F106" t="str">
            <v>Gilbert</v>
          </cell>
          <cell r="G106">
            <v>18066</v>
          </cell>
          <cell r="H106">
            <v>1949</v>
          </cell>
          <cell r="I106" t="str">
            <v>Ch. de la Brume 6</v>
          </cell>
          <cell r="J106">
            <v>1110</v>
          </cell>
          <cell r="K106" t="str">
            <v>Morges</v>
          </cell>
          <cell r="M106" t="str">
            <v>gilbert.boulaz@bluewin.ch</v>
          </cell>
          <cell r="N106" t="str">
            <v>Lonay-Venoge PC</v>
          </cell>
        </row>
        <row r="107">
          <cell r="C107">
            <v>229428</v>
          </cell>
          <cell r="E107" t="str">
            <v>Bouquet</v>
          </cell>
          <cell r="F107" t="str">
            <v>Armand</v>
          </cell>
          <cell r="H107">
            <v>1962</v>
          </cell>
          <cell r="I107" t="str">
            <v>Rte de la Berra 3</v>
          </cell>
          <cell r="J107">
            <v>1634</v>
          </cell>
          <cell r="K107" t="str">
            <v>La Roche</v>
          </cell>
          <cell r="M107" t="str">
            <v>famille.risse@bluewin.ch</v>
          </cell>
        </row>
        <row r="108">
          <cell r="C108">
            <v>148945</v>
          </cell>
          <cell r="E108" t="str">
            <v>Bourgnon</v>
          </cell>
          <cell r="F108" t="str">
            <v>Pierre</v>
          </cell>
          <cell r="G108">
            <v>27348</v>
          </cell>
          <cell r="H108">
            <v>1974</v>
          </cell>
          <cell r="I108" t="str">
            <v>Prali de Simon 15</v>
          </cell>
          <cell r="J108">
            <v>1772</v>
          </cell>
          <cell r="K108" t="str">
            <v>Nierlet-les-Bois</v>
          </cell>
          <cell r="M108" t="str">
            <v>praly@bluewin.ch</v>
          </cell>
          <cell r="N108" t="str">
            <v>Fribourg</v>
          </cell>
        </row>
        <row r="109">
          <cell r="C109">
            <v>199647</v>
          </cell>
          <cell r="E109" t="str">
            <v>Bouvier</v>
          </cell>
          <cell r="F109" t="str">
            <v>Xavier</v>
          </cell>
          <cell r="G109">
            <v>20824</v>
          </cell>
          <cell r="H109">
            <v>1957</v>
          </cell>
          <cell r="I109" t="str">
            <v>ch. du Village-de-Perly 44</v>
          </cell>
          <cell r="J109">
            <v>1258</v>
          </cell>
          <cell r="K109" t="str">
            <v>Perly</v>
          </cell>
          <cell r="M109" t="str">
            <v>-</v>
          </cell>
          <cell r="N109" t="str">
            <v>Arquebuse</v>
          </cell>
        </row>
        <row r="110">
          <cell r="C110">
            <v>396773</v>
          </cell>
          <cell r="E110" t="str">
            <v>Bouvier</v>
          </cell>
          <cell r="F110" t="str">
            <v>Joris</v>
          </cell>
          <cell r="G110">
            <v>35618</v>
          </cell>
          <cell r="H110">
            <v>1997</v>
          </cell>
          <cell r="I110" t="str">
            <v>Chemin du Village 44</v>
          </cell>
          <cell r="J110">
            <v>1258</v>
          </cell>
          <cell r="K110" t="str">
            <v>Perly</v>
          </cell>
          <cell r="M110" t="str">
            <v>joris.game1258@gmail.com</v>
          </cell>
          <cell r="N110" t="str">
            <v>Arquebuse</v>
          </cell>
        </row>
        <row r="111">
          <cell r="C111">
            <v>125554</v>
          </cell>
          <cell r="E111" t="str">
            <v>Brack</v>
          </cell>
          <cell r="F111" t="str">
            <v>Walter</v>
          </cell>
          <cell r="G111">
            <v>18066</v>
          </cell>
          <cell r="H111">
            <v>1949</v>
          </cell>
          <cell r="I111" t="str">
            <v>Haldenstrasse 498</v>
          </cell>
          <cell r="J111">
            <v>5728</v>
          </cell>
          <cell r="K111" t="str">
            <v>Gontenschwil</v>
          </cell>
          <cell r="L111" t="str">
            <v>079 685 08 32</v>
          </cell>
          <cell r="M111" t="str">
            <v>brawa88@bluewin.ch</v>
          </cell>
          <cell r="N111" t="str">
            <v>Menziken-Burg</v>
          </cell>
        </row>
        <row r="112">
          <cell r="C112">
            <v>126789</v>
          </cell>
          <cell r="E112" t="str">
            <v>Brack</v>
          </cell>
          <cell r="F112" t="str">
            <v>Markus</v>
          </cell>
          <cell r="G112">
            <v>22505</v>
          </cell>
          <cell r="H112">
            <v>1961</v>
          </cell>
          <cell r="I112" t="str">
            <v>Sattleracherstrasse 21</v>
          </cell>
          <cell r="J112">
            <v>8313</v>
          </cell>
          <cell r="K112" t="str">
            <v>Neftenbach</v>
          </cell>
          <cell r="M112" t="str">
            <v>brackmarkus@sunrise.ch</v>
          </cell>
          <cell r="N112" t="str">
            <v>Winterthur-Stadt</v>
          </cell>
        </row>
        <row r="113">
          <cell r="C113">
            <v>125904</v>
          </cell>
          <cell r="E113" t="str">
            <v>Bräm</v>
          </cell>
          <cell r="F113" t="str">
            <v>Hans</v>
          </cell>
          <cell r="G113">
            <v>19950</v>
          </cell>
          <cell r="H113">
            <v>1954</v>
          </cell>
          <cell r="I113" t="str">
            <v>Bächlenstr. 8</v>
          </cell>
          <cell r="J113">
            <v>8112</v>
          </cell>
          <cell r="K113" t="str">
            <v>Otelfingen</v>
          </cell>
          <cell r="M113" t="str">
            <v>hansbraem@furttaltreuhand.ch</v>
          </cell>
          <cell r="N113" t="str">
            <v>Wettingen-Würenlos</v>
          </cell>
        </row>
        <row r="114">
          <cell r="C114">
            <v>123141</v>
          </cell>
          <cell r="E114" t="str">
            <v>Brand</v>
          </cell>
          <cell r="F114" t="str">
            <v>Roland</v>
          </cell>
          <cell r="G114">
            <v>27706</v>
          </cell>
          <cell r="H114">
            <v>1975</v>
          </cell>
          <cell r="I114" t="str">
            <v>Hombergweg 2</v>
          </cell>
          <cell r="J114">
            <v>5034</v>
          </cell>
          <cell r="K114" t="str">
            <v>Suhr</v>
          </cell>
          <cell r="M114" t="str">
            <v>roland@icicle.ch</v>
          </cell>
          <cell r="N114" t="str">
            <v>Wettingen-Würenlos</v>
          </cell>
        </row>
        <row r="115">
          <cell r="C115">
            <v>113439</v>
          </cell>
          <cell r="E115" t="str">
            <v>Brauchli</v>
          </cell>
          <cell r="F115" t="str">
            <v>Claudia</v>
          </cell>
          <cell r="G115">
            <v>27415</v>
          </cell>
          <cell r="H115">
            <v>1975</v>
          </cell>
          <cell r="I115" t="str">
            <v>Untere Riethaldenstrasse 6</v>
          </cell>
          <cell r="J115" t="str">
            <v>9658</v>
          </cell>
          <cell r="K115" t="str">
            <v>Wildhaus</v>
          </cell>
          <cell r="L115" t="str">
            <v>071 999 28 17</v>
          </cell>
          <cell r="M115" t="str">
            <v>ch-brauchli@bluewin.ch</v>
          </cell>
          <cell r="N115" t="str">
            <v>Wildhaus</v>
          </cell>
        </row>
        <row r="116">
          <cell r="C116">
            <v>113440</v>
          </cell>
          <cell r="E116" t="str">
            <v>Brauchli</v>
          </cell>
          <cell r="F116" t="str">
            <v>Hans</v>
          </cell>
          <cell r="G116">
            <v>26233</v>
          </cell>
          <cell r="H116">
            <v>1971</v>
          </cell>
          <cell r="I116" t="str">
            <v>Untere Riethaldenstrasse 6</v>
          </cell>
          <cell r="J116" t="str">
            <v>9658</v>
          </cell>
          <cell r="K116" t="str">
            <v>Wildhaus</v>
          </cell>
          <cell r="L116" t="str">
            <v>071 999 28 17</v>
          </cell>
          <cell r="M116" t="str">
            <v>ch-brauchli@bluewin.ch</v>
          </cell>
          <cell r="N116" t="str">
            <v>Wildhaus</v>
          </cell>
        </row>
        <row r="117">
          <cell r="C117">
            <v>114421</v>
          </cell>
          <cell r="E117" t="str">
            <v>Brentini</v>
          </cell>
          <cell r="F117" t="str">
            <v>Diego</v>
          </cell>
          <cell r="G117">
            <v>21592</v>
          </cell>
          <cell r="H117">
            <v>1959</v>
          </cell>
          <cell r="I117" t="str">
            <v>Hartenfelsstrasse 74</v>
          </cell>
          <cell r="J117">
            <v>6030</v>
          </cell>
          <cell r="K117" t="str">
            <v>Ebikon</v>
          </cell>
          <cell r="M117" t="str">
            <v>d.brentini@bluewin.ch</v>
          </cell>
          <cell r="N117" t="str">
            <v>Ebikon</v>
          </cell>
        </row>
        <row r="118">
          <cell r="C118">
            <v>163084</v>
          </cell>
          <cell r="E118" t="str">
            <v>Brezek</v>
          </cell>
          <cell r="F118" t="str">
            <v>Krystyna</v>
          </cell>
          <cell r="G118">
            <v>19622</v>
          </cell>
          <cell r="H118">
            <v>1953</v>
          </cell>
          <cell r="I118" t="str">
            <v>Tobelstrasse 12</v>
          </cell>
          <cell r="J118">
            <v>8400</v>
          </cell>
          <cell r="K118" t="str">
            <v>Winterthur</v>
          </cell>
          <cell r="M118" t="str">
            <v>-</v>
          </cell>
          <cell r="N118" t="str">
            <v>Rickenbach</v>
          </cell>
        </row>
        <row r="119">
          <cell r="C119">
            <v>186730</v>
          </cell>
          <cell r="E119" t="str">
            <v>Briguet</v>
          </cell>
          <cell r="F119" t="str">
            <v>Pierre-Paul</v>
          </cell>
          <cell r="G119">
            <v>22308</v>
          </cell>
          <cell r="H119">
            <v>1961</v>
          </cell>
          <cell r="I119" t="str">
            <v>Chemin de Bellevue 4</v>
          </cell>
          <cell r="J119">
            <v>1053</v>
          </cell>
          <cell r="K119" t="str">
            <v>Cugy VD</v>
          </cell>
          <cell r="L119" t="str">
            <v>079 365 00 67</v>
          </cell>
          <cell r="M119" t="str">
            <v>ppbriguet@bluewin.ch</v>
          </cell>
          <cell r="N119" t="str">
            <v>Echallens</v>
          </cell>
        </row>
        <row r="120">
          <cell r="C120">
            <v>121053</v>
          </cell>
          <cell r="E120" t="str">
            <v>Britschgi</v>
          </cell>
          <cell r="F120" t="str">
            <v>Stefan</v>
          </cell>
          <cell r="G120">
            <v>25189</v>
          </cell>
          <cell r="H120">
            <v>1968</v>
          </cell>
          <cell r="I120" t="str">
            <v>Bernhofstr. 45</v>
          </cell>
          <cell r="J120">
            <v>8134</v>
          </cell>
          <cell r="K120" t="str">
            <v>Adliswil</v>
          </cell>
          <cell r="L120" t="str">
            <v>079 431 80 19</v>
          </cell>
          <cell r="M120" t="str">
            <v>stefan.britschgi@hispeed.ch</v>
          </cell>
          <cell r="N120" t="str">
            <v>Adliswil</v>
          </cell>
        </row>
        <row r="121">
          <cell r="C121">
            <v>186748</v>
          </cell>
          <cell r="E121" t="str">
            <v>Brog</v>
          </cell>
          <cell r="F121" t="str">
            <v>Alex</v>
          </cell>
          <cell r="G121">
            <v>14718</v>
          </cell>
          <cell r="H121">
            <v>1940</v>
          </cell>
          <cell r="I121" t="str">
            <v>Av. de Cour 155</v>
          </cell>
          <cell r="J121">
            <v>1007</v>
          </cell>
          <cell r="K121" t="str">
            <v>Lausanne</v>
          </cell>
          <cell r="M121" t="str">
            <v>alex.brog@bluewin.ch</v>
          </cell>
          <cell r="N121" t="str">
            <v>Duillier</v>
          </cell>
        </row>
        <row r="122">
          <cell r="C122">
            <v>161299</v>
          </cell>
          <cell r="E122" t="str">
            <v>Broillet</v>
          </cell>
          <cell r="F122" t="str">
            <v>Fabien</v>
          </cell>
          <cell r="G122">
            <v>29857</v>
          </cell>
          <cell r="H122">
            <v>1981</v>
          </cell>
          <cell r="I122" t="str">
            <v>Rte du Niremont 57</v>
          </cell>
          <cell r="J122" t="str">
            <v>1623</v>
          </cell>
          <cell r="K122" t="str">
            <v>Semsales</v>
          </cell>
          <cell r="L122">
            <v>0</v>
          </cell>
          <cell r="M122" t="str">
            <v>fabien.broillet@gmail.com</v>
          </cell>
          <cell r="N122" t="str">
            <v>Fribourg</v>
          </cell>
        </row>
        <row r="123">
          <cell r="C123">
            <v>161301</v>
          </cell>
          <cell r="E123" t="str">
            <v>Broillet</v>
          </cell>
          <cell r="F123" t="str">
            <v>Stéphane</v>
          </cell>
          <cell r="G123">
            <v>27068</v>
          </cell>
          <cell r="H123">
            <v>1974</v>
          </cell>
          <cell r="I123" t="str">
            <v>Impasse des Agges 7</v>
          </cell>
          <cell r="J123">
            <v>1754</v>
          </cell>
          <cell r="K123" t="str">
            <v>Avry-sur-Matran</v>
          </cell>
          <cell r="L123" t="str">
            <v>079 424 88 78</v>
          </cell>
          <cell r="M123" t="str">
            <v>sbroillet@bluewin.ch</v>
          </cell>
          <cell r="N123" t="str">
            <v>Fribourg</v>
          </cell>
        </row>
        <row r="124">
          <cell r="C124">
            <v>123035</v>
          </cell>
          <cell r="E124" t="str">
            <v>Bronner</v>
          </cell>
          <cell r="F124" t="str">
            <v>Alfons</v>
          </cell>
          <cell r="G124">
            <v>23406</v>
          </cell>
          <cell r="H124">
            <v>1964</v>
          </cell>
          <cell r="I124" t="str">
            <v>Lutackerstrasse 5</v>
          </cell>
          <cell r="J124">
            <v>4524</v>
          </cell>
          <cell r="K124" t="str">
            <v>Günsberg</v>
          </cell>
          <cell r="L124" t="str">
            <v>079 472 46 30</v>
          </cell>
          <cell r="M124" t="str">
            <v>alfons.bronner@ggs.ch</v>
          </cell>
          <cell r="N124" t="str">
            <v>Günsberg</v>
          </cell>
        </row>
        <row r="125">
          <cell r="C125">
            <v>292169</v>
          </cell>
          <cell r="E125" t="str">
            <v>Broye</v>
          </cell>
          <cell r="F125" t="str">
            <v>Christian</v>
          </cell>
          <cell r="G125">
            <v>23743</v>
          </cell>
          <cell r="H125">
            <v>1962</v>
          </cell>
          <cell r="I125" t="str">
            <v>6, Imp. Roger Vaillant</v>
          </cell>
          <cell r="J125">
            <v>1810</v>
          </cell>
          <cell r="K125" t="str">
            <v>Bellignat</v>
          </cell>
          <cell r="M125" t="str">
            <v>-</v>
          </cell>
          <cell r="N125" t="str">
            <v>Bursinel</v>
          </cell>
        </row>
        <row r="126">
          <cell r="C126">
            <v>145184</v>
          </cell>
          <cell r="E126" t="str">
            <v>Brügger</v>
          </cell>
          <cell r="F126" t="str">
            <v>Jean-Luc</v>
          </cell>
          <cell r="G126">
            <v>23507</v>
          </cell>
          <cell r="H126">
            <v>1964</v>
          </cell>
          <cell r="I126" t="str">
            <v>Rte Cantonale 3</v>
          </cell>
          <cell r="J126">
            <v>1898</v>
          </cell>
          <cell r="K126" t="str">
            <v>St-Gingolph</v>
          </cell>
          <cell r="M126" t="str">
            <v>jlbrugger@bluewin.ch</v>
          </cell>
          <cell r="N126" t="str">
            <v>Le Bouveret</v>
          </cell>
        </row>
        <row r="127">
          <cell r="C127">
            <v>107794</v>
          </cell>
          <cell r="E127" t="str">
            <v>Brühlmann</v>
          </cell>
          <cell r="F127" t="str">
            <v>Markus</v>
          </cell>
          <cell r="G127">
            <v>25931</v>
          </cell>
          <cell r="H127">
            <v>1970</v>
          </cell>
          <cell r="I127" t="str">
            <v>Dachsenerstrasse 24</v>
          </cell>
          <cell r="J127">
            <v>8248</v>
          </cell>
          <cell r="K127" t="str">
            <v>Uhwiesen</v>
          </cell>
          <cell r="M127" t="str">
            <v>bruehlmann@shinternet.ch</v>
          </cell>
          <cell r="N127" t="str">
            <v>Schaffhausen, SpS Munot</v>
          </cell>
        </row>
        <row r="128">
          <cell r="C128">
            <v>294510</v>
          </cell>
          <cell r="E128" t="str">
            <v>Brühwiler</v>
          </cell>
          <cell r="F128" t="str">
            <v>Myriam</v>
          </cell>
          <cell r="G128">
            <v>32726</v>
          </cell>
          <cell r="H128">
            <v>1989</v>
          </cell>
          <cell r="I128" t="str">
            <v>Fahrnstrasse 38</v>
          </cell>
          <cell r="J128">
            <v>9402</v>
          </cell>
          <cell r="K128" t="str">
            <v>Mörschwil</v>
          </cell>
          <cell r="L128" t="str">
            <v>077 414 55 05</v>
          </cell>
          <cell r="M128" t="str">
            <v>myri89@web.de</v>
          </cell>
          <cell r="N128" t="str">
            <v>Gossau SG</v>
          </cell>
        </row>
        <row r="129">
          <cell r="C129">
            <v>109461</v>
          </cell>
          <cell r="E129" t="str">
            <v>Bründler</v>
          </cell>
          <cell r="F129" t="str">
            <v>Thomas</v>
          </cell>
          <cell r="G129">
            <v>27616</v>
          </cell>
          <cell r="H129">
            <v>1975</v>
          </cell>
          <cell r="I129" t="str">
            <v>Püntenstr. 2</v>
          </cell>
          <cell r="J129">
            <v>8404</v>
          </cell>
          <cell r="K129" t="str">
            <v>Winterthur</v>
          </cell>
          <cell r="L129" t="str">
            <v>079 625 54 07</v>
          </cell>
          <cell r="M129" t="str">
            <v>thbruendler@pop.agri.ch</v>
          </cell>
          <cell r="N129" t="str">
            <v>Winterthur-Stadt</v>
          </cell>
        </row>
        <row r="130">
          <cell r="C130">
            <v>115580</v>
          </cell>
          <cell r="E130" t="str">
            <v>Bründler</v>
          </cell>
          <cell r="F130" t="str">
            <v>Peter</v>
          </cell>
          <cell r="G130">
            <v>19074</v>
          </cell>
          <cell r="H130">
            <v>1952</v>
          </cell>
          <cell r="I130" t="str">
            <v>Schützenrain 3</v>
          </cell>
          <cell r="J130">
            <v>6012</v>
          </cell>
          <cell r="K130" t="str">
            <v>Obernau</v>
          </cell>
          <cell r="M130" t="str">
            <v>hp.bruendler@hispeed.ch</v>
          </cell>
          <cell r="N130" t="str">
            <v>Obernau</v>
          </cell>
        </row>
        <row r="131">
          <cell r="C131">
            <v>113539</v>
          </cell>
          <cell r="E131" t="str">
            <v>Büchel</v>
          </cell>
          <cell r="F131" t="str">
            <v>Otto</v>
          </cell>
          <cell r="G131">
            <v>14585</v>
          </cell>
          <cell r="H131">
            <v>1939</v>
          </cell>
          <cell r="I131" t="str">
            <v>Junkerriet 7</v>
          </cell>
          <cell r="J131">
            <v>9496</v>
          </cell>
          <cell r="K131" t="str">
            <v>Balzers</v>
          </cell>
          <cell r="M131" t="str">
            <v>obb@powersurf.li</v>
          </cell>
          <cell r="N131" t="str">
            <v>Vaduz</v>
          </cell>
        </row>
        <row r="132">
          <cell r="C132">
            <v>104248</v>
          </cell>
          <cell r="E132" t="str">
            <v>Bucher</v>
          </cell>
          <cell r="F132" t="str">
            <v>Peter</v>
          </cell>
          <cell r="G132">
            <v>24273</v>
          </cell>
          <cell r="H132">
            <v>1966</v>
          </cell>
          <cell r="I132" t="str">
            <v>Chratz 3</v>
          </cell>
          <cell r="J132">
            <v>6252</v>
          </cell>
          <cell r="K132" t="str">
            <v>Dagmersellen</v>
          </cell>
          <cell r="M132" t="str">
            <v>peter.bucher@raonet.ch</v>
          </cell>
          <cell r="N132" t="str">
            <v>Dagmersellen</v>
          </cell>
        </row>
        <row r="133">
          <cell r="C133">
            <v>114641</v>
          </cell>
          <cell r="E133" t="str">
            <v>Bucher</v>
          </cell>
          <cell r="F133" t="str">
            <v>Beat</v>
          </cell>
          <cell r="G133">
            <v>19551</v>
          </cell>
          <cell r="H133">
            <v>1953</v>
          </cell>
          <cell r="I133" t="str">
            <v>alte Landstr. 3</v>
          </cell>
          <cell r="J133">
            <v>6285</v>
          </cell>
          <cell r="K133" t="str">
            <v>Hitzkirch</v>
          </cell>
          <cell r="M133" t="str">
            <v>urbe.bucher@sunrise.ch</v>
          </cell>
          <cell r="N133" t="str">
            <v>Villmergen</v>
          </cell>
        </row>
        <row r="134">
          <cell r="C134">
            <v>114642</v>
          </cell>
          <cell r="E134" t="str">
            <v>Bucher</v>
          </cell>
          <cell r="F134" t="str">
            <v>Bettina</v>
          </cell>
          <cell r="G134">
            <v>31380</v>
          </cell>
          <cell r="H134">
            <v>1985</v>
          </cell>
          <cell r="I134" t="str">
            <v>Hausmatte 5</v>
          </cell>
          <cell r="J134">
            <v>6289</v>
          </cell>
          <cell r="K134" t="str">
            <v>Müswangen</v>
          </cell>
          <cell r="L134" t="str">
            <v>079 743 64 68</v>
          </cell>
          <cell r="M134" t="str">
            <v>bucher.bettina@gmail.com</v>
          </cell>
          <cell r="N134" t="str">
            <v>Villmergen</v>
          </cell>
        </row>
        <row r="135">
          <cell r="C135">
            <v>115582</v>
          </cell>
          <cell r="E135" t="str">
            <v>Bucher</v>
          </cell>
          <cell r="F135" t="str">
            <v>Ernst</v>
          </cell>
          <cell r="G135">
            <v>20487</v>
          </cell>
          <cell r="H135">
            <v>1956</v>
          </cell>
          <cell r="I135" t="str">
            <v>Zeughausstrasse 2</v>
          </cell>
          <cell r="J135">
            <v>6010</v>
          </cell>
          <cell r="K135" t="str">
            <v>Kriens</v>
          </cell>
          <cell r="M135" t="str">
            <v>buchere@bluewin.ch</v>
          </cell>
          <cell r="N135" t="str">
            <v>Obernau</v>
          </cell>
        </row>
        <row r="136">
          <cell r="C136">
            <v>204377</v>
          </cell>
          <cell r="E136" t="str">
            <v>Bucher</v>
          </cell>
          <cell r="F136" t="str">
            <v>Mélanie</v>
          </cell>
          <cell r="G136">
            <v>26151</v>
          </cell>
          <cell r="H136">
            <v>1971</v>
          </cell>
          <cell r="I136" t="str">
            <v>Im Steinacker 11</v>
          </cell>
          <cell r="J136">
            <v>4145</v>
          </cell>
          <cell r="K136" t="str">
            <v>Gempen</v>
          </cell>
          <cell r="M136" t="str">
            <v>bucher.melanie@bluewin.ch</v>
          </cell>
          <cell r="N136" t="str">
            <v>Arlesheim</v>
          </cell>
        </row>
        <row r="137">
          <cell r="C137">
            <v>332304</v>
          </cell>
          <cell r="E137" t="str">
            <v>Bucher</v>
          </cell>
          <cell r="F137" t="str">
            <v>Hugo</v>
          </cell>
          <cell r="G137">
            <v>21966</v>
          </cell>
          <cell r="H137">
            <v>1960</v>
          </cell>
          <cell r="I137" t="str">
            <v>route des Martines 68</v>
          </cell>
          <cell r="J137">
            <v>1052</v>
          </cell>
          <cell r="K137" t="str">
            <v>Le Mont sur Lausanne</v>
          </cell>
          <cell r="M137" t="str">
            <v>acrochordiceras@bluewin.ch</v>
          </cell>
          <cell r="N137" t="str">
            <v>Gretzenbach</v>
          </cell>
        </row>
        <row r="138">
          <cell r="C138">
            <v>169588</v>
          </cell>
          <cell r="E138" t="str">
            <v>Buchli</v>
          </cell>
          <cell r="F138" t="str">
            <v>Reto</v>
          </cell>
          <cell r="G138">
            <v>26096</v>
          </cell>
          <cell r="H138">
            <v>1971</v>
          </cell>
          <cell r="I138" t="str">
            <v>Werdstrasse 14b</v>
          </cell>
          <cell r="J138">
            <v>4623</v>
          </cell>
          <cell r="K138" t="str">
            <v>Neuendorf</v>
          </cell>
          <cell r="M138" t="str">
            <v>retobuchli@bluewin.ch</v>
          </cell>
          <cell r="N138" t="str">
            <v>Trimbach</v>
          </cell>
        </row>
        <row r="139">
          <cell r="C139">
            <v>306124</v>
          </cell>
          <cell r="E139" t="str">
            <v>Buchmann</v>
          </cell>
          <cell r="F139" t="str">
            <v>Andreas</v>
          </cell>
          <cell r="G139">
            <v>32998</v>
          </cell>
          <cell r="H139">
            <v>1990</v>
          </cell>
          <cell r="I139" t="str">
            <v>Niedermatte 117</v>
          </cell>
          <cell r="J139">
            <v>3813</v>
          </cell>
          <cell r="K139" t="str">
            <v>Saxeten</v>
          </cell>
          <cell r="M139" t="str">
            <v>andi-buchmann@bluewin.ch</v>
          </cell>
          <cell r="N139" t="str">
            <v>Gsteigwiler</v>
          </cell>
        </row>
        <row r="140">
          <cell r="C140">
            <v>120469</v>
          </cell>
          <cell r="E140" t="str">
            <v>Buchmeier</v>
          </cell>
          <cell r="F140" t="str">
            <v>Edi</v>
          </cell>
          <cell r="G140">
            <v>20033</v>
          </cell>
          <cell r="H140">
            <v>1954</v>
          </cell>
          <cell r="I140" t="str">
            <v>Thörigenstr. 42</v>
          </cell>
          <cell r="J140">
            <v>3360</v>
          </cell>
          <cell r="K140" t="str">
            <v>Herzogenbuchsee</v>
          </cell>
          <cell r="L140" t="str">
            <v>079 834 13 05</v>
          </cell>
          <cell r="M140" t="str">
            <v>edi.buchmeier@bluewin.ch</v>
          </cell>
          <cell r="N140" t="str">
            <v>Thörigen-Herzogenbuchsee</v>
          </cell>
        </row>
        <row r="141">
          <cell r="C141">
            <v>272382</v>
          </cell>
          <cell r="E141" t="str">
            <v>Buehlmann</v>
          </cell>
          <cell r="F141" t="str">
            <v>Frédéric</v>
          </cell>
          <cell r="G141">
            <v>26928</v>
          </cell>
          <cell r="H141">
            <v>1973</v>
          </cell>
          <cell r="I141" t="str">
            <v>Rte de Seedorf 96</v>
          </cell>
          <cell r="J141">
            <v>1754</v>
          </cell>
          <cell r="K141" t="str">
            <v>Avry-sur-Matran</v>
          </cell>
          <cell r="M141" t="str">
            <v>fredericbuehlmann@bluewin.ch</v>
          </cell>
          <cell r="N141" t="str">
            <v>Fribourg</v>
          </cell>
        </row>
        <row r="142">
          <cell r="C142">
            <v>101308</v>
          </cell>
          <cell r="E142" t="str">
            <v>Bühler</v>
          </cell>
          <cell r="F142" t="str">
            <v>Otto</v>
          </cell>
          <cell r="G142">
            <v>19501</v>
          </cell>
          <cell r="H142">
            <v>1953</v>
          </cell>
          <cell r="I142" t="str">
            <v>Haldenstrasse 42</v>
          </cell>
          <cell r="J142">
            <v>4912</v>
          </cell>
          <cell r="K142" t="str">
            <v>Aarwangen</v>
          </cell>
          <cell r="L142" t="str">
            <v>079 676 60 49</v>
          </cell>
          <cell r="M142" t="str">
            <v>o.buehler@besonet.ch</v>
          </cell>
          <cell r="N142" t="str">
            <v>Lotzwil-Langenthal</v>
          </cell>
        </row>
        <row r="143">
          <cell r="C143">
            <v>120589</v>
          </cell>
          <cell r="E143" t="str">
            <v>Bühler</v>
          </cell>
          <cell r="F143" t="str">
            <v>Adrian</v>
          </cell>
          <cell r="G143">
            <v>29118</v>
          </cell>
          <cell r="H143">
            <v>1979</v>
          </cell>
          <cell r="I143" t="str">
            <v>Kastanienweg 16</v>
          </cell>
          <cell r="J143">
            <v>3123</v>
          </cell>
          <cell r="K143" t="str">
            <v>Belp</v>
          </cell>
          <cell r="M143" t="str">
            <v>a.buehler@baco.ch</v>
          </cell>
          <cell r="N143" t="str">
            <v>Belp</v>
          </cell>
        </row>
        <row r="144">
          <cell r="C144">
            <v>125311</v>
          </cell>
          <cell r="E144" t="str">
            <v>Bühler</v>
          </cell>
          <cell r="F144" t="str">
            <v>Markus</v>
          </cell>
          <cell r="H144">
            <v>1981</v>
          </cell>
          <cell r="K144" t="str">
            <v>Würenlingen</v>
          </cell>
          <cell r="M144" t="str">
            <v>buehlermarkus@gmx.ch</v>
          </cell>
          <cell r="N144" t="str">
            <v>Siggenthal</v>
          </cell>
        </row>
        <row r="145">
          <cell r="C145">
            <v>220590</v>
          </cell>
          <cell r="E145" t="str">
            <v>Bühler</v>
          </cell>
          <cell r="F145" t="str">
            <v>Christian</v>
          </cell>
          <cell r="G145">
            <v>28523</v>
          </cell>
          <cell r="H145">
            <v>1978</v>
          </cell>
          <cell r="I145" t="str">
            <v>Hof Unterbrand 1</v>
          </cell>
          <cell r="J145">
            <v>4208</v>
          </cell>
          <cell r="K145" t="str">
            <v>Nunningen</v>
          </cell>
          <cell r="M145" t="str">
            <v>ch_buehler@bluemail.ch</v>
          </cell>
          <cell r="N145" t="str">
            <v>Oberdorf</v>
          </cell>
        </row>
        <row r="146">
          <cell r="C146">
            <v>120868</v>
          </cell>
          <cell r="E146" t="str">
            <v>Bula</v>
          </cell>
          <cell r="F146" t="str">
            <v>Bernhard</v>
          </cell>
          <cell r="G146">
            <v>17927</v>
          </cell>
          <cell r="H146">
            <v>1949</v>
          </cell>
          <cell r="I146" t="str">
            <v>Hutti 21</v>
          </cell>
          <cell r="J146">
            <v>3250</v>
          </cell>
          <cell r="K146" t="str">
            <v>Lyss</v>
          </cell>
          <cell r="M146" t="str">
            <v>martin.truessel@hispeed.ch</v>
          </cell>
          <cell r="N146" t="str">
            <v>Murten</v>
          </cell>
        </row>
        <row r="147">
          <cell r="C147">
            <v>186916</v>
          </cell>
          <cell r="E147" t="str">
            <v>Buller</v>
          </cell>
          <cell r="F147" t="str">
            <v>Michel</v>
          </cell>
          <cell r="G147">
            <v>17092</v>
          </cell>
          <cell r="H147">
            <v>1946</v>
          </cell>
          <cell r="I147" t="str">
            <v>Rte du Mollendruz 7</v>
          </cell>
          <cell r="J147">
            <v>1148</v>
          </cell>
          <cell r="K147" t="str">
            <v>L`Isle</v>
          </cell>
          <cell r="M147" t="str">
            <v>buller.michel@gmail.com</v>
          </cell>
          <cell r="N147" t="str">
            <v>L'Isle</v>
          </cell>
        </row>
        <row r="148">
          <cell r="C148">
            <v>145311</v>
          </cell>
          <cell r="E148" t="str">
            <v>Bumann</v>
          </cell>
          <cell r="F148" t="str">
            <v>Christian</v>
          </cell>
          <cell r="G148">
            <v>29639</v>
          </cell>
          <cell r="H148">
            <v>1981</v>
          </cell>
          <cell r="I148" t="str">
            <v>Dammweg 23</v>
          </cell>
          <cell r="J148">
            <v>3904</v>
          </cell>
          <cell r="K148" t="str">
            <v>Naters</v>
          </cell>
          <cell r="L148" t="str">
            <v>079 347 89 17</v>
          </cell>
          <cell r="M148" t="str">
            <v>bumann.christian@gmx.ch</v>
          </cell>
          <cell r="N148" t="str">
            <v>Briglina</v>
          </cell>
        </row>
        <row r="149">
          <cell r="C149">
            <v>107177</v>
          </cell>
          <cell r="E149" t="str">
            <v>Burdet</v>
          </cell>
          <cell r="F149" t="str">
            <v>Donald</v>
          </cell>
          <cell r="G149">
            <v>18694</v>
          </cell>
          <cell r="H149">
            <v>1951</v>
          </cell>
          <cell r="I149" t="str">
            <v>Rue des Draizes 7</v>
          </cell>
          <cell r="J149">
            <v>2016</v>
          </cell>
          <cell r="K149" t="str">
            <v>Cortaillod</v>
          </cell>
          <cell r="M149" t="str">
            <v>dburdet2016@bluewin.ch</v>
          </cell>
          <cell r="N149" t="str">
            <v>Colombier</v>
          </cell>
        </row>
        <row r="150">
          <cell r="C150">
            <v>287416</v>
          </cell>
          <cell r="E150" t="str">
            <v>Bürge</v>
          </cell>
          <cell r="F150" t="str">
            <v>René</v>
          </cell>
          <cell r="G150">
            <v>25096</v>
          </cell>
          <cell r="H150">
            <v>1968</v>
          </cell>
          <cell r="I150" t="str">
            <v>Böhlisjockes 10</v>
          </cell>
          <cell r="J150">
            <v>9057</v>
          </cell>
          <cell r="K150" t="str">
            <v>Weissbad</v>
          </cell>
          <cell r="L150" t="str">
            <v>079 601 08 06</v>
          </cell>
          <cell r="N150" t="str">
            <v>Gossau SG</v>
          </cell>
        </row>
        <row r="151">
          <cell r="C151">
            <v>161000</v>
          </cell>
          <cell r="E151" t="str">
            <v>Burger</v>
          </cell>
          <cell r="F151" t="str">
            <v>Daniel</v>
          </cell>
          <cell r="G151">
            <v>24538</v>
          </cell>
          <cell r="H151">
            <v>1967</v>
          </cell>
          <cell r="I151" t="str">
            <v>Kaspera 702</v>
          </cell>
          <cell r="J151">
            <v>1716</v>
          </cell>
          <cell r="K151" t="str">
            <v>Schwarzsee</v>
          </cell>
          <cell r="L151" t="str">
            <v>079 213 83 18</v>
          </cell>
          <cell r="M151" t="str">
            <v>danielburger@pop.agri.ch</v>
          </cell>
          <cell r="N151" t="str">
            <v>Plaffeien</v>
          </cell>
        </row>
        <row r="152">
          <cell r="C152">
            <v>114568</v>
          </cell>
          <cell r="E152" t="str">
            <v>Bürgi</v>
          </cell>
          <cell r="F152" t="str">
            <v>Ruedi</v>
          </cell>
          <cell r="G152">
            <v>20123</v>
          </cell>
          <cell r="H152">
            <v>1955</v>
          </cell>
          <cell r="I152" t="str">
            <v>Jägerweg 79</v>
          </cell>
          <cell r="J152">
            <v>6410</v>
          </cell>
          <cell r="K152" t="str">
            <v>Goldau</v>
          </cell>
          <cell r="M152" t="str">
            <v>r.bue@bluewin.ch</v>
          </cell>
          <cell r="N152" t="str">
            <v>Goldau</v>
          </cell>
        </row>
        <row r="153">
          <cell r="C153">
            <v>114569</v>
          </cell>
          <cell r="E153" t="str">
            <v>Bürgi</v>
          </cell>
          <cell r="F153" t="str">
            <v>Walter</v>
          </cell>
          <cell r="G153">
            <v>18990</v>
          </cell>
          <cell r="H153">
            <v>1951</v>
          </cell>
          <cell r="I153" t="str">
            <v>Gutwindeweg 2</v>
          </cell>
          <cell r="J153">
            <v>6410</v>
          </cell>
          <cell r="K153" t="str">
            <v>Goldau</v>
          </cell>
          <cell r="M153" t="str">
            <v>-</v>
          </cell>
          <cell r="N153" t="str">
            <v>Goldau</v>
          </cell>
        </row>
        <row r="154">
          <cell r="C154">
            <v>120869</v>
          </cell>
          <cell r="E154" t="str">
            <v>Burkhalter</v>
          </cell>
          <cell r="F154" t="str">
            <v>Rudolf</v>
          </cell>
          <cell r="G154">
            <v>16631</v>
          </cell>
          <cell r="H154">
            <v>1945</v>
          </cell>
          <cell r="I154" t="str">
            <v>Neugut 40</v>
          </cell>
          <cell r="J154">
            <v>3280</v>
          </cell>
          <cell r="K154" t="str">
            <v>Murten</v>
          </cell>
          <cell r="M154" t="str">
            <v>Rubumu@bluewin.ch</v>
          </cell>
          <cell r="N154" t="str">
            <v>Murten</v>
          </cell>
        </row>
        <row r="155">
          <cell r="C155">
            <v>186749</v>
          </cell>
          <cell r="E155" t="str">
            <v>Bürki</v>
          </cell>
          <cell r="F155" t="str">
            <v>Arthur</v>
          </cell>
          <cell r="G155">
            <v>18536</v>
          </cell>
          <cell r="H155">
            <v>1950</v>
          </cell>
          <cell r="I155" t="str">
            <v>Chemin de Prélaz 46 A</v>
          </cell>
          <cell r="J155">
            <v>1260</v>
          </cell>
          <cell r="K155" t="str">
            <v>Nyon</v>
          </cell>
          <cell r="M155" t="str">
            <v>buerkia@bluewin.ch</v>
          </cell>
          <cell r="N155" t="str">
            <v>Duillier</v>
          </cell>
        </row>
        <row r="156">
          <cell r="C156">
            <v>186750</v>
          </cell>
          <cell r="E156" t="str">
            <v>Bürki</v>
          </cell>
          <cell r="F156" t="str">
            <v>Yannick</v>
          </cell>
          <cell r="G156">
            <v>32671</v>
          </cell>
          <cell r="H156">
            <v>1989</v>
          </cell>
          <cell r="I156" t="str">
            <v>Chemin de Prélaz 46 A</v>
          </cell>
          <cell r="J156">
            <v>1260</v>
          </cell>
          <cell r="K156" t="str">
            <v>Nyon</v>
          </cell>
          <cell r="M156" t="str">
            <v>y.burki@gmail.com</v>
          </cell>
          <cell r="N156" t="str">
            <v>Duillier</v>
          </cell>
        </row>
        <row r="157">
          <cell r="C157">
            <v>246092</v>
          </cell>
          <cell r="E157" t="str">
            <v>Burri</v>
          </cell>
          <cell r="F157" t="str">
            <v>Jürg</v>
          </cell>
          <cell r="G157">
            <v>23754</v>
          </cell>
          <cell r="H157">
            <v>1965</v>
          </cell>
          <cell r="I157" t="str">
            <v>Bielstrasse 17</v>
          </cell>
          <cell r="J157">
            <v>3252</v>
          </cell>
          <cell r="K157" t="str">
            <v>Worben</v>
          </cell>
          <cell r="M157" t="str">
            <v>j.burri@quickline.ch
juerg.burri@feintool.com</v>
          </cell>
          <cell r="N157" t="str">
            <v>Aegerten</v>
          </cell>
        </row>
        <row r="158">
          <cell r="C158">
            <v>514339</v>
          </cell>
          <cell r="E158" t="str">
            <v>Burri</v>
          </cell>
          <cell r="F158" t="str">
            <v>Bertrand</v>
          </cell>
          <cell r="G158">
            <v>34856</v>
          </cell>
          <cell r="H158">
            <v>1995</v>
          </cell>
          <cell r="I158" t="str">
            <v>Pasquier 15</v>
          </cell>
          <cell r="J158">
            <v>2114</v>
          </cell>
          <cell r="K158" t="str">
            <v>Fleurier</v>
          </cell>
          <cell r="M158" t="str">
            <v>-</v>
          </cell>
          <cell r="N158" t="str">
            <v>Val-de-Travers</v>
          </cell>
        </row>
        <row r="159">
          <cell r="C159">
            <v>114658</v>
          </cell>
          <cell r="E159" t="str">
            <v>Bütler</v>
          </cell>
          <cell r="F159" t="str">
            <v>Marcel</v>
          </cell>
          <cell r="G159">
            <v>26176</v>
          </cell>
          <cell r="H159">
            <v>1971</v>
          </cell>
          <cell r="I159" t="str">
            <v>Sonnmatt 1</v>
          </cell>
          <cell r="J159">
            <v>6343</v>
          </cell>
          <cell r="K159" t="str">
            <v>Rotkreuz</v>
          </cell>
          <cell r="L159" t="str">
            <v>079 452 06 71</v>
          </cell>
          <cell r="M159" t="str">
            <v>marcel.buetler@bluewin.ch</v>
          </cell>
          <cell r="N159" t="str">
            <v>Hünenberg</v>
          </cell>
        </row>
        <row r="160">
          <cell r="C160">
            <v>604401</v>
          </cell>
          <cell r="E160" t="str">
            <v>Bützberger</v>
          </cell>
          <cell r="F160" t="str">
            <v>Tatijana</v>
          </cell>
          <cell r="G160">
            <v>36390</v>
          </cell>
          <cell r="H160">
            <v>1999</v>
          </cell>
          <cell r="J160">
            <v>8308</v>
          </cell>
          <cell r="K160" t="str">
            <v>Illnau</v>
          </cell>
          <cell r="M160" t="str">
            <v>matthmar@hotmail.com</v>
          </cell>
          <cell r="N160" t="str">
            <v>Illnau Effretikon, SSV</v>
          </cell>
        </row>
        <row r="161">
          <cell r="C161">
            <v>186785</v>
          </cell>
          <cell r="E161" t="str">
            <v>Cailler</v>
          </cell>
          <cell r="F161" t="str">
            <v>Gilbert</v>
          </cell>
          <cell r="G161">
            <v>15855</v>
          </cell>
          <cell r="H161">
            <v>1943</v>
          </cell>
          <cell r="I161" t="str">
            <v>Ch. de la Combe 12</v>
          </cell>
          <cell r="J161">
            <v>1092</v>
          </cell>
          <cell r="K161" t="str">
            <v>Belmont-Lausanne</v>
          </cell>
          <cell r="M161" t="str">
            <v>cagilur@hotmail.ch</v>
          </cell>
          <cell r="N161" t="str">
            <v>Lonay-Venoge PC</v>
          </cell>
        </row>
        <row r="162">
          <cell r="C162">
            <v>121288</v>
          </cell>
          <cell r="E162" t="str">
            <v>Carigiet</v>
          </cell>
          <cell r="F162" t="str">
            <v>Christoph</v>
          </cell>
          <cell r="G162">
            <v>23975</v>
          </cell>
          <cell r="H162">
            <v>1965</v>
          </cell>
          <cell r="I162" t="str">
            <v>Stationsstrasse 79</v>
          </cell>
          <cell r="J162">
            <v>8424</v>
          </cell>
          <cell r="K162" t="str">
            <v>Embrach</v>
          </cell>
          <cell r="L162" t="str">
            <v>079 603 85 91</v>
          </cell>
          <cell r="M162" t="str">
            <v>carigiet@bluewin.ch</v>
          </cell>
          <cell r="N162" t="str">
            <v>Winterthur-Stadt</v>
          </cell>
        </row>
        <row r="163">
          <cell r="C163">
            <v>192330</v>
          </cell>
          <cell r="E163" t="str">
            <v>Carrard</v>
          </cell>
          <cell r="F163" t="str">
            <v>Roger</v>
          </cell>
          <cell r="G163">
            <v>16700</v>
          </cell>
          <cell r="H163">
            <v>1945</v>
          </cell>
          <cell r="I163" t="str">
            <v>Rue du Tunnel 5</v>
          </cell>
          <cell r="J163">
            <v>1005</v>
          </cell>
          <cell r="K163" t="str">
            <v>Lausanne</v>
          </cell>
          <cell r="M163" t="str">
            <v>rocarrard@bluewin.ch</v>
          </cell>
          <cell r="N163" t="str">
            <v>Morges</v>
          </cell>
        </row>
        <row r="164">
          <cell r="C164">
            <v>398071</v>
          </cell>
          <cell r="E164" t="str">
            <v>Carton</v>
          </cell>
          <cell r="F164" t="str">
            <v>Benoît</v>
          </cell>
          <cell r="G164">
            <v>27741</v>
          </cell>
          <cell r="H164">
            <v>1975</v>
          </cell>
          <cell r="I164" t="str">
            <v>Ruelle du Bout du Coin 2</v>
          </cell>
          <cell r="J164">
            <v>1123</v>
          </cell>
          <cell r="K164" t="str">
            <v>Aclens</v>
          </cell>
          <cell r="M164" t="str">
            <v>denis.legeret@misterdam.ch</v>
          </cell>
          <cell r="N164" t="str">
            <v>Prilly Bobst-Sports</v>
          </cell>
        </row>
        <row r="165">
          <cell r="C165">
            <v>192334</v>
          </cell>
          <cell r="E165" t="str">
            <v>Carvin</v>
          </cell>
          <cell r="F165" t="str">
            <v>Bruno</v>
          </cell>
          <cell r="G165">
            <v>22740</v>
          </cell>
          <cell r="H165">
            <v>1962</v>
          </cell>
          <cell r="I165" t="str">
            <v>Ch. de Marex 3</v>
          </cell>
          <cell r="J165">
            <v>1358</v>
          </cell>
          <cell r="K165" t="str">
            <v>Valeyres s./Rances</v>
          </cell>
          <cell r="M165" t="str">
            <v>carvin@vonet.ch</v>
          </cell>
          <cell r="N165" t="str">
            <v>Baulmes</v>
          </cell>
        </row>
        <row r="166">
          <cell r="C166">
            <v>327175</v>
          </cell>
          <cell r="E166" t="str">
            <v>Casucci</v>
          </cell>
          <cell r="F166" t="str">
            <v>Raymond</v>
          </cell>
          <cell r="G166">
            <v>23494</v>
          </cell>
          <cell r="H166">
            <v>1964</v>
          </cell>
          <cell r="I166" t="str">
            <v>En Chatagnis 4</v>
          </cell>
          <cell r="J166" t="str">
            <v>1143</v>
          </cell>
          <cell r="K166" t="str">
            <v>Apples</v>
          </cell>
          <cell r="L166" t="str">
            <v>021 802 93 32</v>
          </cell>
          <cell r="M166" t="str">
            <v>raymond-casu@bluewin.ch</v>
          </cell>
          <cell r="N166" t="str">
            <v>L'Isle</v>
          </cell>
        </row>
        <row r="167">
          <cell r="C167">
            <v>244043</v>
          </cell>
          <cell r="E167" t="str">
            <v>Cecchini</v>
          </cell>
          <cell r="F167" t="str">
            <v>Remo</v>
          </cell>
          <cell r="G167">
            <v>32548</v>
          </cell>
          <cell r="H167">
            <v>1989</v>
          </cell>
          <cell r="I167" t="str">
            <v>Solothurnstr. 4</v>
          </cell>
          <cell r="J167">
            <v>4536</v>
          </cell>
          <cell r="K167" t="str">
            <v>Attiswil</v>
          </cell>
          <cell r="M167" t="str">
            <v>r.cecchini.ekf@gmail.com</v>
          </cell>
          <cell r="N167" t="str">
            <v>Winistorf</v>
          </cell>
        </row>
        <row r="168">
          <cell r="C168">
            <v>458450</v>
          </cell>
          <cell r="E168" t="str">
            <v>Chapuis</v>
          </cell>
          <cell r="F168" t="str">
            <v>Anne</v>
          </cell>
          <cell r="G168">
            <v>33347</v>
          </cell>
          <cell r="H168">
            <v>1991</v>
          </cell>
          <cell r="I168" t="str">
            <v>Hägelstr. 4</v>
          </cell>
          <cell r="J168">
            <v>8115</v>
          </cell>
          <cell r="K168" t="str">
            <v>Hüttikon</v>
          </cell>
          <cell r="M168" t="str">
            <v>anne.chapuis@live.fr</v>
          </cell>
          <cell r="N168" t="str">
            <v>Wettingen-Würenlos</v>
          </cell>
        </row>
        <row r="169">
          <cell r="C169">
            <v>706664</v>
          </cell>
          <cell r="E169" t="str">
            <v>Chardonnens</v>
          </cell>
          <cell r="F169" t="str">
            <v>Jérémy</v>
          </cell>
          <cell r="G169">
            <v>36285</v>
          </cell>
          <cell r="H169">
            <v>1999</v>
          </cell>
          <cell r="I169" t="str">
            <v>Rte de cottens</v>
          </cell>
          <cell r="J169">
            <v>1744</v>
          </cell>
          <cell r="K169" t="str">
            <v>Chénens</v>
          </cell>
          <cell r="M169" t="str">
            <v>jeremychardonnens@msn.com</v>
          </cell>
          <cell r="N169" t="str">
            <v>Cottens et environs</v>
          </cell>
        </row>
        <row r="170">
          <cell r="C170">
            <v>161307</v>
          </cell>
          <cell r="E170" t="str">
            <v>Chételat</v>
          </cell>
          <cell r="F170" t="str">
            <v>Albert</v>
          </cell>
          <cell r="G170">
            <v>18515</v>
          </cell>
          <cell r="H170">
            <v>1950</v>
          </cell>
          <cell r="I170" t="str">
            <v>Les Riaux 62</v>
          </cell>
          <cell r="J170">
            <v>1746</v>
          </cell>
          <cell r="K170" t="str">
            <v>Prez-vers-Noréaz</v>
          </cell>
          <cell r="M170" t="str">
            <v>albertchetelat@bluewin.ch</v>
          </cell>
          <cell r="N170" t="str">
            <v>Fribourg</v>
          </cell>
        </row>
        <row r="171">
          <cell r="C171">
            <v>249966</v>
          </cell>
          <cell r="E171" t="str">
            <v>Chevalley</v>
          </cell>
          <cell r="F171" t="str">
            <v>Claude</v>
          </cell>
          <cell r="G171">
            <v>17677</v>
          </cell>
          <cell r="H171">
            <v>1948</v>
          </cell>
          <cell r="I171" t="str">
            <v>Av. de Marcelin 15</v>
          </cell>
          <cell r="J171">
            <v>1110</v>
          </cell>
          <cell r="K171" t="str">
            <v>Morges</v>
          </cell>
          <cell r="M171" t="str">
            <v>chevalleycl@bluewin.ch</v>
          </cell>
          <cell r="N171" t="str">
            <v>Morges</v>
          </cell>
        </row>
        <row r="172">
          <cell r="C172">
            <v>110757</v>
          </cell>
          <cell r="E172" t="str">
            <v>Christ</v>
          </cell>
          <cell r="F172" t="str">
            <v>Ernst</v>
          </cell>
          <cell r="G172">
            <v>21079</v>
          </cell>
          <cell r="H172">
            <v>1957</v>
          </cell>
          <cell r="I172" t="str">
            <v>Büsserachstrasse 82 A</v>
          </cell>
          <cell r="J172">
            <v>4232</v>
          </cell>
          <cell r="K172" t="str">
            <v>Fehren</v>
          </cell>
          <cell r="M172" t="str">
            <v>e.christ@bluewin.ch</v>
          </cell>
          <cell r="N172" t="str">
            <v>Thierstein</v>
          </cell>
        </row>
        <row r="173">
          <cell r="C173">
            <v>104541</v>
          </cell>
          <cell r="E173" t="str">
            <v>Christen</v>
          </cell>
          <cell r="F173" t="str">
            <v>Andreas</v>
          </cell>
          <cell r="G173">
            <v>22989</v>
          </cell>
          <cell r="H173">
            <v>1962</v>
          </cell>
          <cell r="I173" t="str">
            <v>Hauptstrasse 10</v>
          </cell>
          <cell r="J173">
            <v>4583</v>
          </cell>
          <cell r="K173" t="str">
            <v>Aetigkofen</v>
          </cell>
          <cell r="M173" t="str">
            <v>ca-christen@bluewin.ch</v>
          </cell>
          <cell r="N173" t="str">
            <v>Biezwil</v>
          </cell>
        </row>
        <row r="174">
          <cell r="C174">
            <v>120227</v>
          </cell>
          <cell r="E174" t="str">
            <v>Christen</v>
          </cell>
          <cell r="F174" t="str">
            <v>Peter</v>
          </cell>
          <cell r="G174">
            <v>26860</v>
          </cell>
          <cell r="H174">
            <v>1973</v>
          </cell>
          <cell r="I174" t="str">
            <v>Scheuerriedernweg 7</v>
          </cell>
          <cell r="J174">
            <v>3250</v>
          </cell>
          <cell r="K174" t="str">
            <v>Lyss</v>
          </cell>
          <cell r="M174" t="str">
            <v>peterchristen@bluewin.ch</v>
          </cell>
          <cell r="N174" t="str">
            <v>Murten</v>
          </cell>
        </row>
        <row r="175">
          <cell r="C175">
            <v>216914</v>
          </cell>
          <cell r="E175" t="str">
            <v>Christen</v>
          </cell>
          <cell r="F175" t="str">
            <v>Max</v>
          </cell>
          <cell r="G175">
            <v>19699</v>
          </cell>
          <cell r="H175">
            <v>1953</v>
          </cell>
          <cell r="I175" t="str">
            <v>Birchliweidweg 15</v>
          </cell>
          <cell r="J175">
            <v>4852</v>
          </cell>
          <cell r="K175" t="str">
            <v>Rothrist</v>
          </cell>
          <cell r="L175" t="str">
            <v>079 340 84 77</v>
          </cell>
          <cell r="M175" t="str">
            <v>mzaugg@sunrise.ch</v>
          </cell>
          <cell r="N175" t="str">
            <v>Niederbuchsiten</v>
          </cell>
        </row>
        <row r="176">
          <cell r="C176">
            <v>107127</v>
          </cell>
          <cell r="E176" t="str">
            <v>Cirillo</v>
          </cell>
          <cell r="F176" t="str">
            <v>Claudio</v>
          </cell>
          <cell r="G176">
            <v>24208</v>
          </cell>
          <cell r="H176">
            <v>1966</v>
          </cell>
          <cell r="I176" t="str">
            <v>Rochettes 7</v>
          </cell>
          <cell r="J176">
            <v>2087</v>
          </cell>
          <cell r="K176" t="str">
            <v>Cornaux NE</v>
          </cell>
          <cell r="M176" t="str">
            <v>garage@roger-peter.ch</v>
          </cell>
          <cell r="N176" t="str">
            <v>Neuchâtel</v>
          </cell>
        </row>
        <row r="177">
          <cell r="C177">
            <v>145312</v>
          </cell>
          <cell r="E177" t="str">
            <v>Clausen</v>
          </cell>
          <cell r="F177" t="str">
            <v>Leo</v>
          </cell>
          <cell r="G177">
            <v>18351</v>
          </cell>
          <cell r="H177">
            <v>1950</v>
          </cell>
          <cell r="I177" t="str">
            <v>Bieu 6</v>
          </cell>
          <cell r="J177">
            <v>3995</v>
          </cell>
          <cell r="K177" t="str">
            <v>Ernen</v>
          </cell>
          <cell r="M177" t="str">
            <v>leowclausen@gmail.com</v>
          </cell>
          <cell r="N177" t="str">
            <v>Unnergoms</v>
          </cell>
        </row>
        <row r="178">
          <cell r="C178">
            <v>114752</v>
          </cell>
          <cell r="E178" t="str">
            <v>Colpi</v>
          </cell>
          <cell r="F178" t="str">
            <v>Max</v>
          </cell>
          <cell r="G178">
            <v>20597</v>
          </cell>
          <cell r="H178">
            <v>1956</v>
          </cell>
          <cell r="I178" t="str">
            <v>Bahnmatt 17</v>
          </cell>
          <cell r="J178">
            <v>6340</v>
          </cell>
          <cell r="K178" t="str">
            <v>Baar</v>
          </cell>
          <cell r="M178" t="str">
            <v>colpi@bluewin.ch</v>
          </cell>
          <cell r="N178" t="str">
            <v>Baar</v>
          </cell>
        </row>
        <row r="179">
          <cell r="C179">
            <v>161309</v>
          </cell>
          <cell r="E179" t="str">
            <v>Cotting</v>
          </cell>
          <cell r="F179" t="str">
            <v>André-Claude</v>
          </cell>
          <cell r="G179">
            <v>17985</v>
          </cell>
          <cell r="H179">
            <v>1949</v>
          </cell>
          <cell r="I179" t="str">
            <v>rte de l`Otierdo 37</v>
          </cell>
          <cell r="J179">
            <v>1754</v>
          </cell>
          <cell r="K179" t="str">
            <v>Avry-sur-Matran</v>
          </cell>
          <cell r="M179" t="str">
            <v>ac.cotting@acc-conseilfiscal.ch</v>
          </cell>
          <cell r="N179" t="str">
            <v>Fribourg</v>
          </cell>
        </row>
        <row r="180">
          <cell r="C180">
            <v>608150</v>
          </cell>
          <cell r="E180" t="str">
            <v>Cramer</v>
          </cell>
          <cell r="F180" t="str">
            <v>Léopold</v>
          </cell>
          <cell r="G180">
            <v>35441</v>
          </cell>
          <cell r="H180">
            <v>1997</v>
          </cell>
          <cell r="I180" t="str">
            <v>Chemin de Ropre 2</v>
          </cell>
          <cell r="J180">
            <v>1135</v>
          </cell>
          <cell r="K180" t="str">
            <v>Denens</v>
          </cell>
          <cell r="M180" t="str">
            <v>cramerleopold@hotmail.com</v>
          </cell>
          <cell r="N180" t="str">
            <v>Arquebuse</v>
          </cell>
        </row>
        <row r="181">
          <cell r="C181">
            <v>186953</v>
          </cell>
          <cell r="E181" t="str">
            <v>Crausaz</v>
          </cell>
          <cell r="F181" t="str">
            <v>Ludovic</v>
          </cell>
          <cell r="G181">
            <v>30300</v>
          </cell>
          <cell r="H181">
            <v>1982</v>
          </cell>
          <cell r="I181" t="str">
            <v>Chemin des Granges 9</v>
          </cell>
          <cell r="J181">
            <v>1614</v>
          </cell>
          <cell r="K181" t="str">
            <v>Granges (Veveyse)</v>
          </cell>
          <cell r="M181" t="str">
            <v>-</v>
          </cell>
          <cell r="N181" t="str">
            <v>Palézieux</v>
          </cell>
        </row>
        <row r="182">
          <cell r="C182">
            <v>247338</v>
          </cell>
          <cell r="E182" t="str">
            <v>Croset</v>
          </cell>
          <cell r="F182" t="str">
            <v>Eugène</v>
          </cell>
          <cell r="G182">
            <v>13279</v>
          </cell>
          <cell r="H182">
            <v>1936</v>
          </cell>
          <cell r="I182" t="str">
            <v>Ch. des Lieugex 5</v>
          </cell>
          <cell r="J182">
            <v>1860</v>
          </cell>
          <cell r="K182" t="str">
            <v>Aigle</v>
          </cell>
          <cell r="M182" t="str">
            <v>croseuge@bluewin.ch</v>
          </cell>
          <cell r="N182" t="str">
            <v>Châble-Croix</v>
          </cell>
        </row>
        <row r="183">
          <cell r="C183">
            <v>100251</v>
          </cell>
          <cell r="E183" t="str">
            <v>Cueni</v>
          </cell>
          <cell r="F183" t="str">
            <v>Benno</v>
          </cell>
          <cell r="G183">
            <v>29907</v>
          </cell>
          <cell r="H183">
            <v>1981</v>
          </cell>
          <cell r="I183" t="str">
            <v>Linden 304 B</v>
          </cell>
          <cell r="J183">
            <v>3619</v>
          </cell>
          <cell r="K183" t="str">
            <v>Eriz</v>
          </cell>
          <cell r="M183" t="str">
            <v>b.cueni@bluewin.ch</v>
          </cell>
          <cell r="N183" t="str">
            <v>Buchholterberg</v>
          </cell>
        </row>
        <row r="184">
          <cell r="C184">
            <v>123297</v>
          </cell>
          <cell r="E184" t="str">
            <v>Curtins</v>
          </cell>
          <cell r="F184" t="str">
            <v>Retus</v>
          </cell>
          <cell r="G184">
            <v>19927</v>
          </cell>
          <cell r="H184">
            <v>1954</v>
          </cell>
          <cell r="I184" t="str">
            <v>Leinenfeldstrasse 32</v>
          </cell>
          <cell r="J184" t="str">
            <v>4632</v>
          </cell>
          <cell r="K184" t="str">
            <v>Trimbach</v>
          </cell>
          <cell r="L184">
            <v>0</v>
          </cell>
          <cell r="M184" t="str">
            <v>chesu_ch2002@yahoo.de</v>
          </cell>
          <cell r="N184" t="str">
            <v>Trimbach</v>
          </cell>
        </row>
        <row r="185">
          <cell r="C185">
            <v>115615</v>
          </cell>
          <cell r="E185" t="str">
            <v>Dahinden</v>
          </cell>
          <cell r="F185" t="str">
            <v>Beat</v>
          </cell>
          <cell r="G185">
            <v>19732</v>
          </cell>
          <cell r="H185">
            <v>1954</v>
          </cell>
          <cell r="I185" t="str">
            <v>Reussmattweg 6</v>
          </cell>
          <cell r="J185">
            <v>6032</v>
          </cell>
          <cell r="K185" t="str">
            <v>Emmen</v>
          </cell>
          <cell r="M185" t="str">
            <v>dahindenwaffen@bluewin.ch</v>
          </cell>
          <cell r="N185" t="str">
            <v>Reussbühl-Littau</v>
          </cell>
        </row>
        <row r="186">
          <cell r="C186">
            <v>115616</v>
          </cell>
          <cell r="E186" t="str">
            <v>Dahinden</v>
          </cell>
          <cell r="F186" t="str">
            <v>Karin</v>
          </cell>
          <cell r="G186">
            <v>31882</v>
          </cell>
          <cell r="H186">
            <v>1987</v>
          </cell>
          <cell r="I186" t="str">
            <v>Rothenpark 8</v>
          </cell>
          <cell r="J186">
            <v>6045</v>
          </cell>
          <cell r="K186" t="str">
            <v>Luzern</v>
          </cell>
          <cell r="M186" t="str">
            <v>-</v>
          </cell>
          <cell r="N186" t="str">
            <v>Reussbühl-Littau</v>
          </cell>
        </row>
        <row r="187">
          <cell r="C187">
            <v>119246</v>
          </cell>
          <cell r="E187" t="str">
            <v>Dänzer</v>
          </cell>
          <cell r="F187" t="str">
            <v>Hermann</v>
          </cell>
          <cell r="G187">
            <v>17554</v>
          </cell>
          <cell r="H187">
            <v>1948</v>
          </cell>
          <cell r="I187" t="str">
            <v>Weissenbach 483 C</v>
          </cell>
          <cell r="J187">
            <v>3766</v>
          </cell>
          <cell r="K187" t="str">
            <v>Boltigen</v>
          </cell>
          <cell r="L187" t="str">
            <v>033 773 69 02</v>
          </cell>
          <cell r="M187" t="str">
            <v>martin.zahler@bluewin.ch</v>
          </cell>
          <cell r="N187" t="str">
            <v>Boltigen</v>
          </cell>
        </row>
        <row r="188">
          <cell r="C188">
            <v>119247</v>
          </cell>
          <cell r="E188" t="str">
            <v>Dänzer</v>
          </cell>
          <cell r="F188" t="str">
            <v>Reto</v>
          </cell>
          <cell r="G188">
            <v>26525</v>
          </cell>
          <cell r="H188">
            <v>1972</v>
          </cell>
          <cell r="I188" t="str">
            <v>Weissenbach 483 C</v>
          </cell>
          <cell r="J188">
            <v>3766</v>
          </cell>
          <cell r="K188" t="str">
            <v>Boltigen</v>
          </cell>
          <cell r="L188" t="str">
            <v>079 258 26 58</v>
          </cell>
          <cell r="M188" t="str">
            <v>martin.zahler@bluewin.ch</v>
          </cell>
          <cell r="N188" t="str">
            <v>Boltigen</v>
          </cell>
        </row>
        <row r="189">
          <cell r="C189">
            <v>160434</v>
          </cell>
          <cell r="E189" t="str">
            <v>De Kock</v>
          </cell>
          <cell r="F189" t="str">
            <v>David</v>
          </cell>
          <cell r="G189">
            <v>24549</v>
          </cell>
          <cell r="H189">
            <v>1967</v>
          </cell>
          <cell r="I189" t="str">
            <v>Im Pardiel 61</v>
          </cell>
          <cell r="J189">
            <v>9494</v>
          </cell>
          <cell r="K189" t="str">
            <v>Schaan</v>
          </cell>
          <cell r="M189" t="str">
            <v>dekockdavid@powersurf.li</v>
          </cell>
          <cell r="N189" t="str">
            <v>Vaduz</v>
          </cell>
        </row>
        <row r="190">
          <cell r="C190">
            <v>186976</v>
          </cell>
          <cell r="E190" t="str">
            <v>Debetaz</v>
          </cell>
          <cell r="F190" t="str">
            <v>Jean-Marc</v>
          </cell>
          <cell r="G190">
            <v>18839</v>
          </cell>
          <cell r="H190">
            <v>1951</v>
          </cell>
          <cell r="I190" t="str">
            <v>Ch Sauffaz 3</v>
          </cell>
          <cell r="J190">
            <v>1305</v>
          </cell>
          <cell r="K190" t="str">
            <v>Penthalaz</v>
          </cell>
          <cell r="M190" t="str">
            <v>jm.debetaz@bluewin.ch</v>
          </cell>
          <cell r="N190" t="str">
            <v>Penthalaz</v>
          </cell>
        </row>
        <row r="191">
          <cell r="C191">
            <v>297865</v>
          </cell>
          <cell r="E191" t="str">
            <v>Décaillet</v>
          </cell>
          <cell r="F191" t="str">
            <v>Corentin</v>
          </cell>
          <cell r="G191">
            <v>33667</v>
          </cell>
          <cell r="H191">
            <v>1992</v>
          </cell>
          <cell r="I191" t="str">
            <v>Rue du Bugnon 1</v>
          </cell>
          <cell r="J191">
            <v>1870</v>
          </cell>
          <cell r="K191" t="str">
            <v>Monthey</v>
          </cell>
          <cell r="M191" t="str">
            <v>martial.giroud@gmail.com</v>
          </cell>
          <cell r="N191" t="str">
            <v>St-Maurice</v>
          </cell>
        </row>
        <row r="192">
          <cell r="C192">
            <v>185107</v>
          </cell>
          <cell r="E192" t="str">
            <v>Decrausaz</v>
          </cell>
          <cell r="F192" t="str">
            <v>Gilbert</v>
          </cell>
          <cell r="G192">
            <v>21529</v>
          </cell>
          <cell r="H192">
            <v>1958</v>
          </cell>
          <cell r="I192" t="str">
            <v>Chemin Tornafou 7</v>
          </cell>
          <cell r="J192">
            <v>1823</v>
          </cell>
          <cell r="K192" t="str">
            <v>Glion</v>
          </cell>
          <cell r="M192" t="str">
            <v>gildeux@bluewin.ch</v>
          </cell>
          <cell r="N192" t="str">
            <v>Aubonne</v>
          </cell>
        </row>
        <row r="193">
          <cell r="C193">
            <v>314624</v>
          </cell>
          <cell r="E193" t="str">
            <v>Delabays</v>
          </cell>
          <cell r="F193" t="str">
            <v>Louis</v>
          </cell>
          <cell r="G193">
            <v>34618</v>
          </cell>
          <cell r="H193">
            <v>1994</v>
          </cell>
          <cell r="I193" t="str">
            <v>Cité Suchard 4</v>
          </cell>
          <cell r="J193">
            <v>2000</v>
          </cell>
          <cell r="K193" t="str">
            <v>Neuchâtel</v>
          </cell>
          <cell r="M193" t="str">
            <v>louis.delabays@bluewin.ch</v>
          </cell>
          <cell r="N193" t="str">
            <v>Peseux</v>
          </cell>
        </row>
        <row r="194">
          <cell r="C194">
            <v>267496</v>
          </cell>
          <cell r="E194" t="str">
            <v>Delley</v>
          </cell>
          <cell r="F194" t="str">
            <v>Claude-Alain</v>
          </cell>
          <cell r="G194">
            <v>32886</v>
          </cell>
          <cell r="H194">
            <v>1990</v>
          </cell>
          <cell r="I194" t="str">
            <v>Eggstrasse 21</v>
          </cell>
          <cell r="J194">
            <v>9242</v>
          </cell>
          <cell r="K194" t="str">
            <v>Oberuzwil</v>
          </cell>
          <cell r="L194" t="str">
            <v>079 575 57 30</v>
          </cell>
          <cell r="M194" t="str">
            <v>claudid13@hotmail.com</v>
          </cell>
          <cell r="N194" t="str">
            <v>Gossau SG</v>
          </cell>
        </row>
        <row r="195">
          <cell r="C195">
            <v>120430</v>
          </cell>
          <cell r="E195" t="str">
            <v>Dennler</v>
          </cell>
          <cell r="F195" t="str">
            <v>Lilian</v>
          </cell>
          <cell r="G195">
            <v>22320</v>
          </cell>
          <cell r="H195">
            <v>1961</v>
          </cell>
          <cell r="I195" t="str">
            <v>Ursprungstr. 35</v>
          </cell>
          <cell r="J195">
            <v>4912</v>
          </cell>
          <cell r="K195" t="str">
            <v>Aarwangen</v>
          </cell>
          <cell r="L195" t="str">
            <v>076 326 89 61</v>
          </cell>
          <cell r="M195" t="str">
            <v>dennler.rene@bluewin.ch</v>
          </cell>
          <cell r="N195" t="str">
            <v>Lotzwil-Langenthal</v>
          </cell>
        </row>
        <row r="196">
          <cell r="C196">
            <v>120431</v>
          </cell>
          <cell r="E196" t="str">
            <v>Dennler</v>
          </cell>
          <cell r="F196" t="str">
            <v>Patrick</v>
          </cell>
          <cell r="G196">
            <v>32355</v>
          </cell>
          <cell r="H196">
            <v>1988</v>
          </cell>
          <cell r="I196" t="str">
            <v>Neuhofstr. 4</v>
          </cell>
          <cell r="J196">
            <v>4912</v>
          </cell>
          <cell r="K196" t="str">
            <v>Aarwangen</v>
          </cell>
          <cell r="L196" t="str">
            <v>079 959 45 18</v>
          </cell>
          <cell r="M196" t="str">
            <v>pat.dennler@hotmail.com</v>
          </cell>
          <cell r="N196" t="str">
            <v>Lotzwil-Langenthal</v>
          </cell>
        </row>
        <row r="197">
          <cell r="C197">
            <v>120432</v>
          </cell>
          <cell r="E197" t="str">
            <v>Dennler</v>
          </cell>
          <cell r="F197" t="str">
            <v>René</v>
          </cell>
          <cell r="G197">
            <v>21058</v>
          </cell>
          <cell r="H197">
            <v>1957</v>
          </cell>
          <cell r="I197" t="str">
            <v>Ursprungstr. 35</v>
          </cell>
          <cell r="J197">
            <v>4912</v>
          </cell>
          <cell r="K197" t="str">
            <v>Aarwangen</v>
          </cell>
          <cell r="L197" t="str">
            <v>079 324 89 61</v>
          </cell>
          <cell r="M197" t="str">
            <v>dennler.rene@bluewin.ch</v>
          </cell>
          <cell r="N197" t="str">
            <v>Lotzwil-Langenthal</v>
          </cell>
        </row>
        <row r="198">
          <cell r="C198">
            <v>123012</v>
          </cell>
          <cell r="E198" t="str">
            <v>Denzler</v>
          </cell>
          <cell r="F198" t="str">
            <v>Rolf</v>
          </cell>
          <cell r="G198">
            <v>23596</v>
          </cell>
          <cell r="H198">
            <v>1964</v>
          </cell>
          <cell r="I198" t="str">
            <v>Sonnhalde 236</v>
          </cell>
          <cell r="J198">
            <v>5705</v>
          </cell>
          <cell r="K198" t="str">
            <v>Hallwil</v>
          </cell>
          <cell r="L198" t="str">
            <v>079 447 02 34</v>
          </cell>
          <cell r="M198" t="str">
            <v>rolf@denzlers.ch</v>
          </cell>
          <cell r="N198" t="str">
            <v>Villmergen</v>
          </cell>
        </row>
        <row r="199">
          <cell r="C199">
            <v>120911</v>
          </cell>
          <cell r="E199" t="str">
            <v>Derendinger</v>
          </cell>
          <cell r="F199" t="str">
            <v>Stefan</v>
          </cell>
          <cell r="G199">
            <v>24038</v>
          </cell>
          <cell r="H199">
            <v>1965</v>
          </cell>
          <cell r="I199" t="str">
            <v>Hunzigenstr. 4</v>
          </cell>
          <cell r="J199">
            <v>3113</v>
          </cell>
          <cell r="K199" t="str">
            <v>Rubigen</v>
          </cell>
          <cell r="M199" t="str">
            <v>stefan@derendinger-haustech.ch</v>
          </cell>
          <cell r="N199" t="str">
            <v>Oberbalm</v>
          </cell>
        </row>
        <row r="200">
          <cell r="C200">
            <v>328976</v>
          </cell>
          <cell r="E200" t="str">
            <v>Derrer</v>
          </cell>
          <cell r="F200" t="str">
            <v>Daniel</v>
          </cell>
          <cell r="G200">
            <v>33659</v>
          </cell>
          <cell r="H200">
            <v>1992</v>
          </cell>
          <cell r="I200" t="str">
            <v>Steckbornstrasse 65</v>
          </cell>
          <cell r="J200">
            <v>8505</v>
          </cell>
          <cell r="K200" t="str">
            <v>Pfyn</v>
          </cell>
          <cell r="M200" t="str">
            <v>-</v>
          </cell>
          <cell r="N200" t="str">
            <v>Dettighofen</v>
          </cell>
        </row>
        <row r="201">
          <cell r="C201">
            <v>600716</v>
          </cell>
          <cell r="E201" t="str">
            <v>Despont</v>
          </cell>
          <cell r="F201" t="str">
            <v>Vincent</v>
          </cell>
          <cell r="G201">
            <v>35523</v>
          </cell>
          <cell r="H201">
            <v>1997</v>
          </cell>
          <cell r="I201" t="str">
            <v>Les Fontaines 3</v>
          </cell>
          <cell r="J201">
            <v>1745</v>
          </cell>
          <cell r="K201" t="str">
            <v>Lentigny</v>
          </cell>
          <cell r="N201" t="str">
            <v>Fribourg</v>
          </cell>
        </row>
        <row r="202">
          <cell r="C202">
            <v>187541</v>
          </cell>
          <cell r="E202" t="str">
            <v>Dessemontet</v>
          </cell>
          <cell r="F202" t="str">
            <v>Jacques</v>
          </cell>
          <cell r="G202">
            <v>16212</v>
          </cell>
          <cell r="H202">
            <v>1944</v>
          </cell>
          <cell r="I202" t="str">
            <v>Charmilles 2</v>
          </cell>
          <cell r="J202">
            <v>1400</v>
          </cell>
          <cell r="K202" t="str">
            <v>Yverdon-les-Bains</v>
          </cell>
          <cell r="M202" t="str">
            <v>jacques.dessemontet@bluewin.ch</v>
          </cell>
          <cell r="N202" t="str">
            <v>Yverdon</v>
          </cell>
        </row>
        <row r="203">
          <cell r="C203">
            <v>161310</v>
          </cell>
          <cell r="E203" t="str">
            <v>Devaud</v>
          </cell>
          <cell r="F203" t="str">
            <v>André</v>
          </cell>
          <cell r="G203">
            <v>16353</v>
          </cell>
          <cell r="H203">
            <v>1944</v>
          </cell>
          <cell r="I203" t="str">
            <v>Chemin du Verger 44</v>
          </cell>
          <cell r="J203">
            <v>1752</v>
          </cell>
          <cell r="K203" t="str">
            <v>Villars-sur-Glâne</v>
          </cell>
          <cell r="M203" t="str">
            <v>andre@screenseven.net</v>
          </cell>
          <cell r="N203" t="str">
            <v>Fribourg</v>
          </cell>
        </row>
        <row r="204">
          <cell r="C204">
            <v>521506</v>
          </cell>
          <cell r="E204" t="str">
            <v>Devaud</v>
          </cell>
          <cell r="F204" t="str">
            <v>Loïc</v>
          </cell>
          <cell r="G204">
            <v>33409</v>
          </cell>
          <cell r="H204">
            <v>1991</v>
          </cell>
          <cell r="I204" t="str">
            <v>Avenue d`Aire 91B</v>
          </cell>
          <cell r="J204">
            <v>1203</v>
          </cell>
          <cell r="K204" t="str">
            <v>Genève</v>
          </cell>
          <cell r="M204" t="str">
            <v>loic.devaud91@gmail.com</v>
          </cell>
          <cell r="N204" t="str">
            <v>Arquebuse</v>
          </cell>
        </row>
        <row r="205">
          <cell r="C205">
            <v>311675</v>
          </cell>
          <cell r="E205" t="str">
            <v>Devittori</v>
          </cell>
          <cell r="F205" t="str">
            <v>Ilaria</v>
          </cell>
          <cell r="G205">
            <v>33535</v>
          </cell>
          <cell r="H205">
            <v>1991</v>
          </cell>
          <cell r="I205" t="str">
            <v>-</v>
          </cell>
          <cell r="J205">
            <v>6719</v>
          </cell>
          <cell r="K205" t="str">
            <v>Aquila</v>
          </cell>
          <cell r="M205" t="str">
            <v>-</v>
          </cell>
          <cell r="N205" t="str">
            <v>Bassa Leventina Bodio</v>
          </cell>
        </row>
        <row r="206">
          <cell r="C206">
            <v>110673</v>
          </cell>
          <cell r="E206" t="str">
            <v>Ditzler</v>
          </cell>
          <cell r="F206" t="str">
            <v>René</v>
          </cell>
          <cell r="H206">
            <v>1946</v>
          </cell>
          <cell r="K206" t="str">
            <v>Röschenz</v>
          </cell>
          <cell r="M206" t="str">
            <v>reneditzler@hispeed.ch</v>
          </cell>
          <cell r="N206" t="str">
            <v>Arlesheim</v>
          </cell>
        </row>
        <row r="207">
          <cell r="C207">
            <v>185108</v>
          </cell>
          <cell r="E207" t="str">
            <v>Divorne</v>
          </cell>
          <cell r="F207" t="str">
            <v>André</v>
          </cell>
          <cell r="G207">
            <v>17327</v>
          </cell>
          <cell r="H207">
            <v>1947</v>
          </cell>
          <cell r="I207" t="str">
            <v>Ch. de la Suettaz 9</v>
          </cell>
          <cell r="J207">
            <v>1008</v>
          </cell>
          <cell r="K207" t="str">
            <v>Prilly</v>
          </cell>
          <cell r="M207" t="str">
            <v>andredivorne@citycable.ch</v>
          </cell>
          <cell r="N207" t="str">
            <v>Aubonne</v>
          </cell>
        </row>
        <row r="208">
          <cell r="C208">
            <v>186829</v>
          </cell>
          <cell r="E208" t="str">
            <v>Dizerens</v>
          </cell>
          <cell r="F208" t="str">
            <v>Georges</v>
          </cell>
          <cell r="G208">
            <v>21741</v>
          </cell>
          <cell r="H208">
            <v>1959</v>
          </cell>
          <cell r="J208">
            <v>1440</v>
          </cell>
          <cell r="K208" t="str">
            <v>Montagny - Chamard</v>
          </cell>
          <cell r="M208" t="str">
            <v>g@dizerens.net</v>
          </cell>
          <cell r="N208" t="str">
            <v>Baulmes</v>
          </cell>
        </row>
        <row r="209">
          <cell r="C209">
            <v>295757</v>
          </cell>
          <cell r="E209" t="str">
            <v>Dobler</v>
          </cell>
          <cell r="F209" t="str">
            <v>Florian</v>
          </cell>
          <cell r="G209">
            <v>34050</v>
          </cell>
          <cell r="H209">
            <v>1993</v>
          </cell>
          <cell r="I209" t="str">
            <v>Schulhausstrasse 5</v>
          </cell>
          <cell r="J209">
            <v>9050</v>
          </cell>
          <cell r="K209" t="str">
            <v>Schwende</v>
          </cell>
          <cell r="L209" t="str">
            <v>077 443 87 41</v>
          </cell>
          <cell r="M209" t="str">
            <v>florian.dobler@bluewin.ch</v>
          </cell>
          <cell r="N209" t="str">
            <v>Weissbad</v>
          </cell>
        </row>
        <row r="210">
          <cell r="C210">
            <v>114075</v>
          </cell>
          <cell r="E210" t="str">
            <v>Dobmann</v>
          </cell>
          <cell r="F210" t="str">
            <v>Andreas</v>
          </cell>
          <cell r="G210">
            <v>21822</v>
          </cell>
          <cell r="H210">
            <v>1959</v>
          </cell>
          <cell r="I210" t="str">
            <v>Unterhofstrasse 14</v>
          </cell>
          <cell r="J210">
            <v>6208</v>
          </cell>
          <cell r="K210" t="str">
            <v>Oberkirch</v>
          </cell>
          <cell r="M210" t="str">
            <v>andreas.dobmann@bluewin.ch</v>
          </cell>
          <cell r="N210" t="str">
            <v>Luzern Stadt</v>
          </cell>
        </row>
        <row r="211">
          <cell r="C211">
            <v>113540</v>
          </cell>
          <cell r="E211" t="str">
            <v>Domenig</v>
          </cell>
          <cell r="F211" t="str">
            <v>Hans</v>
          </cell>
          <cell r="G211">
            <v>17265</v>
          </cell>
          <cell r="H211">
            <v>1947</v>
          </cell>
          <cell r="I211" t="str">
            <v>Felbenweg 2</v>
          </cell>
          <cell r="J211">
            <v>9493</v>
          </cell>
          <cell r="K211" t="str">
            <v>Mauren</v>
          </cell>
          <cell r="L211" t="str">
            <v>0042 378 74747</v>
          </cell>
          <cell r="M211" t="str">
            <v>hans.domenig@adon.li</v>
          </cell>
          <cell r="N211" t="str">
            <v>Vaduz</v>
          </cell>
        </row>
        <row r="212">
          <cell r="C212">
            <v>193060</v>
          </cell>
          <cell r="E212" t="str">
            <v>Donzallaz</v>
          </cell>
          <cell r="F212" t="str">
            <v>Jean-Claude</v>
          </cell>
          <cell r="G212">
            <v>16528</v>
          </cell>
          <cell r="H212">
            <v>1945</v>
          </cell>
          <cell r="I212" t="str">
            <v>ch. du Pâquier 5</v>
          </cell>
          <cell r="J212">
            <v>1625</v>
          </cell>
          <cell r="K212" t="str">
            <v>Maules</v>
          </cell>
          <cell r="M212" t="str">
            <v>jcldonzallaz@bluewin.ch</v>
          </cell>
          <cell r="N212" t="str">
            <v>La Roche</v>
          </cell>
        </row>
        <row r="213">
          <cell r="C213">
            <v>161472</v>
          </cell>
          <cell r="E213" t="str">
            <v>Dousse</v>
          </cell>
          <cell r="F213" t="str">
            <v>Marcel</v>
          </cell>
          <cell r="G213">
            <v>19757</v>
          </cell>
          <cell r="H213">
            <v>1954</v>
          </cell>
          <cell r="I213" t="str">
            <v>Grube 20</v>
          </cell>
          <cell r="J213">
            <v>1716</v>
          </cell>
          <cell r="K213" t="str">
            <v>Plaffeien</v>
          </cell>
          <cell r="M213" t="str">
            <v>marcel.dousse@bluewin.ch</v>
          </cell>
          <cell r="N213" t="str">
            <v>Plaffeien</v>
          </cell>
        </row>
        <row r="214">
          <cell r="C214">
            <v>161313</v>
          </cell>
          <cell r="E214" t="str">
            <v>Dufaux</v>
          </cell>
          <cell r="F214" t="str">
            <v>Pierre-Alain</v>
          </cell>
          <cell r="G214">
            <v>18020</v>
          </cell>
          <cell r="H214">
            <v>1949</v>
          </cell>
          <cell r="I214" t="str">
            <v>Rte des Grives 6</v>
          </cell>
          <cell r="J214">
            <v>1763</v>
          </cell>
          <cell r="K214" t="str">
            <v>Granges-Paccot</v>
          </cell>
          <cell r="M214" t="str">
            <v>info@freesport.ch</v>
          </cell>
          <cell r="N214" t="str">
            <v>Fribourg</v>
          </cell>
        </row>
        <row r="215">
          <cell r="C215">
            <v>304768</v>
          </cell>
          <cell r="E215" t="str">
            <v>Dufaux</v>
          </cell>
          <cell r="F215" t="str">
            <v>Gilles</v>
          </cell>
          <cell r="G215">
            <v>34681</v>
          </cell>
          <cell r="H215">
            <v>1994</v>
          </cell>
          <cell r="I215" t="str">
            <v>Rte des Grives 6</v>
          </cell>
          <cell r="J215">
            <v>1763</v>
          </cell>
          <cell r="K215" t="str">
            <v>Granges-Paccot</v>
          </cell>
          <cell r="M215" t="str">
            <v>gillesdufaux@hotmail.com</v>
          </cell>
          <cell r="N215" t="str">
            <v>Fribourg</v>
          </cell>
        </row>
        <row r="216">
          <cell r="C216">
            <v>112571</v>
          </cell>
          <cell r="E216" t="str">
            <v>Duff</v>
          </cell>
          <cell r="F216" t="str">
            <v>Robert</v>
          </cell>
          <cell r="G216">
            <v>16905</v>
          </cell>
          <cell r="H216">
            <v>1946</v>
          </cell>
          <cell r="I216" t="str">
            <v>alte Ruppenstr. 11</v>
          </cell>
          <cell r="J216">
            <v>9450</v>
          </cell>
          <cell r="K216" t="str">
            <v>Altstätten</v>
          </cell>
          <cell r="L216" t="str">
            <v>081 771 12 40</v>
          </cell>
          <cell r="M216" t="str">
            <v>karl.hardegger@ralo.ch</v>
          </cell>
          <cell r="N216" t="str">
            <v>Altstätten</v>
          </cell>
        </row>
        <row r="217">
          <cell r="C217">
            <v>536401</v>
          </cell>
          <cell r="E217" t="str">
            <v>Dulex</v>
          </cell>
          <cell r="F217" t="str">
            <v>Manuel</v>
          </cell>
          <cell r="G217">
            <v>25863</v>
          </cell>
          <cell r="H217">
            <v>1970</v>
          </cell>
          <cell r="I217" t="str">
            <v>Ch. de la Violette</v>
          </cell>
          <cell r="J217">
            <v>1867</v>
          </cell>
          <cell r="K217" t="str">
            <v>Ollon</v>
          </cell>
          <cell r="M217" t="str">
            <v>magpies@me.com</v>
          </cell>
          <cell r="N217" t="str">
            <v>Aigle</v>
          </cell>
        </row>
        <row r="218">
          <cell r="C218">
            <v>185143</v>
          </cell>
          <cell r="E218" t="str">
            <v>Dumusc</v>
          </cell>
          <cell r="F218" t="str">
            <v>Daniel</v>
          </cell>
          <cell r="G218">
            <v>20227</v>
          </cell>
          <cell r="H218">
            <v>1955</v>
          </cell>
          <cell r="I218" t="str">
            <v>Rte de Duillier 6</v>
          </cell>
          <cell r="J218">
            <v>1270</v>
          </cell>
          <cell r="K218" t="str">
            <v>Trélex</v>
          </cell>
          <cell r="M218" t="str">
            <v>daniel.dumusc@bluewin.ch</v>
          </cell>
          <cell r="N218" t="str">
            <v>Bursinel</v>
          </cell>
        </row>
        <row r="219">
          <cell r="C219">
            <v>130154</v>
          </cell>
          <cell r="E219" t="str">
            <v>Dupan</v>
          </cell>
          <cell r="F219" t="str">
            <v>Gabriel</v>
          </cell>
          <cell r="G219">
            <v>21023</v>
          </cell>
          <cell r="H219">
            <v>1957</v>
          </cell>
          <cell r="I219" t="str">
            <v>chemin des Siaux 7</v>
          </cell>
          <cell r="J219">
            <v>1269</v>
          </cell>
          <cell r="K219" t="str">
            <v>Bassins</v>
          </cell>
          <cell r="M219" t="str">
            <v>gdupan@bluewin.ch</v>
          </cell>
          <cell r="N219" t="str">
            <v>Genève, STS</v>
          </cell>
        </row>
        <row r="220">
          <cell r="C220">
            <v>186902</v>
          </cell>
          <cell r="E220" t="str">
            <v>Dupasquier</v>
          </cell>
          <cell r="F220" t="str">
            <v>Freddy</v>
          </cell>
          <cell r="G220">
            <v>16886</v>
          </cell>
          <cell r="H220">
            <v>1946</v>
          </cell>
          <cell r="I220" t="str">
            <v>Taillepied 112</v>
          </cell>
          <cell r="J220">
            <v>1095</v>
          </cell>
          <cell r="K220" t="str">
            <v>Lutry</v>
          </cell>
          <cell r="N220" t="str">
            <v>St. Légier</v>
          </cell>
        </row>
        <row r="221">
          <cell r="C221">
            <v>130139</v>
          </cell>
          <cell r="E221" t="str">
            <v>Duppenthaler</v>
          </cell>
          <cell r="F221" t="str">
            <v>Vivienne</v>
          </cell>
          <cell r="G221">
            <v>19707</v>
          </cell>
          <cell r="H221">
            <v>1953</v>
          </cell>
          <cell r="I221" t="str">
            <v>Chem. des Manons 7</v>
          </cell>
          <cell r="J221">
            <v>1218</v>
          </cell>
          <cell r="K221" t="str">
            <v>Le Grand-Saconnex</v>
          </cell>
          <cell r="M221" t="str">
            <v>vivienne.duppenthaler@gmail.com</v>
          </cell>
          <cell r="N221" t="str">
            <v>Arquebuse</v>
          </cell>
        </row>
        <row r="222">
          <cell r="C222">
            <v>126538</v>
          </cell>
          <cell r="E222" t="str">
            <v xml:space="preserve">Dütschler </v>
          </cell>
          <cell r="F222" t="str">
            <v>Paul</v>
          </cell>
          <cell r="G222">
            <v>21045</v>
          </cell>
          <cell r="H222">
            <v>1957</v>
          </cell>
          <cell r="I222" t="str">
            <v>Sanatoriumstr. 7</v>
          </cell>
          <cell r="J222">
            <v>8636</v>
          </cell>
          <cell r="K222" t="str">
            <v>Wald</v>
          </cell>
          <cell r="M222" t="str">
            <v>paulduetschler@bluewin.ch</v>
          </cell>
          <cell r="N222" t="str">
            <v>St. Gallenkappel</v>
          </cell>
        </row>
        <row r="223">
          <cell r="C223">
            <v>269076</v>
          </cell>
          <cell r="E223" t="str">
            <v>Eberle</v>
          </cell>
          <cell r="F223" t="str">
            <v>Robert</v>
          </cell>
          <cell r="G223">
            <v>20664</v>
          </cell>
          <cell r="H223">
            <v>1956</v>
          </cell>
          <cell r="I223" t="str">
            <v>Unterfeld 30</v>
          </cell>
          <cell r="J223">
            <v>9495</v>
          </cell>
          <cell r="K223" t="str">
            <v>Triesen</v>
          </cell>
          <cell r="M223" t="str">
            <v>eberle.robert@gmx.ch</v>
          </cell>
          <cell r="N223" t="str">
            <v>Vaduz</v>
          </cell>
        </row>
        <row r="224">
          <cell r="C224">
            <v>613971</v>
          </cell>
          <cell r="E224" t="str">
            <v>Eggenschwiler</v>
          </cell>
          <cell r="F224" t="str">
            <v>Yanik</v>
          </cell>
          <cell r="G224">
            <v>35236</v>
          </cell>
          <cell r="H224">
            <v>1996</v>
          </cell>
          <cell r="I224" t="str">
            <v>Birkenweg 33D</v>
          </cell>
          <cell r="J224">
            <v>3123</v>
          </cell>
          <cell r="K224" t="str">
            <v>Belp</v>
          </cell>
          <cell r="M224" t="str">
            <v>patrick.waegli@gmx.ch</v>
          </cell>
          <cell r="N224" t="str">
            <v>Belp</v>
          </cell>
        </row>
        <row r="225">
          <cell r="C225">
            <v>123298</v>
          </cell>
          <cell r="E225" t="str">
            <v>Egger</v>
          </cell>
          <cell r="F225" t="str">
            <v>Hans</v>
          </cell>
          <cell r="G225">
            <v>20111</v>
          </cell>
          <cell r="H225">
            <v>1955</v>
          </cell>
          <cell r="I225" t="str">
            <v>Stapfackerstr. 3</v>
          </cell>
          <cell r="J225">
            <v>4658</v>
          </cell>
          <cell r="K225" t="str">
            <v>Däniken SO</v>
          </cell>
          <cell r="M225" t="str">
            <v>-</v>
          </cell>
          <cell r="N225" t="str">
            <v>Trimbach</v>
          </cell>
        </row>
        <row r="226">
          <cell r="C226">
            <v>600718</v>
          </cell>
          <cell r="E226" t="str">
            <v>Egger</v>
          </cell>
          <cell r="F226" t="str">
            <v>Valentin</v>
          </cell>
          <cell r="G226">
            <v>36089</v>
          </cell>
          <cell r="H226">
            <v>1998</v>
          </cell>
          <cell r="I226" t="str">
            <v>Impasse des Agges 12</v>
          </cell>
          <cell r="J226">
            <v>1754</v>
          </cell>
          <cell r="K226" t="str">
            <v>Avry-sur-Matran</v>
          </cell>
          <cell r="M226" t="str">
            <v>snoopval@romandie.com</v>
          </cell>
          <cell r="N226" t="str">
            <v>Fribourg</v>
          </cell>
        </row>
        <row r="227">
          <cell r="C227">
            <v>150696</v>
          </cell>
          <cell r="E227" t="str">
            <v>Eggertswyler</v>
          </cell>
          <cell r="F227" t="str">
            <v>Eric</v>
          </cell>
          <cell r="G227">
            <v>17032</v>
          </cell>
          <cell r="H227">
            <v>1946</v>
          </cell>
          <cell r="I227" t="str">
            <v>Route de la Part-Dieu 35</v>
          </cell>
          <cell r="J227">
            <v>1630</v>
          </cell>
          <cell r="K227" t="str">
            <v>Bulle</v>
          </cell>
          <cell r="M227" t="str">
            <v>-</v>
          </cell>
          <cell r="N227" t="str">
            <v>Bulle et environs</v>
          </cell>
        </row>
        <row r="228">
          <cell r="C228">
            <v>120230</v>
          </cell>
          <cell r="E228" t="str">
            <v>Eggimann</v>
          </cell>
          <cell r="F228" t="str">
            <v>Lara</v>
          </cell>
          <cell r="G228">
            <v>32716</v>
          </cell>
          <cell r="H228">
            <v>1989</v>
          </cell>
          <cell r="I228" t="str">
            <v>Bürgstrasse 1</v>
          </cell>
          <cell r="J228">
            <v>3700</v>
          </cell>
          <cell r="K228" t="str">
            <v>Spiez</v>
          </cell>
          <cell r="L228" t="str">
            <v>079 342 76 26</v>
          </cell>
          <cell r="M228" t="str">
            <v>lara.eggimann@bluemail.ch</v>
          </cell>
          <cell r="N228" t="str">
            <v>Spiez</v>
          </cell>
        </row>
        <row r="229">
          <cell r="C229">
            <v>171124</v>
          </cell>
          <cell r="E229" t="str">
            <v>Eggimann</v>
          </cell>
          <cell r="F229" t="str">
            <v>Remo</v>
          </cell>
          <cell r="G229">
            <v>33447</v>
          </cell>
          <cell r="H229">
            <v>1991</v>
          </cell>
          <cell r="I229" t="str">
            <v>Kanalweg 18</v>
          </cell>
          <cell r="J229">
            <v>5042</v>
          </cell>
          <cell r="K229" t="str">
            <v>Hirschthal</v>
          </cell>
          <cell r="M229" t="str">
            <v>remo.eggimann@gmx.ch</v>
          </cell>
          <cell r="N229" t="str">
            <v>Wettingen-Würenlos</v>
          </cell>
        </row>
        <row r="230">
          <cell r="C230">
            <v>186751</v>
          </cell>
          <cell r="D230" t="str">
            <v>N</v>
          </cell>
          <cell r="E230" t="str">
            <v>Eggler</v>
          </cell>
          <cell r="F230" t="str">
            <v>Jean</v>
          </cell>
          <cell r="G230">
            <v>13446</v>
          </cell>
          <cell r="H230">
            <v>1936</v>
          </cell>
          <cell r="I230" t="str">
            <v>21, route de Bénex</v>
          </cell>
          <cell r="J230">
            <v>1197</v>
          </cell>
          <cell r="K230" t="str">
            <v>Prangins</v>
          </cell>
          <cell r="M230" t="str">
            <v>eggler.jean@bluewin.ch</v>
          </cell>
          <cell r="N230" t="str">
            <v>Duillier</v>
          </cell>
        </row>
        <row r="231">
          <cell r="C231">
            <v>796282</v>
          </cell>
          <cell r="E231" t="str">
            <v>Eggli</v>
          </cell>
          <cell r="F231" t="str">
            <v>Anna Lena</v>
          </cell>
          <cell r="G231">
            <v>37026</v>
          </cell>
          <cell r="H231">
            <v>2001</v>
          </cell>
          <cell r="I231" t="str">
            <v>Dorfstr. 30</v>
          </cell>
          <cell r="J231">
            <v>4574</v>
          </cell>
          <cell r="K231" t="str">
            <v>Lüsslingen</v>
          </cell>
          <cell r="M231" t="str">
            <v>ringolo@gmx.ch</v>
          </cell>
          <cell r="N231" t="str">
            <v>Biezwil</v>
          </cell>
        </row>
        <row r="232">
          <cell r="C232">
            <v>807501</v>
          </cell>
          <cell r="E232" t="str">
            <v>Eggli</v>
          </cell>
          <cell r="F232" t="str">
            <v>Nina</v>
          </cell>
          <cell r="G232">
            <v>37816</v>
          </cell>
          <cell r="H232">
            <v>2003</v>
          </cell>
          <cell r="I232" t="str">
            <v>Dorfstr. 30</v>
          </cell>
          <cell r="J232">
            <v>4574</v>
          </cell>
          <cell r="K232" t="str">
            <v>Lüsslingen</v>
          </cell>
          <cell r="N232" t="str">
            <v>Biezwil</v>
          </cell>
        </row>
        <row r="233">
          <cell r="C233">
            <v>113107</v>
          </cell>
          <cell r="E233" t="str">
            <v>Egli</v>
          </cell>
          <cell r="F233" t="str">
            <v>Rolf</v>
          </cell>
          <cell r="G233">
            <v>20588</v>
          </cell>
          <cell r="H233">
            <v>1956</v>
          </cell>
          <cell r="I233" t="str">
            <v>Schulstrasse 21</v>
          </cell>
          <cell r="J233">
            <v>8543</v>
          </cell>
          <cell r="K233" t="str">
            <v>Gundetswil</v>
          </cell>
          <cell r="L233" t="str">
            <v>079 947 37 72</v>
          </cell>
          <cell r="M233" t="str">
            <v>egro.sven@bluewin.ch</v>
          </cell>
          <cell r="N233" t="str">
            <v>Mosnang</v>
          </cell>
        </row>
        <row r="234">
          <cell r="C234">
            <v>115632</v>
          </cell>
          <cell r="E234" t="str">
            <v>Eichelberger</v>
          </cell>
          <cell r="F234" t="str">
            <v>Ueli</v>
          </cell>
          <cell r="G234">
            <v>18351</v>
          </cell>
          <cell r="H234">
            <v>1950</v>
          </cell>
          <cell r="I234" t="str">
            <v>Mühlebergstr. 15</v>
          </cell>
          <cell r="J234" t="str">
            <v>4934</v>
          </cell>
          <cell r="K234" t="str">
            <v>Madiswil</v>
          </cell>
          <cell r="L234">
            <v>0</v>
          </cell>
          <cell r="M234" t="str">
            <v>ues450@vtxmail.ch</v>
          </cell>
          <cell r="N234" t="str">
            <v>Lotzwil-Langenthal</v>
          </cell>
        </row>
        <row r="235">
          <cell r="C235">
            <v>312424</v>
          </cell>
          <cell r="E235" t="str">
            <v>Eichelberger</v>
          </cell>
          <cell r="F235" t="str">
            <v>Adrian</v>
          </cell>
          <cell r="G235">
            <v>35229</v>
          </cell>
          <cell r="H235">
            <v>1996</v>
          </cell>
          <cell r="I235" t="str">
            <v>Mühlebergstr. 15</v>
          </cell>
          <cell r="J235" t="str">
            <v>4934</v>
          </cell>
          <cell r="K235" t="str">
            <v>Madiswil</v>
          </cell>
          <cell r="L235" t="str">
            <v>079 526 90 07</v>
          </cell>
          <cell r="M235" t="str">
            <v>adrian.eichelberger@gmail.com</v>
          </cell>
          <cell r="N235" t="str">
            <v>Lotzwil-Langenthal</v>
          </cell>
        </row>
        <row r="236">
          <cell r="C236">
            <v>283136</v>
          </cell>
          <cell r="E236" t="str">
            <v>Elsener</v>
          </cell>
          <cell r="F236" t="str">
            <v>Patrick</v>
          </cell>
          <cell r="G236">
            <v>25926</v>
          </cell>
          <cell r="H236">
            <v>1970</v>
          </cell>
          <cell r="I236" t="str">
            <v>Moos</v>
          </cell>
          <cell r="J236">
            <v>6313</v>
          </cell>
          <cell r="K236" t="str">
            <v>Menzingen</v>
          </cell>
          <cell r="L236" t="str">
            <v>079 668 29 84</v>
          </cell>
          <cell r="M236" t="str">
            <v>petz@gmx.ch</v>
          </cell>
          <cell r="N236" t="str">
            <v>Zug</v>
          </cell>
        </row>
        <row r="237">
          <cell r="C237">
            <v>238340</v>
          </cell>
          <cell r="E237" t="str">
            <v>Engel</v>
          </cell>
          <cell r="F237" t="str">
            <v>José</v>
          </cell>
          <cell r="G237">
            <v>20015</v>
          </cell>
          <cell r="H237">
            <v>1954</v>
          </cell>
          <cell r="I237" t="str">
            <v>Chemin Girod-de-l`Ain 7</v>
          </cell>
          <cell r="J237">
            <v>1290</v>
          </cell>
          <cell r="K237" t="str">
            <v>Versoix</v>
          </cell>
          <cell r="M237" t="str">
            <v>-</v>
          </cell>
          <cell r="N237" t="str">
            <v>Arquebuse</v>
          </cell>
        </row>
        <row r="238">
          <cell r="C238">
            <v>262085</v>
          </cell>
          <cell r="E238" t="str">
            <v>Equey</v>
          </cell>
          <cell r="F238" t="str">
            <v>Nicolas</v>
          </cell>
          <cell r="G238">
            <v>31122</v>
          </cell>
          <cell r="H238">
            <v>1985</v>
          </cell>
          <cell r="I238" t="str">
            <v>Av. du Lignon 45</v>
          </cell>
          <cell r="J238">
            <v>1219</v>
          </cell>
          <cell r="K238" t="str">
            <v>Le Lignon</v>
          </cell>
          <cell r="M238" t="str">
            <v>nicolas.equey@gmail.com</v>
          </cell>
          <cell r="N238" t="str">
            <v>Arquebuse</v>
          </cell>
        </row>
        <row r="239">
          <cell r="C239">
            <v>125575</v>
          </cell>
          <cell r="E239" t="str">
            <v>Erdin</v>
          </cell>
          <cell r="F239" t="str">
            <v>Werner</v>
          </cell>
          <cell r="G239">
            <v>16028</v>
          </cell>
          <cell r="H239">
            <v>1943</v>
          </cell>
          <cell r="I239" t="str">
            <v>Büren 1</v>
          </cell>
          <cell r="J239">
            <v>5272</v>
          </cell>
          <cell r="K239" t="str">
            <v>Gansingen</v>
          </cell>
          <cell r="M239" t="str">
            <v>werner.erdin@bluewin.ch</v>
          </cell>
          <cell r="N239" t="str">
            <v>Mettauertal</v>
          </cell>
        </row>
        <row r="240">
          <cell r="C240">
            <v>175535</v>
          </cell>
          <cell r="E240" t="str">
            <v>Erni</v>
          </cell>
          <cell r="F240" t="str">
            <v>Christin</v>
          </cell>
          <cell r="G240">
            <v>18982</v>
          </cell>
          <cell r="H240">
            <v>1951</v>
          </cell>
          <cell r="I240" t="str">
            <v>Alpenstr. 41</v>
          </cell>
          <cell r="J240">
            <v>8800</v>
          </cell>
          <cell r="K240" t="str">
            <v>Thalwil</v>
          </cell>
          <cell r="M240" t="str">
            <v>christin.erni-beer@hispeed.ch</v>
          </cell>
          <cell r="N240" t="str">
            <v>Zizers</v>
          </cell>
        </row>
        <row r="241">
          <cell r="C241">
            <v>117788</v>
          </cell>
          <cell r="E241" t="str">
            <v>Etter</v>
          </cell>
          <cell r="F241" t="str">
            <v>Beatrice</v>
          </cell>
          <cell r="G241">
            <v>18815</v>
          </cell>
          <cell r="H241">
            <v>1951</v>
          </cell>
          <cell r="I241" t="str">
            <v>Grundstrasse 24</v>
          </cell>
          <cell r="J241">
            <v>8344</v>
          </cell>
          <cell r="K241" t="str">
            <v>Bäretswil</v>
          </cell>
          <cell r="L241" t="str">
            <v>076 460 76 51</v>
          </cell>
          <cell r="M241" t="str">
            <v>family_etter@bluewin.ch</v>
          </cell>
          <cell r="N241" t="str">
            <v>Wila-Turbenthal</v>
          </cell>
        </row>
        <row r="242">
          <cell r="C242">
            <v>120004</v>
          </cell>
          <cell r="E242" t="str">
            <v>Etter</v>
          </cell>
          <cell r="F242" t="str">
            <v>Franz</v>
          </cell>
          <cell r="G242">
            <v>25947</v>
          </cell>
          <cell r="H242">
            <v>1971</v>
          </cell>
          <cell r="I242" t="str">
            <v>Fischerweg 5</v>
          </cell>
          <cell r="J242">
            <v>3700</v>
          </cell>
          <cell r="K242" t="str">
            <v>Spiez</v>
          </cell>
          <cell r="M242" t="str">
            <v>etterlauener@bluewin.ch</v>
          </cell>
          <cell r="N242" t="str">
            <v>Arni</v>
          </cell>
        </row>
        <row r="243">
          <cell r="C243">
            <v>120850</v>
          </cell>
          <cell r="E243" t="str">
            <v>Etter</v>
          </cell>
          <cell r="F243" t="str">
            <v>Fritz</v>
          </cell>
          <cell r="G243">
            <v>14758</v>
          </cell>
          <cell r="H243">
            <v>1940</v>
          </cell>
          <cell r="I243" t="str">
            <v>Tannackerstr. 16</v>
          </cell>
          <cell r="J243">
            <v>3073</v>
          </cell>
          <cell r="K243" t="str">
            <v>Gümligen</v>
          </cell>
          <cell r="M243" t="str">
            <v>fritzetter@bluewin.ch</v>
          </cell>
          <cell r="N243" t="str">
            <v>Muri-Gümligen</v>
          </cell>
        </row>
        <row r="244">
          <cell r="C244">
            <v>112972</v>
          </cell>
          <cell r="E244" t="str">
            <v>Eugster</v>
          </cell>
          <cell r="F244" t="str">
            <v>Manuela</v>
          </cell>
          <cell r="G244">
            <v>28962</v>
          </cell>
          <cell r="H244">
            <v>1979</v>
          </cell>
          <cell r="I244" t="str">
            <v>Luegete 34</v>
          </cell>
          <cell r="J244">
            <v>8053</v>
          </cell>
          <cell r="K244" t="str">
            <v>Zürich</v>
          </cell>
          <cell r="M244" t="str">
            <v>eugstermanuela@hotmail.com</v>
          </cell>
          <cell r="N244" t="str">
            <v>Heerbrugg-Balgach</v>
          </cell>
        </row>
        <row r="245">
          <cell r="C245">
            <v>112973</v>
          </cell>
          <cell r="E245" t="str">
            <v>Eugster</v>
          </cell>
          <cell r="F245" t="str">
            <v>Ramona</v>
          </cell>
          <cell r="G245">
            <v>30516</v>
          </cell>
          <cell r="H245">
            <v>1983</v>
          </cell>
          <cell r="I245" t="str">
            <v>Gehrenstr. 12</v>
          </cell>
          <cell r="J245">
            <v>9437</v>
          </cell>
          <cell r="K245" t="str">
            <v>Marbach</v>
          </cell>
          <cell r="M245" t="str">
            <v>ramona_eugster@hotmail.com</v>
          </cell>
          <cell r="N245" t="str">
            <v>Heerbrugg-Balgach</v>
          </cell>
        </row>
        <row r="246">
          <cell r="C246">
            <v>235229</v>
          </cell>
          <cell r="E246" t="str">
            <v>Fahrni</v>
          </cell>
          <cell r="F246" t="str">
            <v>Thomas</v>
          </cell>
          <cell r="G246">
            <v>22640</v>
          </cell>
          <cell r="H246">
            <v>1961</v>
          </cell>
          <cell r="I246" t="str">
            <v>untere Heimenegg 7</v>
          </cell>
          <cell r="J246">
            <v>3615</v>
          </cell>
          <cell r="K246" t="str">
            <v>Heimenschwand</v>
          </cell>
          <cell r="M246" t="str">
            <v>e.wyttenbach@bluewin.ch</v>
          </cell>
          <cell r="N246" t="str">
            <v>Rotkreuz-Risch</v>
          </cell>
        </row>
        <row r="247">
          <cell r="C247">
            <v>120005</v>
          </cell>
          <cell r="E247" t="str">
            <v>Fankhauser</v>
          </cell>
          <cell r="F247" t="str">
            <v>Bendicht</v>
          </cell>
          <cell r="G247">
            <v>23952</v>
          </cell>
          <cell r="H247">
            <v>1965</v>
          </cell>
          <cell r="I247" t="str">
            <v>Untere Ofenegg</v>
          </cell>
          <cell r="J247">
            <v>3531</v>
          </cell>
          <cell r="K247" t="str">
            <v>Oberthal</v>
          </cell>
          <cell r="M247" t="str">
            <v>b.fank@vtxmail.ch</v>
          </cell>
          <cell r="N247" t="str">
            <v>Arni</v>
          </cell>
        </row>
        <row r="248">
          <cell r="C248">
            <v>211433</v>
          </cell>
          <cell r="E248" t="str">
            <v>Fankhauser</v>
          </cell>
          <cell r="F248" t="str">
            <v>Jörg</v>
          </cell>
          <cell r="G248">
            <v>23810</v>
          </cell>
          <cell r="H248">
            <v>1965</v>
          </cell>
          <cell r="I248" t="str">
            <v>Sonnmattstrasse 15a</v>
          </cell>
          <cell r="J248" t="str">
            <v>5022</v>
          </cell>
          <cell r="K248" t="str">
            <v>Rombach</v>
          </cell>
          <cell r="L248" t="str">
            <v>079 686 37 18</v>
          </cell>
          <cell r="M248" t="str">
            <v>fanky9@bluewin.ch</v>
          </cell>
          <cell r="N248" t="str">
            <v>Villmergen</v>
          </cell>
        </row>
        <row r="249">
          <cell r="C249">
            <v>161314</v>
          </cell>
          <cell r="E249" t="str">
            <v>Fasel</v>
          </cell>
          <cell r="F249" t="str">
            <v>Joseph</v>
          </cell>
          <cell r="G249">
            <v>13798</v>
          </cell>
          <cell r="H249">
            <v>1937</v>
          </cell>
          <cell r="I249" t="str">
            <v>Av. Géneral-Guisan 42</v>
          </cell>
          <cell r="J249">
            <v>1700</v>
          </cell>
          <cell r="K249" t="str">
            <v>Fribourg</v>
          </cell>
          <cell r="M249" t="str">
            <v>jfaseloptometrie@bluewin.ch</v>
          </cell>
          <cell r="N249" t="str">
            <v>Fribourg</v>
          </cell>
        </row>
        <row r="250">
          <cell r="C250">
            <v>113335</v>
          </cell>
          <cell r="E250" t="str">
            <v>Fässler</v>
          </cell>
          <cell r="F250" t="str">
            <v>Paul</v>
          </cell>
          <cell r="G250">
            <v>19009</v>
          </cell>
          <cell r="H250">
            <v>1952</v>
          </cell>
          <cell r="I250" t="str">
            <v>Im Melcher 20</v>
          </cell>
          <cell r="J250">
            <v>8352</v>
          </cell>
          <cell r="K250" t="str">
            <v>Elsau</v>
          </cell>
          <cell r="L250" t="str">
            <v>079 566 78 94</v>
          </cell>
          <cell r="M250" t="str">
            <v>rkeller.pfaessler@bluewin.ch</v>
          </cell>
          <cell r="N250" t="str">
            <v>Wängi</v>
          </cell>
        </row>
        <row r="251">
          <cell r="C251">
            <v>289886</v>
          </cell>
          <cell r="E251" t="str">
            <v>Felder</v>
          </cell>
          <cell r="F251" t="str">
            <v>Fabian</v>
          </cell>
          <cell r="G251">
            <v>31953</v>
          </cell>
          <cell r="H251">
            <v>1987</v>
          </cell>
          <cell r="I251" t="str">
            <v>Büttenenhalde 14</v>
          </cell>
          <cell r="J251">
            <v>6006</v>
          </cell>
          <cell r="K251" t="str">
            <v>Luzern</v>
          </cell>
          <cell r="M251" t="str">
            <v>felderfabian@yahoo.de</v>
          </cell>
          <cell r="N251" t="str">
            <v>Reussbühl-Littau</v>
          </cell>
        </row>
        <row r="252">
          <cell r="C252">
            <v>169991</v>
          </cell>
          <cell r="E252" t="str">
            <v>Felix</v>
          </cell>
          <cell r="F252" t="str">
            <v>Daniel</v>
          </cell>
          <cell r="G252">
            <v>24008</v>
          </cell>
          <cell r="H252">
            <v>1965</v>
          </cell>
          <cell r="I252" t="str">
            <v>Deutsche Strasse 36</v>
          </cell>
          <cell r="J252">
            <v>7000</v>
          </cell>
          <cell r="K252" t="str">
            <v>Chur</v>
          </cell>
          <cell r="L252" t="str">
            <v>079 635 61 62</v>
          </cell>
          <cell r="M252" t="str">
            <v>info@garagefelix.ch</v>
          </cell>
          <cell r="N252" t="str">
            <v>Domat/Ems</v>
          </cell>
        </row>
        <row r="253">
          <cell r="C253">
            <v>118224</v>
          </cell>
          <cell r="E253" t="str">
            <v>Ferrini</v>
          </cell>
          <cell r="F253" t="str">
            <v>Mario</v>
          </cell>
          <cell r="G253">
            <v>23442</v>
          </cell>
          <cell r="H253">
            <v>1964</v>
          </cell>
          <cell r="I253" t="str">
            <v>Sommeraustrasse 3</v>
          </cell>
          <cell r="J253">
            <v>8492</v>
          </cell>
          <cell r="K253" t="str">
            <v>Wila</v>
          </cell>
          <cell r="L253" t="str">
            <v>079 672 47 59</v>
          </cell>
          <cell r="M253" t="str">
            <v>mario.ferrini@hotmail.ch</v>
          </cell>
          <cell r="N253" t="str">
            <v>Wila-Turbenthal</v>
          </cell>
        </row>
        <row r="254">
          <cell r="C254">
            <v>724351</v>
          </cell>
          <cell r="E254" t="str">
            <v>Festas</v>
          </cell>
          <cell r="F254" t="str">
            <v>Carine</v>
          </cell>
          <cell r="G254">
            <v>27358</v>
          </cell>
          <cell r="H254">
            <v>1974</v>
          </cell>
          <cell r="I254" t="str">
            <v>Rue des Jordils 16</v>
          </cell>
          <cell r="J254">
            <v>1273</v>
          </cell>
          <cell r="K254" t="str">
            <v>Le Muids</v>
          </cell>
          <cell r="M254" t="str">
            <v>carine.festas@gmail.com</v>
          </cell>
          <cell r="N254" t="str">
            <v>Gingins</v>
          </cell>
        </row>
        <row r="255">
          <cell r="C255">
            <v>265372</v>
          </cell>
          <cell r="E255" t="str">
            <v>Feuz</v>
          </cell>
          <cell r="F255" t="str">
            <v>Roger</v>
          </cell>
          <cell r="G255">
            <v>31874</v>
          </cell>
          <cell r="H255">
            <v>1987</v>
          </cell>
          <cell r="I255" t="str">
            <v>Aegertiweg 23</v>
          </cell>
          <cell r="J255">
            <v>3800</v>
          </cell>
          <cell r="K255" t="str">
            <v>Matten</v>
          </cell>
          <cell r="M255" t="str">
            <v>feuz1987@hotmail.com</v>
          </cell>
          <cell r="N255" t="str">
            <v>Gsteigwiler</v>
          </cell>
        </row>
        <row r="256">
          <cell r="C256">
            <v>256233</v>
          </cell>
          <cell r="E256" t="str">
            <v>Filli</v>
          </cell>
          <cell r="F256" t="str">
            <v>Andreas</v>
          </cell>
          <cell r="G256">
            <v>17043</v>
          </cell>
          <cell r="H256">
            <v>1946</v>
          </cell>
          <cell r="I256" t="str">
            <v>Maierwies 13</v>
          </cell>
          <cell r="J256">
            <v>8493</v>
          </cell>
          <cell r="K256" t="str">
            <v>Saland</v>
          </cell>
          <cell r="L256" t="str">
            <v>079 286 37 81</v>
          </cell>
          <cell r="N256" t="str">
            <v>Fehraltorf und Umgebung</v>
          </cell>
        </row>
        <row r="257">
          <cell r="C257">
            <v>609324</v>
          </cell>
          <cell r="E257" t="str">
            <v>Filli</v>
          </cell>
          <cell r="F257" t="str">
            <v>Sonja</v>
          </cell>
          <cell r="G257">
            <v>30596</v>
          </cell>
          <cell r="H257">
            <v>1983</v>
          </cell>
          <cell r="I257" t="str">
            <v>Schellerstrasse 9</v>
          </cell>
          <cell r="J257">
            <v>8620</v>
          </cell>
          <cell r="K257" t="str">
            <v>Wetzikon</v>
          </cell>
          <cell r="L257" t="str">
            <v>079 349 47 14</v>
          </cell>
          <cell r="M257" t="str">
            <v>sonjafilli@hotmail.com</v>
          </cell>
          <cell r="N257" t="str">
            <v>Fehraltorf und Umgebung</v>
          </cell>
        </row>
        <row r="258">
          <cell r="C258">
            <v>328978</v>
          </cell>
          <cell r="E258" t="str">
            <v>Finger</v>
          </cell>
          <cell r="F258" t="str">
            <v>Etienne</v>
          </cell>
          <cell r="G258">
            <v>34027</v>
          </cell>
          <cell r="H258">
            <v>1993</v>
          </cell>
          <cell r="I258" t="str">
            <v>Unterer Brüel 52</v>
          </cell>
          <cell r="J258">
            <v>8505</v>
          </cell>
          <cell r="K258" t="str">
            <v>Pfyn</v>
          </cell>
          <cell r="M258" t="str">
            <v>-</v>
          </cell>
          <cell r="N258" t="str">
            <v>Dettighofen</v>
          </cell>
        </row>
        <row r="259">
          <cell r="C259">
            <v>114355</v>
          </cell>
          <cell r="E259" t="str">
            <v>Fischer</v>
          </cell>
          <cell r="F259" t="str">
            <v>Daniel</v>
          </cell>
          <cell r="G259">
            <v>32089</v>
          </cell>
          <cell r="H259">
            <v>1987</v>
          </cell>
          <cell r="I259" t="str">
            <v>Haselmatte 3a</v>
          </cell>
          <cell r="J259">
            <v>6210</v>
          </cell>
          <cell r="K259" t="str">
            <v>Sursee</v>
          </cell>
          <cell r="M259" t="str">
            <v>fischer_daniel@bluewin.ch</v>
          </cell>
          <cell r="N259" t="str">
            <v>Buttisholz</v>
          </cell>
        </row>
        <row r="260">
          <cell r="C260">
            <v>132261</v>
          </cell>
          <cell r="E260" t="str">
            <v>Fischer</v>
          </cell>
          <cell r="F260" t="str">
            <v>Marco</v>
          </cell>
          <cell r="G260">
            <v>31657</v>
          </cell>
          <cell r="H260">
            <v>1986</v>
          </cell>
          <cell r="I260" t="str">
            <v>Gotthardlistrasse 10</v>
          </cell>
          <cell r="J260">
            <v>6372</v>
          </cell>
          <cell r="K260" t="str">
            <v>Ennetmoos</v>
          </cell>
          <cell r="M260" t="str">
            <v>grensi@hotmail.ch</v>
          </cell>
          <cell r="N260" t="str">
            <v>Muhen</v>
          </cell>
        </row>
        <row r="261">
          <cell r="C261">
            <v>120471</v>
          </cell>
          <cell r="E261" t="str">
            <v>Flückiger</v>
          </cell>
          <cell r="F261" t="str">
            <v>Paul</v>
          </cell>
          <cell r="G261">
            <v>15629</v>
          </cell>
          <cell r="H261">
            <v>1942</v>
          </cell>
          <cell r="I261" t="str">
            <v>Eichholz 9</v>
          </cell>
          <cell r="J261">
            <v>4936</v>
          </cell>
          <cell r="K261" t="str">
            <v>Kleindietwil</v>
          </cell>
          <cell r="M261" t="str">
            <v>pwflueckiger@gmail.com</v>
          </cell>
          <cell r="N261" t="str">
            <v>Thörigen-Herzogenbuchsee</v>
          </cell>
        </row>
        <row r="262">
          <cell r="C262">
            <v>320108</v>
          </cell>
          <cell r="E262" t="str">
            <v>Fluri</v>
          </cell>
          <cell r="F262" t="str">
            <v>Simon</v>
          </cell>
          <cell r="H262">
            <v>1994</v>
          </cell>
          <cell r="I262" t="str">
            <v>Rickenbachstrasse 270a</v>
          </cell>
          <cell r="J262">
            <v>4715</v>
          </cell>
          <cell r="K262" t="str">
            <v>Herbetswil</v>
          </cell>
          <cell r="M262" t="str">
            <v>simonfluri@hotmail.com</v>
          </cell>
          <cell r="N262" t="str">
            <v>Aedermannsdorf-Herbetswil</v>
          </cell>
        </row>
        <row r="263">
          <cell r="C263">
            <v>397886</v>
          </cell>
          <cell r="E263" t="str">
            <v>Flury</v>
          </cell>
          <cell r="F263" t="str">
            <v>Kristina</v>
          </cell>
          <cell r="G263">
            <v>36412</v>
          </cell>
          <cell r="H263">
            <v>1999</v>
          </cell>
          <cell r="I263">
            <v>0</v>
          </cell>
          <cell r="J263">
            <v>3380</v>
          </cell>
          <cell r="K263" t="str">
            <v>Wangen an der Aare</v>
          </cell>
          <cell r="L263" t="str">
            <v>079 566 82 46</v>
          </cell>
          <cell r="M263" t="str">
            <v>krisi.flury@hotmail.com</v>
          </cell>
          <cell r="N263" t="str">
            <v>Wangen a.A.</v>
          </cell>
        </row>
        <row r="264">
          <cell r="C264">
            <v>113414</v>
          </cell>
          <cell r="E264" t="str">
            <v>Frei</v>
          </cell>
          <cell r="F264" t="str">
            <v>Christoph</v>
          </cell>
          <cell r="G264">
            <v>23226</v>
          </cell>
          <cell r="H264">
            <v>1963</v>
          </cell>
          <cell r="I264" t="str">
            <v>Sennegasse 25</v>
          </cell>
          <cell r="J264">
            <v>8476</v>
          </cell>
          <cell r="K264" t="str">
            <v>Unterstammheim</v>
          </cell>
          <cell r="L264" t="str">
            <v>052 740 28 82</v>
          </cell>
          <cell r="M264" t="str">
            <v>christoph.frei@swissbbb.ch</v>
          </cell>
          <cell r="N264" t="str">
            <v>Stammheim</v>
          </cell>
        </row>
        <row r="265">
          <cell r="C265">
            <v>120916</v>
          </cell>
          <cell r="E265" t="str">
            <v>Freiburghaus</v>
          </cell>
          <cell r="F265" t="str">
            <v>Markus</v>
          </cell>
          <cell r="G265">
            <v>28244</v>
          </cell>
          <cell r="H265">
            <v>1977</v>
          </cell>
          <cell r="I265" t="str">
            <v>Leimern 1</v>
          </cell>
          <cell r="J265">
            <v>3086</v>
          </cell>
          <cell r="K265" t="str">
            <v>Zimmerwald</v>
          </cell>
          <cell r="M265" t="str">
            <v>fribi@gmx.net</v>
          </cell>
          <cell r="N265" t="str">
            <v>Oberbalm</v>
          </cell>
        </row>
        <row r="266">
          <cell r="C266">
            <v>118414</v>
          </cell>
          <cell r="E266" t="str">
            <v>Freimüller</v>
          </cell>
          <cell r="F266" t="str">
            <v>Ernst</v>
          </cell>
          <cell r="G266">
            <v>23387</v>
          </cell>
          <cell r="H266">
            <v>1964</v>
          </cell>
          <cell r="I266" t="str">
            <v>Im Gispert</v>
          </cell>
          <cell r="J266">
            <v>8457</v>
          </cell>
          <cell r="K266" t="str">
            <v>Humlikon</v>
          </cell>
          <cell r="L266" t="str">
            <v>079 775 42 46</v>
          </cell>
          <cell r="M266" t="str">
            <v>e.freimueller@swissonline.ch</v>
          </cell>
          <cell r="N266" t="str">
            <v>Schaffhausen, SpS Munot</v>
          </cell>
        </row>
        <row r="267">
          <cell r="C267">
            <v>289191</v>
          </cell>
          <cell r="E267" t="str">
            <v>Freudiger</v>
          </cell>
          <cell r="F267" t="str">
            <v>Martin</v>
          </cell>
          <cell r="G267">
            <v>32937</v>
          </cell>
          <cell r="H267">
            <v>1990</v>
          </cell>
          <cell r="I267" t="str">
            <v>Dorfstr. 4</v>
          </cell>
          <cell r="J267">
            <v>4556</v>
          </cell>
          <cell r="K267" t="str">
            <v>Steinhof</v>
          </cell>
          <cell r="L267" t="str">
            <v>079 947 34 94</v>
          </cell>
          <cell r="M267" t="str">
            <v>dinufreudiger@hotmail.com</v>
          </cell>
          <cell r="N267" t="str">
            <v>Winistorf</v>
          </cell>
        </row>
        <row r="268">
          <cell r="C268">
            <v>535778</v>
          </cell>
          <cell r="E268" t="str">
            <v>Frione</v>
          </cell>
          <cell r="F268" t="str">
            <v>Valentina</v>
          </cell>
          <cell r="G268">
            <v>36414</v>
          </cell>
          <cell r="H268">
            <v>1999</v>
          </cell>
          <cell r="I268" t="str">
            <v>Hohwindenstrasse 8</v>
          </cell>
          <cell r="J268">
            <v>8192</v>
          </cell>
          <cell r="K268" t="str">
            <v>Glattfelden</v>
          </cell>
          <cell r="M268" t="str">
            <v>vale.fri@lkwgnet.ch</v>
          </cell>
          <cell r="N268" t="str">
            <v>Winterthur-Stadt</v>
          </cell>
        </row>
        <row r="269">
          <cell r="C269">
            <v>112737</v>
          </cell>
          <cell r="E269" t="str">
            <v>Fröhlich</v>
          </cell>
          <cell r="F269" t="str">
            <v>Roland</v>
          </cell>
          <cell r="G269">
            <v>19258</v>
          </cell>
          <cell r="H269">
            <v>1952</v>
          </cell>
          <cell r="I269" t="str">
            <v>Lindenstrasse 9</v>
          </cell>
          <cell r="J269">
            <v>8558</v>
          </cell>
          <cell r="K269" t="str">
            <v>Raperswilen</v>
          </cell>
          <cell r="M269" t="str">
            <v>-</v>
          </cell>
          <cell r="N269" t="str">
            <v>Dettighofen</v>
          </cell>
        </row>
        <row r="270">
          <cell r="C270">
            <v>112738</v>
          </cell>
          <cell r="E270" t="str">
            <v>Fröhlich</v>
          </cell>
          <cell r="F270" t="str">
            <v>Stefan</v>
          </cell>
          <cell r="G270">
            <v>28752</v>
          </cell>
          <cell r="H270">
            <v>1978</v>
          </cell>
          <cell r="I270" t="str">
            <v>Sonnenhaldenstrasse 6</v>
          </cell>
          <cell r="J270">
            <v>8508</v>
          </cell>
          <cell r="K270" t="str">
            <v>Homburg</v>
          </cell>
          <cell r="M270" t="str">
            <v>-</v>
          </cell>
          <cell r="N270" t="str">
            <v>Dettighofen</v>
          </cell>
        </row>
        <row r="271">
          <cell r="C271">
            <v>301414</v>
          </cell>
          <cell r="E271" t="str">
            <v>Froidevaux</v>
          </cell>
          <cell r="F271" t="str">
            <v>Régis</v>
          </cell>
          <cell r="G271">
            <v>32548</v>
          </cell>
          <cell r="H271">
            <v>1989</v>
          </cell>
          <cell r="J271">
            <v>2325</v>
          </cell>
          <cell r="K271" t="str">
            <v>Les Planchettes</v>
          </cell>
          <cell r="M271" t="str">
            <v>christian.concierge@bluewin.ch</v>
          </cell>
          <cell r="N271" t="str">
            <v>La Chaux-de-Fonds</v>
          </cell>
        </row>
        <row r="272">
          <cell r="C272">
            <v>320541</v>
          </cell>
          <cell r="E272" t="str">
            <v>Frund</v>
          </cell>
          <cell r="F272" t="str">
            <v>Robin</v>
          </cell>
          <cell r="G272">
            <v>35157</v>
          </cell>
          <cell r="H272">
            <v>1996</v>
          </cell>
          <cell r="I272" t="str">
            <v>Sur la Côte 10</v>
          </cell>
          <cell r="J272">
            <v>2952</v>
          </cell>
          <cell r="K272" t="str">
            <v>Cornol</v>
          </cell>
          <cell r="L272" t="str">
            <v>079 484 79 71</v>
          </cell>
          <cell r="M272" t="str">
            <v>robin.frund@bluewin.ch</v>
          </cell>
          <cell r="N272" t="str">
            <v>Ajoie</v>
          </cell>
        </row>
        <row r="273">
          <cell r="C273">
            <v>184528</v>
          </cell>
          <cell r="E273" t="str">
            <v>Fuchs</v>
          </cell>
          <cell r="F273" t="str">
            <v>Jürg</v>
          </cell>
          <cell r="G273">
            <v>26449</v>
          </cell>
          <cell r="H273">
            <v>1972</v>
          </cell>
          <cell r="I273" t="str">
            <v>Grauechstr. 5</v>
          </cell>
          <cell r="J273">
            <v>3854</v>
          </cell>
          <cell r="K273" t="str">
            <v>Oberried-Brienz</v>
          </cell>
          <cell r="M273" t="str">
            <v>juergfuchs72@bluewin.ch</v>
          </cell>
          <cell r="N273" t="str">
            <v>Kienholz-Brienz</v>
          </cell>
        </row>
        <row r="274">
          <cell r="C274">
            <v>100458</v>
          </cell>
          <cell r="E274" t="str">
            <v>Füeg</v>
          </cell>
          <cell r="F274" t="str">
            <v>Walter</v>
          </cell>
          <cell r="G274">
            <v>19869</v>
          </cell>
          <cell r="H274">
            <v>1954</v>
          </cell>
          <cell r="I274" t="str">
            <v>Fläschackerstrasse 12</v>
          </cell>
          <cell r="J274">
            <v>4710</v>
          </cell>
          <cell r="K274" t="str">
            <v>Balsthal</v>
          </cell>
          <cell r="L274" t="str">
            <v>079 428 10 70</v>
          </cell>
          <cell r="M274" t="str">
            <v>walter.fueg@motorex.com</v>
          </cell>
          <cell r="N274" t="str">
            <v>Balsthal</v>
          </cell>
        </row>
        <row r="275">
          <cell r="C275">
            <v>179287</v>
          </cell>
          <cell r="E275" t="str">
            <v>Füglister</v>
          </cell>
          <cell r="F275" t="str">
            <v>Fritz</v>
          </cell>
          <cell r="G275">
            <v>21950</v>
          </cell>
          <cell r="H275">
            <v>1960</v>
          </cell>
          <cell r="I275" t="str">
            <v>Ringstr. 9</v>
          </cell>
          <cell r="J275">
            <v>5415</v>
          </cell>
          <cell r="K275" t="str">
            <v>Nussbaumen AG</v>
          </cell>
          <cell r="L275" t="str">
            <v>079 623 29 63</v>
          </cell>
          <cell r="M275" t="str">
            <v>fuegi@suprapack.ch</v>
          </cell>
          <cell r="N275" t="str">
            <v>Siggenthal</v>
          </cell>
        </row>
        <row r="276">
          <cell r="C276">
            <v>266847</v>
          </cell>
          <cell r="E276" t="str">
            <v>Füglister</v>
          </cell>
          <cell r="F276" t="str">
            <v>Fabienne</v>
          </cell>
          <cell r="G276">
            <v>33606</v>
          </cell>
          <cell r="H276">
            <v>1992</v>
          </cell>
          <cell r="I276" t="str">
            <v>Sternengasse 2</v>
          </cell>
          <cell r="J276" t="str">
            <v>4556</v>
          </cell>
          <cell r="K276" t="str">
            <v>Aeschi SO</v>
          </cell>
          <cell r="L276" t="str">
            <v>079 822 76 42</v>
          </cell>
          <cell r="M276" t="str">
            <v>fabi_92@gmx.ch</v>
          </cell>
          <cell r="N276" t="str">
            <v>Thörishaus</v>
          </cell>
        </row>
        <row r="277">
          <cell r="C277">
            <v>458912</v>
          </cell>
          <cell r="E277" t="str">
            <v>Füglister</v>
          </cell>
          <cell r="F277" t="str">
            <v>Ivan</v>
          </cell>
          <cell r="G277">
            <v>35611</v>
          </cell>
          <cell r="H277">
            <v>1997</v>
          </cell>
          <cell r="I277" t="str">
            <v>Ringstrasse 9</v>
          </cell>
          <cell r="J277">
            <v>5415</v>
          </cell>
          <cell r="K277" t="str">
            <v>Nussbaumen AG</v>
          </cell>
          <cell r="M277" t="str">
            <v>ivan.fuegi@gmx.ch</v>
          </cell>
          <cell r="N277" t="str">
            <v>Siggenthal</v>
          </cell>
        </row>
        <row r="278">
          <cell r="C278">
            <v>584163</v>
          </cell>
          <cell r="E278" t="str">
            <v>Fuhrer</v>
          </cell>
          <cell r="F278" t="str">
            <v>Reto</v>
          </cell>
          <cell r="G278">
            <v>35069</v>
          </cell>
          <cell r="H278">
            <v>1996</v>
          </cell>
          <cell r="I278" t="str">
            <v>Scheine 129 B</v>
          </cell>
          <cell r="J278" t="str">
            <v>4936</v>
          </cell>
          <cell r="K278" t="str">
            <v>Kleindietwil</v>
          </cell>
          <cell r="L278" t="str">
            <v>079 265 52 68</v>
          </cell>
          <cell r="M278" t="str">
            <v>fuhrerreto@hotmail.ch</v>
          </cell>
          <cell r="N278" t="str">
            <v>Lotzwil-Langenthal</v>
          </cell>
        </row>
        <row r="279">
          <cell r="C279">
            <v>186875</v>
          </cell>
          <cell r="E279" t="str">
            <v>Furer</v>
          </cell>
          <cell r="F279" t="str">
            <v>Yves</v>
          </cell>
          <cell r="G279">
            <v>25054</v>
          </cell>
          <cell r="H279">
            <v>1968</v>
          </cell>
          <cell r="I279" t="str">
            <v>Ch. de Ruffy 5</v>
          </cell>
          <cell r="J279">
            <v>1027</v>
          </cell>
          <cell r="K279" t="str">
            <v>Lonay</v>
          </cell>
          <cell r="M279" t="str">
            <v>yves.furer@vtxnet.ch</v>
          </cell>
          <cell r="N279" t="str">
            <v>Lonay-Venoge PC</v>
          </cell>
        </row>
        <row r="280">
          <cell r="C280">
            <v>125557</v>
          </cell>
          <cell r="E280" t="str">
            <v>Furrer</v>
          </cell>
          <cell r="F280" t="str">
            <v>Christian</v>
          </cell>
          <cell r="G280">
            <v>25722</v>
          </cell>
          <cell r="H280">
            <v>1970</v>
          </cell>
          <cell r="I280" t="str">
            <v>Beetschihofstr. 8</v>
          </cell>
          <cell r="J280">
            <v>5737</v>
          </cell>
          <cell r="K280" t="str">
            <v>Menziken</v>
          </cell>
          <cell r="L280" t="str">
            <v>078 807 20 65</v>
          </cell>
          <cell r="M280" t="str">
            <v>chris_furrer@bluewin.ch</v>
          </cell>
          <cell r="N280" t="str">
            <v>Menziken-Burg</v>
          </cell>
        </row>
        <row r="281">
          <cell r="C281">
            <v>292616</v>
          </cell>
          <cell r="E281" t="str">
            <v>Furrer</v>
          </cell>
          <cell r="F281" t="str">
            <v>Sebastian</v>
          </cell>
          <cell r="G281">
            <v>33304</v>
          </cell>
          <cell r="H281">
            <v>1991</v>
          </cell>
          <cell r="I281" t="str">
            <v>Eschji</v>
          </cell>
          <cell r="J281">
            <v>3933</v>
          </cell>
          <cell r="K281" t="str">
            <v>Staldenried</v>
          </cell>
          <cell r="M281" t="str">
            <v>-</v>
          </cell>
          <cell r="N281" t="str">
            <v>Staldenried</v>
          </cell>
        </row>
        <row r="282">
          <cell r="C282">
            <v>113396</v>
          </cell>
          <cell r="E282" t="str">
            <v>Fuster</v>
          </cell>
          <cell r="F282" t="str">
            <v>Urs</v>
          </cell>
          <cell r="G282">
            <v>19581</v>
          </cell>
          <cell r="H282">
            <v>1953</v>
          </cell>
          <cell r="I282" t="str">
            <v>Hauptgasse 24</v>
          </cell>
          <cell r="J282">
            <v>9050</v>
          </cell>
          <cell r="K282" t="str">
            <v>Appenzell</v>
          </cell>
          <cell r="M282" t="str">
            <v>-</v>
          </cell>
          <cell r="N282" t="str">
            <v>Weissbad</v>
          </cell>
        </row>
        <row r="283">
          <cell r="C283">
            <v>124813</v>
          </cell>
          <cell r="E283" t="str">
            <v>Gachet</v>
          </cell>
          <cell r="F283" t="str">
            <v>Gilbert</v>
          </cell>
          <cell r="G283">
            <v>18255</v>
          </cell>
          <cell r="H283">
            <v>1949</v>
          </cell>
          <cell r="I283" t="str">
            <v>Rte du Moléson 58</v>
          </cell>
          <cell r="J283">
            <v>1663</v>
          </cell>
          <cell r="K283" t="str">
            <v>Pringy</v>
          </cell>
          <cell r="M283" t="str">
            <v>-</v>
          </cell>
          <cell r="N283" t="str">
            <v>Bulle et environs</v>
          </cell>
        </row>
        <row r="284">
          <cell r="C284">
            <v>301510</v>
          </cell>
          <cell r="E284" t="str">
            <v>Gachet</v>
          </cell>
          <cell r="F284" t="str">
            <v>Joël</v>
          </cell>
          <cell r="G284">
            <v>34171</v>
          </cell>
          <cell r="H284">
            <v>1993</v>
          </cell>
          <cell r="I284" t="str">
            <v>Liençon</v>
          </cell>
          <cell r="J284">
            <v>1637</v>
          </cell>
          <cell r="K284" t="str">
            <v>Charmey</v>
          </cell>
          <cell r="L284" t="str">
            <v>079 710 65 89</v>
          </cell>
          <cell r="M284" t="str">
            <v>-</v>
          </cell>
          <cell r="N284" t="str">
            <v>Jaun</v>
          </cell>
        </row>
        <row r="285">
          <cell r="C285">
            <v>161421</v>
          </cell>
          <cell r="E285" t="str">
            <v>Gaillard</v>
          </cell>
          <cell r="F285" t="str">
            <v>Bertrand</v>
          </cell>
          <cell r="G285">
            <v>26886</v>
          </cell>
          <cell r="H285">
            <v>1973</v>
          </cell>
          <cell r="I285" t="str">
            <v>Bertrand</v>
          </cell>
          <cell r="J285">
            <v>1634</v>
          </cell>
          <cell r="K285" t="str">
            <v>La Roche FR</v>
          </cell>
          <cell r="M285" t="str">
            <v>gaillardb@bluewin.ch</v>
          </cell>
          <cell r="N285" t="str">
            <v>La Roche</v>
          </cell>
        </row>
        <row r="286">
          <cell r="C286">
            <v>162871</v>
          </cell>
          <cell r="E286" t="str">
            <v>Ganz</v>
          </cell>
          <cell r="F286" t="str">
            <v>Martin</v>
          </cell>
          <cell r="G286">
            <v>19374</v>
          </cell>
          <cell r="H286">
            <v>1953</v>
          </cell>
          <cell r="I286" t="str">
            <v>Winikerstr. 20</v>
          </cell>
          <cell r="J286">
            <v>8610</v>
          </cell>
          <cell r="K286" t="str">
            <v>Uster</v>
          </cell>
          <cell r="L286" t="str">
            <v>079 425 01 53</v>
          </cell>
          <cell r="M286" t="str">
            <v>martin.ganz@vtg.admin.ch</v>
          </cell>
          <cell r="N286" t="str">
            <v>Fehraltorf und Umgebung</v>
          </cell>
        </row>
        <row r="287">
          <cell r="C287">
            <v>163217</v>
          </cell>
          <cell r="E287" t="str">
            <v>Ganz</v>
          </cell>
          <cell r="F287" t="str">
            <v>Nelly</v>
          </cell>
          <cell r="G287">
            <v>17561</v>
          </cell>
          <cell r="H287">
            <v>1948</v>
          </cell>
          <cell r="I287" t="str">
            <v>Riedhofstr. 90</v>
          </cell>
          <cell r="J287">
            <v>8408</v>
          </cell>
          <cell r="K287" t="str">
            <v>Winterthur</v>
          </cell>
          <cell r="M287" t="str">
            <v>nellyganz@hispeed.ch</v>
          </cell>
          <cell r="N287" t="str">
            <v>Dettighofen</v>
          </cell>
        </row>
        <row r="288">
          <cell r="C288">
            <v>163683</v>
          </cell>
          <cell r="E288" t="str">
            <v>Ganz</v>
          </cell>
          <cell r="F288" t="str">
            <v>Erwin</v>
          </cell>
          <cell r="G288">
            <v>19721</v>
          </cell>
          <cell r="H288">
            <v>1953</v>
          </cell>
          <cell r="I288" t="str">
            <v>Im Füchli 24</v>
          </cell>
          <cell r="J288">
            <v>8180</v>
          </cell>
          <cell r="K288" t="str">
            <v>Bülach</v>
          </cell>
          <cell r="M288" t="str">
            <v>ganz_erwin@hotmail.com</v>
          </cell>
          <cell r="N288" t="str">
            <v>Dielsdorf</v>
          </cell>
        </row>
        <row r="289">
          <cell r="C289">
            <v>102516</v>
          </cell>
          <cell r="E289" t="str">
            <v>Gardi</v>
          </cell>
          <cell r="F289" t="str">
            <v>André</v>
          </cell>
          <cell r="G289">
            <v>25445</v>
          </cell>
          <cell r="H289">
            <v>1969</v>
          </cell>
          <cell r="I289" t="str">
            <v>Kirchenfeldstrasse 467</v>
          </cell>
          <cell r="J289">
            <v>4712</v>
          </cell>
          <cell r="K289" t="str">
            <v>Laupersdorf</v>
          </cell>
          <cell r="L289" t="str">
            <v>079 350 52 79</v>
          </cell>
          <cell r="M289" t="str">
            <v>agardi@gmx.ch</v>
          </cell>
          <cell r="N289" t="str">
            <v>Laupersdorf</v>
          </cell>
        </row>
        <row r="290">
          <cell r="C290">
            <v>225113</v>
          </cell>
          <cell r="E290" t="str">
            <v>Garo</v>
          </cell>
          <cell r="F290" t="str">
            <v>Beat</v>
          </cell>
          <cell r="G290">
            <v>19095</v>
          </cell>
          <cell r="H290">
            <v>1952</v>
          </cell>
          <cell r="I290" t="str">
            <v>Schmittestrasse 1</v>
          </cell>
          <cell r="J290">
            <v>3665</v>
          </cell>
          <cell r="K290" t="str">
            <v>Wattenwil</v>
          </cell>
          <cell r="M290" t="str">
            <v>heiba@hispeed.ch</v>
          </cell>
          <cell r="N290" t="str">
            <v>Uttigen</v>
          </cell>
        </row>
        <row r="291">
          <cell r="C291">
            <v>280951</v>
          </cell>
          <cell r="E291" t="str">
            <v>Garo</v>
          </cell>
          <cell r="F291" t="str">
            <v>Heidi</v>
          </cell>
          <cell r="G291">
            <v>18824</v>
          </cell>
          <cell r="H291">
            <v>1951</v>
          </cell>
          <cell r="I291" t="str">
            <v>Schmittestrasse 1</v>
          </cell>
          <cell r="J291">
            <v>3665</v>
          </cell>
          <cell r="K291" t="str">
            <v>Wattenwil</v>
          </cell>
          <cell r="M291" t="str">
            <v>heiba@hispeed.ch</v>
          </cell>
          <cell r="N291" t="str">
            <v>Uttigen</v>
          </cell>
        </row>
        <row r="292">
          <cell r="C292">
            <v>120852</v>
          </cell>
          <cell r="E292" t="str">
            <v>Gasser</v>
          </cell>
          <cell r="F292" t="str">
            <v>Werner</v>
          </cell>
          <cell r="G292">
            <v>21536</v>
          </cell>
          <cell r="H292">
            <v>1958</v>
          </cell>
          <cell r="I292" t="str">
            <v>Astrastr. 18</v>
          </cell>
          <cell r="J292">
            <v>3612</v>
          </cell>
          <cell r="K292" t="str">
            <v>Steffisburg</v>
          </cell>
          <cell r="M292" t="str">
            <v>-</v>
          </cell>
          <cell r="N292" t="str">
            <v>Muri-Gümligen</v>
          </cell>
        </row>
        <row r="293">
          <cell r="C293">
            <v>122511</v>
          </cell>
          <cell r="E293" t="str">
            <v>Gasser</v>
          </cell>
          <cell r="F293" t="str">
            <v>Ruffin</v>
          </cell>
          <cell r="G293">
            <v>24263</v>
          </cell>
          <cell r="H293">
            <v>1966</v>
          </cell>
          <cell r="I293" t="str">
            <v>Hohburgstrasse 18</v>
          </cell>
          <cell r="J293" t="str">
            <v>3123</v>
          </cell>
          <cell r="K293" t="str">
            <v>Belp</v>
          </cell>
          <cell r="L293" t="str">
            <v>079 444 77 45</v>
          </cell>
          <cell r="M293" t="str">
            <v>info@dorfzimmerei-gasser.ch</v>
          </cell>
          <cell r="N293" t="str">
            <v>Rubigen</v>
          </cell>
        </row>
        <row r="294">
          <cell r="C294">
            <v>125791</v>
          </cell>
          <cell r="E294" t="str">
            <v>Gasser</v>
          </cell>
          <cell r="F294" t="str">
            <v>Martin</v>
          </cell>
          <cell r="G294">
            <v>22567</v>
          </cell>
          <cell r="H294">
            <v>1961</v>
          </cell>
          <cell r="I294" t="str">
            <v>Poststrasse 21g</v>
          </cell>
          <cell r="J294" t="str">
            <v>5303</v>
          </cell>
          <cell r="K294" t="str">
            <v>Würenlingen</v>
          </cell>
          <cell r="L294" t="str">
            <v>056 281 25 29</v>
          </cell>
          <cell r="M294" t="str">
            <v>maveric7@bluewin.ch</v>
          </cell>
          <cell r="N294" t="str">
            <v>Siggenthal</v>
          </cell>
        </row>
        <row r="295">
          <cell r="C295">
            <v>113525</v>
          </cell>
          <cell r="E295" t="str">
            <v>Gassner</v>
          </cell>
          <cell r="F295" t="str">
            <v>Hermann</v>
          </cell>
          <cell r="G295">
            <v>17873</v>
          </cell>
          <cell r="H295">
            <v>1948</v>
          </cell>
          <cell r="I295" t="str">
            <v>Landstr. 168</v>
          </cell>
          <cell r="J295">
            <v>9495</v>
          </cell>
          <cell r="K295" t="str">
            <v>Triesen</v>
          </cell>
          <cell r="M295" t="str">
            <v>schuetze_hermann@powersurf.li</v>
          </cell>
          <cell r="N295" t="str">
            <v>Vaduz</v>
          </cell>
        </row>
        <row r="296">
          <cell r="C296">
            <v>104553</v>
          </cell>
          <cell r="E296" t="str">
            <v>Gebistorf</v>
          </cell>
          <cell r="F296" t="str">
            <v>Albert</v>
          </cell>
          <cell r="G296">
            <v>20638</v>
          </cell>
          <cell r="H296">
            <v>1956</v>
          </cell>
          <cell r="I296" t="str">
            <v>Krauerhusstr. 14A</v>
          </cell>
          <cell r="J296">
            <v>6206</v>
          </cell>
          <cell r="K296" t="str">
            <v>Neuenkirch</v>
          </cell>
          <cell r="M296" t="str">
            <v>albert.gebistorf@bluewin.ch</v>
          </cell>
          <cell r="N296" t="str">
            <v>Reussbühl-Littau</v>
          </cell>
        </row>
        <row r="297">
          <cell r="C297">
            <v>170766</v>
          </cell>
          <cell r="E297" t="str">
            <v>Geiger</v>
          </cell>
          <cell r="F297" t="str">
            <v>Ruedi</v>
          </cell>
          <cell r="G297">
            <v>17682</v>
          </cell>
          <cell r="H297">
            <v>1948</v>
          </cell>
          <cell r="I297" t="str">
            <v>unter Mittelberg 13</v>
          </cell>
          <cell r="J297">
            <v>8824</v>
          </cell>
          <cell r="K297" t="str">
            <v>Schönenberg</v>
          </cell>
          <cell r="M297" t="str">
            <v>Einladung per Post</v>
          </cell>
          <cell r="N297" t="str">
            <v>Horgen</v>
          </cell>
        </row>
        <row r="298">
          <cell r="C298">
            <v>107129</v>
          </cell>
          <cell r="E298" t="str">
            <v>Geiser</v>
          </cell>
          <cell r="F298" t="str">
            <v>Denis</v>
          </cell>
          <cell r="G298">
            <v>18632</v>
          </cell>
          <cell r="H298">
            <v>1951</v>
          </cell>
          <cell r="I298" t="str">
            <v>Les Broillets 50</v>
          </cell>
          <cell r="J298">
            <v>2075</v>
          </cell>
          <cell r="K298" t="str">
            <v>Thielle</v>
          </cell>
          <cell r="M298" t="str">
            <v>albertchetelat@bluewin.ch</v>
          </cell>
          <cell r="N298" t="str">
            <v>Neuchâtel</v>
          </cell>
        </row>
        <row r="299">
          <cell r="C299">
            <v>679278</v>
          </cell>
          <cell r="E299" t="str">
            <v>Genilloud</v>
          </cell>
          <cell r="F299" t="str">
            <v>Matthis</v>
          </cell>
          <cell r="G299">
            <v>36209</v>
          </cell>
          <cell r="H299">
            <v>1999</v>
          </cell>
          <cell r="I299" t="str">
            <v>Sur Carro 8</v>
          </cell>
          <cell r="J299">
            <v>1727</v>
          </cell>
          <cell r="K299" t="str">
            <v>Corpataux</v>
          </cell>
          <cell r="M299" t="str">
            <v>alexschafer@bluewin.ch</v>
          </cell>
          <cell r="N299" t="str">
            <v>Fribourg</v>
          </cell>
        </row>
        <row r="300">
          <cell r="C300">
            <v>186994</v>
          </cell>
          <cell r="E300" t="str">
            <v>Genolet</v>
          </cell>
          <cell r="F300" t="str">
            <v>Bernard</v>
          </cell>
          <cell r="G300">
            <v>16072</v>
          </cell>
          <cell r="H300">
            <v>1944</v>
          </cell>
          <cell r="I300" t="str">
            <v>Ch. de la Rochelle 26</v>
          </cell>
          <cell r="J300">
            <v>1008</v>
          </cell>
          <cell r="K300" t="str">
            <v>Prilly</v>
          </cell>
          <cell r="M300" t="str">
            <v>genolet.jobe@bluewin.ch</v>
          </cell>
          <cell r="N300" t="str">
            <v>Prilly Bobst-Sports</v>
          </cell>
        </row>
        <row r="301">
          <cell r="C301">
            <v>113233</v>
          </cell>
          <cell r="E301" t="str">
            <v>Gerber</v>
          </cell>
          <cell r="F301" t="str">
            <v>Guido</v>
          </cell>
          <cell r="G301">
            <v>27622</v>
          </cell>
          <cell r="H301">
            <v>1975</v>
          </cell>
          <cell r="I301" t="str">
            <v>Postfach 24</v>
          </cell>
          <cell r="J301">
            <v>8842</v>
          </cell>
          <cell r="K301" t="str">
            <v>Unteriberg</v>
          </cell>
          <cell r="M301" t="str">
            <v>guido-sandra.gerber@bluewin.ch</v>
          </cell>
          <cell r="N301" t="str">
            <v>Pfäffikon, SPS am Etzel</v>
          </cell>
        </row>
        <row r="302">
          <cell r="C302">
            <v>159107</v>
          </cell>
          <cell r="E302" t="str">
            <v>Gerber</v>
          </cell>
          <cell r="F302" t="str">
            <v>Stefan</v>
          </cell>
          <cell r="G302">
            <v>29263</v>
          </cell>
          <cell r="H302">
            <v>1980</v>
          </cell>
          <cell r="I302" t="str">
            <v>Bürgstrasse 1</v>
          </cell>
          <cell r="J302">
            <v>3700</v>
          </cell>
          <cell r="K302" t="str">
            <v>Spiez</v>
          </cell>
          <cell r="M302" t="str">
            <v>stifi2000@gmx.ch</v>
          </cell>
          <cell r="N302" t="str">
            <v>Spiez</v>
          </cell>
        </row>
        <row r="303">
          <cell r="C303">
            <v>320540</v>
          </cell>
          <cell r="E303" t="str">
            <v>Gerber</v>
          </cell>
          <cell r="F303" t="str">
            <v>Alexandre</v>
          </cell>
          <cell r="H303">
            <v>1997</v>
          </cell>
          <cell r="K303" t="str">
            <v>Alle</v>
          </cell>
          <cell r="M303" t="str">
            <v>alexhockey97@icloud.com</v>
          </cell>
          <cell r="N303" t="str">
            <v>Ajoie</v>
          </cell>
        </row>
        <row r="304">
          <cell r="C304">
            <v>312593</v>
          </cell>
          <cell r="E304" t="str">
            <v>Gilgien</v>
          </cell>
          <cell r="F304" t="str">
            <v>Patrick</v>
          </cell>
          <cell r="G304">
            <v>28549</v>
          </cell>
          <cell r="H304">
            <v>1978</v>
          </cell>
          <cell r="I304" t="str">
            <v>Seestr. 24</v>
          </cell>
          <cell r="J304">
            <v>6315</v>
          </cell>
          <cell r="K304" t="str">
            <v>Oberägeri</v>
          </cell>
          <cell r="L304" t="str">
            <v>049 298 31 01</v>
          </cell>
          <cell r="M304" t="str">
            <v>jbjgili@yahoo.com</v>
          </cell>
          <cell r="N304" t="str">
            <v>Zug</v>
          </cell>
        </row>
        <row r="305">
          <cell r="C305">
            <v>187577</v>
          </cell>
          <cell r="E305" t="str">
            <v>Girardet</v>
          </cell>
          <cell r="F305" t="str">
            <v>Gilbert</v>
          </cell>
          <cell r="G305">
            <v>24282</v>
          </cell>
          <cell r="H305">
            <v>1966</v>
          </cell>
          <cell r="I305" t="str">
            <v>Oiseaux 6</v>
          </cell>
          <cell r="J305">
            <v>1433</v>
          </cell>
          <cell r="K305" t="str">
            <v>Suchy</v>
          </cell>
          <cell r="M305" t="str">
            <v>jacques.dessemontet@bluewin.ch</v>
          </cell>
          <cell r="N305" t="str">
            <v>Yverdon</v>
          </cell>
        </row>
        <row r="306">
          <cell r="C306">
            <v>193662</v>
          </cell>
          <cell r="E306" t="str">
            <v>Giroud</v>
          </cell>
          <cell r="F306" t="str">
            <v>Martial</v>
          </cell>
          <cell r="G306">
            <v>25608</v>
          </cell>
          <cell r="H306">
            <v>1970</v>
          </cell>
          <cell r="I306" t="str">
            <v>Tour 65</v>
          </cell>
          <cell r="J306">
            <v>1867</v>
          </cell>
          <cell r="K306" t="str">
            <v>Ollon</v>
          </cell>
          <cell r="M306" t="str">
            <v>martial.giroud@gmail.com</v>
          </cell>
          <cell r="N306" t="str">
            <v>Yverdon</v>
          </cell>
        </row>
        <row r="307">
          <cell r="C307">
            <v>130055</v>
          </cell>
          <cell r="E307" t="str">
            <v>Gisiger</v>
          </cell>
          <cell r="F307" t="str">
            <v>Frédéric</v>
          </cell>
          <cell r="G307">
            <v>25259</v>
          </cell>
          <cell r="H307">
            <v>1969</v>
          </cell>
          <cell r="I307" t="str">
            <v>Chemin de Placet 13</v>
          </cell>
          <cell r="J307">
            <v>1286</v>
          </cell>
          <cell r="K307" t="str">
            <v>Soral</v>
          </cell>
          <cell r="M307" t="str">
            <v>frederic_gisiger@hotmail.com</v>
          </cell>
          <cell r="N307" t="str">
            <v>Arquebuse</v>
          </cell>
        </row>
        <row r="308">
          <cell r="C308">
            <v>171828</v>
          </cell>
          <cell r="D308" t="str">
            <v>N</v>
          </cell>
          <cell r="E308" t="str">
            <v>Gloor</v>
          </cell>
          <cell r="F308" t="str">
            <v>Peter</v>
          </cell>
          <cell r="G308">
            <v>20251</v>
          </cell>
          <cell r="H308">
            <v>1955</v>
          </cell>
          <cell r="I308" t="str">
            <v>Fildernstrasse 23</v>
          </cell>
          <cell r="J308">
            <v>6030</v>
          </cell>
          <cell r="K308" t="str">
            <v>Ebikon</v>
          </cell>
          <cell r="M308" t="str">
            <v>peter.gloor@hispeed.ch</v>
          </cell>
          <cell r="N308" t="str">
            <v>Schindler</v>
          </cell>
        </row>
        <row r="309">
          <cell r="C309">
            <v>269497</v>
          </cell>
          <cell r="E309" t="str">
            <v>Gloor</v>
          </cell>
          <cell r="F309" t="str">
            <v>Daniela</v>
          </cell>
          <cell r="G309">
            <v>31506</v>
          </cell>
          <cell r="H309">
            <v>1986</v>
          </cell>
          <cell r="I309" t="str">
            <v>Lauterbachstr. 137c</v>
          </cell>
          <cell r="J309">
            <v>3068</v>
          </cell>
          <cell r="K309" t="str">
            <v>Utzigen</v>
          </cell>
          <cell r="L309" t="str">
            <v>079 412 99 43</v>
          </cell>
          <cell r="M309" t="str">
            <v>daniela@gloorworb.ch</v>
          </cell>
          <cell r="N309" t="str">
            <v>Münsingen</v>
          </cell>
        </row>
        <row r="310">
          <cell r="C310">
            <v>100461</v>
          </cell>
          <cell r="E310" t="str">
            <v>Glutz</v>
          </cell>
          <cell r="F310" t="str">
            <v>Markus</v>
          </cell>
          <cell r="G310">
            <v>21344</v>
          </cell>
          <cell r="H310">
            <v>1958</v>
          </cell>
          <cell r="I310" t="str">
            <v>Dorfweg 257</v>
          </cell>
          <cell r="J310">
            <v>4718</v>
          </cell>
          <cell r="K310" t="str">
            <v>Holderbank</v>
          </cell>
          <cell r="M310" t="str">
            <v>markus.glutz@baloise.ch</v>
          </cell>
          <cell r="N310" t="str">
            <v>Balsthal-Klus</v>
          </cell>
        </row>
        <row r="311">
          <cell r="C311">
            <v>120870</v>
          </cell>
          <cell r="E311" t="str">
            <v>Goetschi</v>
          </cell>
          <cell r="F311" t="str">
            <v>Thomas</v>
          </cell>
          <cell r="G311">
            <v>26368</v>
          </cell>
          <cell r="H311">
            <v>1972</v>
          </cell>
          <cell r="I311" t="str">
            <v>Zährli 4</v>
          </cell>
          <cell r="J311">
            <v>3285</v>
          </cell>
          <cell r="K311" t="str">
            <v>Galmiz</v>
          </cell>
          <cell r="M311" t="str">
            <v>t.goetschi@bluewin.ch</v>
          </cell>
          <cell r="N311" t="str">
            <v>Murten</v>
          </cell>
        </row>
        <row r="312">
          <cell r="C312">
            <v>137070</v>
          </cell>
          <cell r="E312" t="str">
            <v>Gogniat</v>
          </cell>
          <cell r="F312" t="str">
            <v>Roland</v>
          </cell>
          <cell r="G312">
            <v>22417</v>
          </cell>
          <cell r="H312">
            <v>1961</v>
          </cell>
          <cell r="I312" t="str">
            <v>Rue des Alisiers 15</v>
          </cell>
          <cell r="J312">
            <v>2340</v>
          </cell>
          <cell r="K312" t="str">
            <v>Le Noirmont</v>
          </cell>
          <cell r="M312" t="str">
            <v>roland.gogniat@gmail.com</v>
          </cell>
          <cell r="N312" t="str">
            <v>Franches-Montagnes</v>
          </cell>
        </row>
        <row r="313">
          <cell r="C313">
            <v>115643</v>
          </cell>
          <cell r="E313" t="str">
            <v>Gössi</v>
          </cell>
          <cell r="F313" t="str">
            <v>Bruno</v>
          </cell>
          <cell r="G313">
            <v>25430</v>
          </cell>
          <cell r="H313">
            <v>1969</v>
          </cell>
          <cell r="I313" t="str">
            <v>St. Wendelin 22</v>
          </cell>
          <cell r="J313">
            <v>6343</v>
          </cell>
          <cell r="K313" t="str">
            <v>Holzhäusern</v>
          </cell>
          <cell r="L313" t="str">
            <v>079 665 09 06</v>
          </cell>
          <cell r="M313" t="str">
            <v>b.goessi@bluewin.ch</v>
          </cell>
          <cell r="N313" t="str">
            <v>Rotkreuz-Risch</v>
          </cell>
        </row>
        <row r="314">
          <cell r="C314">
            <v>124814</v>
          </cell>
          <cell r="E314" t="str">
            <v>Gothuey</v>
          </cell>
          <cell r="F314" t="str">
            <v>André</v>
          </cell>
          <cell r="G314">
            <v>18408</v>
          </cell>
          <cell r="H314">
            <v>1950</v>
          </cell>
          <cell r="I314" t="str">
            <v>Ruelle des Prays 5</v>
          </cell>
          <cell r="J314">
            <v>1663</v>
          </cell>
          <cell r="K314" t="str">
            <v>Epagny</v>
          </cell>
          <cell r="M314" t="str">
            <v>hgothuey@bluewin.ch</v>
          </cell>
          <cell r="N314" t="str">
            <v>Bulle et environs</v>
          </cell>
        </row>
        <row r="315">
          <cell r="C315">
            <v>186831</v>
          </cell>
          <cell r="E315" t="str">
            <v>Goy</v>
          </cell>
          <cell r="F315" t="str">
            <v>Charly</v>
          </cell>
          <cell r="G315">
            <v>16034</v>
          </cell>
          <cell r="H315">
            <v>1943</v>
          </cell>
          <cell r="I315" t="str">
            <v>Ruelle du Devenchat 13</v>
          </cell>
          <cell r="J315">
            <v>1147</v>
          </cell>
          <cell r="K315" t="str">
            <v>Montricher</v>
          </cell>
          <cell r="M315" t="str">
            <v>charly.goy@bluewin.ch</v>
          </cell>
          <cell r="N315" t="str">
            <v>Penthalaz</v>
          </cell>
        </row>
        <row r="316">
          <cell r="C316">
            <v>186832</v>
          </cell>
          <cell r="E316" t="str">
            <v>Goy</v>
          </cell>
          <cell r="F316" t="str">
            <v>Yves</v>
          </cell>
          <cell r="G316">
            <v>25645</v>
          </cell>
          <cell r="H316">
            <v>1970</v>
          </cell>
          <cell r="I316" t="str">
            <v>Le Bourg</v>
          </cell>
          <cell r="J316">
            <v>1147</v>
          </cell>
          <cell r="K316" t="str">
            <v>Montricher</v>
          </cell>
          <cell r="M316" t="str">
            <v>aloi.rocco@gmail.com</v>
          </cell>
          <cell r="N316" t="str">
            <v>Penthalaz</v>
          </cell>
        </row>
        <row r="317">
          <cell r="C317">
            <v>246382</v>
          </cell>
          <cell r="E317" t="str">
            <v>Goy</v>
          </cell>
          <cell r="F317" t="str">
            <v>Patrick</v>
          </cell>
          <cell r="G317">
            <v>24587</v>
          </cell>
          <cell r="H317">
            <v>1967</v>
          </cell>
          <cell r="I317" t="str">
            <v>Route d`Apples 1</v>
          </cell>
          <cell r="J317">
            <v>1144</v>
          </cell>
          <cell r="K317" t="str">
            <v>Ballens</v>
          </cell>
          <cell r="M317" t="str">
            <v>ox.ballens@bluewin.ch</v>
          </cell>
          <cell r="N317" t="str">
            <v>L'Isle</v>
          </cell>
        </row>
        <row r="318">
          <cell r="C318">
            <v>318693</v>
          </cell>
          <cell r="E318" t="str">
            <v>Goy</v>
          </cell>
          <cell r="F318" t="str">
            <v>Sébastien</v>
          </cell>
          <cell r="G318">
            <v>34317</v>
          </cell>
          <cell r="H318">
            <v>1993</v>
          </cell>
          <cell r="I318" t="str">
            <v>Rte d`Apples 1</v>
          </cell>
          <cell r="J318">
            <v>1144</v>
          </cell>
          <cell r="K318" t="str">
            <v>Ballens</v>
          </cell>
          <cell r="M318" t="str">
            <v>ox.ballens@bluewin.ch</v>
          </cell>
          <cell r="N318" t="str">
            <v>L'Isle</v>
          </cell>
        </row>
        <row r="319">
          <cell r="C319">
            <v>123221</v>
          </cell>
          <cell r="E319" t="str">
            <v>Graber</v>
          </cell>
          <cell r="F319" t="str">
            <v>Beat</v>
          </cell>
          <cell r="G319">
            <v>28176</v>
          </cell>
          <cell r="H319">
            <v>1977</v>
          </cell>
          <cell r="I319" t="str">
            <v>Untere Gasse 22</v>
          </cell>
          <cell r="J319" t="str">
            <v>4622</v>
          </cell>
          <cell r="K319" t="str">
            <v>Egerkingen</v>
          </cell>
          <cell r="L319" t="str">
            <v>076 396 47 56</v>
          </cell>
          <cell r="M319" t="str">
            <v>beat.graber@bd.so.ch</v>
          </cell>
          <cell r="N319" t="str">
            <v>Trimbach</v>
          </cell>
        </row>
        <row r="320">
          <cell r="C320">
            <v>161397</v>
          </cell>
          <cell r="E320" t="str">
            <v>Grand</v>
          </cell>
          <cell r="F320" t="str">
            <v>Michel</v>
          </cell>
          <cell r="G320">
            <v>18522</v>
          </cell>
          <cell r="H320">
            <v>1950</v>
          </cell>
          <cell r="I320" t="str">
            <v>Rte du Péage 1</v>
          </cell>
          <cell r="J320">
            <v>1786</v>
          </cell>
          <cell r="K320" t="str">
            <v>Sugiez</v>
          </cell>
          <cell r="L320" t="str">
            <v>079 409 06 43</v>
          </cell>
          <cell r="M320" t="str">
            <v>grand.michel@bluewin.ch</v>
          </cell>
          <cell r="N320" t="str">
            <v>Le Taverniers - La Corbaz</v>
          </cell>
        </row>
        <row r="321">
          <cell r="C321">
            <v>161398</v>
          </cell>
          <cell r="E321" t="str">
            <v>Grand</v>
          </cell>
          <cell r="F321" t="str">
            <v>Yann</v>
          </cell>
          <cell r="G321">
            <v>30085</v>
          </cell>
          <cell r="H321">
            <v>1982</v>
          </cell>
          <cell r="I321" t="str">
            <v>Route de l'Aurore 4</v>
          </cell>
          <cell r="J321">
            <v>1700</v>
          </cell>
          <cell r="K321" t="str">
            <v>Fribourg</v>
          </cell>
          <cell r="M321" t="str">
            <v>Yann.Grand@ville-fr.ch</v>
          </cell>
          <cell r="N321" t="str">
            <v>Le Taverniers - La Corbaz</v>
          </cell>
        </row>
        <row r="322">
          <cell r="C322">
            <v>150700</v>
          </cell>
          <cell r="E322" t="str">
            <v>Grangier</v>
          </cell>
          <cell r="F322" t="str">
            <v>Aurélie</v>
          </cell>
          <cell r="G322">
            <v>29352</v>
          </cell>
          <cell r="H322">
            <v>1980</v>
          </cell>
          <cell r="I322" t="str">
            <v>Rue Champ-Bosson 25</v>
          </cell>
          <cell r="J322">
            <v>1632</v>
          </cell>
          <cell r="K322" t="str">
            <v>Riaz</v>
          </cell>
          <cell r="M322" t="str">
            <v>aurelie.grangier@websud.ch</v>
          </cell>
          <cell r="N322" t="str">
            <v>Fribourg</v>
          </cell>
        </row>
        <row r="323">
          <cell r="C323">
            <v>150701</v>
          </cell>
          <cell r="E323" t="str">
            <v>Grangier</v>
          </cell>
          <cell r="F323" t="str">
            <v>Pierre</v>
          </cell>
          <cell r="G323">
            <v>17961</v>
          </cell>
          <cell r="H323">
            <v>1949</v>
          </cell>
          <cell r="I323" t="str">
            <v>Rue Champ-Bosson 25</v>
          </cell>
          <cell r="J323">
            <v>1632</v>
          </cell>
          <cell r="K323" t="str">
            <v>Riaz</v>
          </cell>
          <cell r="M323" t="str">
            <v>pierre.grangier@websud.ch</v>
          </cell>
          <cell r="N323" t="str">
            <v>Albeuve et environs</v>
          </cell>
        </row>
        <row r="324">
          <cell r="C324">
            <v>254463</v>
          </cell>
          <cell r="E324" t="str">
            <v>Grob</v>
          </cell>
          <cell r="F324" t="str">
            <v>Peter</v>
          </cell>
          <cell r="G324">
            <v>28251</v>
          </cell>
          <cell r="H324">
            <v>1977</v>
          </cell>
          <cell r="I324" t="str">
            <v>Lärchenstr. 10</v>
          </cell>
          <cell r="J324">
            <v>8800</v>
          </cell>
          <cell r="K324" t="str">
            <v>Thalwil</v>
          </cell>
          <cell r="L324" t="str">
            <v>079 339 26 84</v>
          </cell>
          <cell r="M324" t="str">
            <v>peter.grob@datacomm.ch</v>
          </cell>
          <cell r="N324" t="str">
            <v>Zürich-Stadt</v>
          </cell>
        </row>
        <row r="325">
          <cell r="C325">
            <v>688318</v>
          </cell>
          <cell r="E325" t="str">
            <v>Gross</v>
          </cell>
          <cell r="F325" t="str">
            <v>Muriel</v>
          </cell>
          <cell r="G325">
            <v>36212</v>
          </cell>
          <cell r="H325">
            <v>1999</v>
          </cell>
          <cell r="I325" t="str">
            <v>Impasse des Agges 12</v>
          </cell>
          <cell r="J325">
            <v>1727</v>
          </cell>
          <cell r="K325" t="str">
            <v>Corpataux</v>
          </cell>
          <cell r="M325" t="str">
            <v>amacher-kurt@bluewin.ch</v>
          </cell>
          <cell r="N325" t="str">
            <v>Kienholz-Brienz</v>
          </cell>
        </row>
        <row r="326">
          <cell r="C326">
            <v>119894</v>
          </cell>
          <cell r="E326" t="str">
            <v>Grossmann</v>
          </cell>
          <cell r="F326" t="str">
            <v>Simon</v>
          </cell>
          <cell r="G326">
            <v>25512</v>
          </cell>
          <cell r="H326">
            <v>1969</v>
          </cell>
          <cell r="I326" t="str">
            <v>Erlenweg 2</v>
          </cell>
          <cell r="J326">
            <v>3855</v>
          </cell>
          <cell r="K326" t="str">
            <v>Brienz</v>
          </cell>
          <cell r="M326" t="str">
            <v>grossrieder.daniel@hispeed.ch</v>
          </cell>
          <cell r="N326" t="str">
            <v>Schmitten-Flamatt</v>
          </cell>
        </row>
        <row r="327">
          <cell r="C327">
            <v>161489</v>
          </cell>
          <cell r="E327" t="str">
            <v>Grossrieder</v>
          </cell>
          <cell r="F327" t="str">
            <v>Daniel</v>
          </cell>
          <cell r="G327">
            <v>25725</v>
          </cell>
          <cell r="H327">
            <v>1970</v>
          </cell>
          <cell r="I327" t="str">
            <v>Lanthen 193</v>
          </cell>
          <cell r="J327">
            <v>3185</v>
          </cell>
          <cell r="K327" t="str">
            <v>Schmitten FR</v>
          </cell>
          <cell r="M327" t="str">
            <v>grundaniel@bluewin.ch</v>
          </cell>
        </row>
        <row r="328">
          <cell r="C328">
            <v>180833</v>
          </cell>
          <cell r="E328" t="str">
            <v>Grun</v>
          </cell>
          <cell r="F328" t="str">
            <v>Daniel</v>
          </cell>
          <cell r="G328">
            <v>24333</v>
          </cell>
          <cell r="H328">
            <v>1966</v>
          </cell>
          <cell r="I328" t="str">
            <v>Baslerstrasse 5a</v>
          </cell>
          <cell r="J328">
            <v>2805</v>
          </cell>
          <cell r="K328" t="str">
            <v>Soyhieres</v>
          </cell>
          <cell r="M328" t="str">
            <v>franz_grueter@bluewin.ch</v>
          </cell>
          <cell r="N328" t="str">
            <v>Luzern Stadt</v>
          </cell>
        </row>
        <row r="329">
          <cell r="C329">
            <v>100223</v>
          </cell>
          <cell r="E329" t="str">
            <v xml:space="preserve">Grüter </v>
          </cell>
          <cell r="F329" t="str">
            <v>Franz</v>
          </cell>
          <cell r="G329">
            <v>22133</v>
          </cell>
          <cell r="H329">
            <v>1960</v>
          </cell>
          <cell r="I329" t="str">
            <v>Widenmatt 44</v>
          </cell>
          <cell r="J329">
            <v>6102</v>
          </cell>
          <cell r="K329" t="str">
            <v>Malters</v>
          </cell>
          <cell r="L329" t="str">
            <v>079 638 03 08</v>
          </cell>
          <cell r="M329" t="str">
            <v>gschwind@hofagraf.ch</v>
          </cell>
          <cell r="N329" t="str">
            <v>Hofstetten-Flüh</v>
          </cell>
        </row>
        <row r="330">
          <cell r="C330">
            <v>123082</v>
          </cell>
          <cell r="E330" t="str">
            <v>Gschwind</v>
          </cell>
          <cell r="F330" t="str">
            <v>Pascal</v>
          </cell>
          <cell r="G330">
            <v>26754</v>
          </cell>
          <cell r="H330">
            <v>1973</v>
          </cell>
          <cell r="I330" t="str">
            <v>Ettingerstrasse 5</v>
          </cell>
          <cell r="J330">
            <v>4114</v>
          </cell>
          <cell r="K330" t="str">
            <v>Hofstetten</v>
          </cell>
          <cell r="M330" t="str">
            <v>rene-gschwind@bluewin.ch</v>
          </cell>
          <cell r="N330" t="str">
            <v>Hofstetten-Flüh</v>
          </cell>
        </row>
        <row r="331">
          <cell r="C331">
            <v>123083</v>
          </cell>
          <cell r="E331" t="str">
            <v>Gschwind</v>
          </cell>
          <cell r="F331" t="str">
            <v>René</v>
          </cell>
          <cell r="G331">
            <v>16112</v>
          </cell>
          <cell r="H331">
            <v>1944</v>
          </cell>
          <cell r="I331" t="str">
            <v>In den Reben 7</v>
          </cell>
          <cell r="J331">
            <v>4114</v>
          </cell>
          <cell r="K331" t="str">
            <v>Hofstetten</v>
          </cell>
          <cell r="L331" t="str">
            <v>079 580 23 64</v>
          </cell>
          <cell r="M331" t="str">
            <v>gupe@gmx.ch</v>
          </cell>
          <cell r="N331" t="str">
            <v>Fehraltorf und Umgebung</v>
          </cell>
        </row>
        <row r="332">
          <cell r="C332">
            <v>127118</v>
          </cell>
          <cell r="E332" t="str">
            <v>Gubler</v>
          </cell>
          <cell r="F332" t="str">
            <v>Peter</v>
          </cell>
          <cell r="G332">
            <v>17897</v>
          </cell>
          <cell r="H332">
            <v>1948</v>
          </cell>
          <cell r="I332" t="str">
            <v>Bisikonerstr. 20</v>
          </cell>
          <cell r="J332">
            <v>8308</v>
          </cell>
          <cell r="K332" t="str">
            <v>Illnau</v>
          </cell>
          <cell r="L332" t="str">
            <v>079 418 53 85</v>
          </cell>
          <cell r="M332" t="str">
            <v>adrian.gubser@gubser-kalt.ch</v>
          </cell>
          <cell r="N332" t="str">
            <v>Fehraltorf und Umgebung</v>
          </cell>
        </row>
        <row r="333">
          <cell r="C333">
            <v>117711</v>
          </cell>
          <cell r="E333" t="str">
            <v>Gubser</v>
          </cell>
          <cell r="F333" t="str">
            <v>Adrian</v>
          </cell>
          <cell r="G333">
            <v>26217</v>
          </cell>
          <cell r="H333">
            <v>1971</v>
          </cell>
          <cell r="I333" t="str">
            <v>Rigistr. 2</v>
          </cell>
          <cell r="J333">
            <v>8330</v>
          </cell>
          <cell r="K333" t="str">
            <v>Pfäffikon</v>
          </cell>
          <cell r="L333" t="str">
            <v>079 525 76 44</v>
          </cell>
          <cell r="M333" t="str">
            <v>danielguex@bluewin.ch</v>
          </cell>
          <cell r="N333" t="str">
            <v>St. Légier</v>
          </cell>
        </row>
        <row r="334">
          <cell r="C334">
            <v>186903</v>
          </cell>
          <cell r="E334" t="str">
            <v>Guex</v>
          </cell>
          <cell r="F334" t="str">
            <v>Daniel</v>
          </cell>
          <cell r="G334">
            <v>22199</v>
          </cell>
          <cell r="H334">
            <v>1960</v>
          </cell>
          <cell r="I334" t="str">
            <v>Ch. de Curtille 5</v>
          </cell>
          <cell r="J334">
            <v>1071</v>
          </cell>
          <cell r="K334" t="str">
            <v>Chexbres</v>
          </cell>
          <cell r="L334" t="str">
            <v>079 295 88 04</v>
          </cell>
          <cell r="M334" t="str">
            <v>samantha.gugler@gmx.ch</v>
          </cell>
          <cell r="N334" t="str">
            <v>Balsthal</v>
          </cell>
        </row>
        <row r="335">
          <cell r="C335">
            <v>269476</v>
          </cell>
          <cell r="E335" t="str">
            <v>Gugler</v>
          </cell>
          <cell r="F335" t="str">
            <v>Samantha</v>
          </cell>
          <cell r="G335">
            <v>33479</v>
          </cell>
          <cell r="H335">
            <v>1991</v>
          </cell>
          <cell r="I335" t="str">
            <v>Scheidweg 57</v>
          </cell>
          <cell r="J335">
            <v>1792</v>
          </cell>
          <cell r="K335" t="str">
            <v>Cordast</v>
          </cell>
          <cell r="L335" t="str">
            <v>079 335 11 09</v>
          </cell>
          <cell r="M335" t="str">
            <v>guignard_alain@hotmail.com</v>
          </cell>
          <cell r="N335" t="str">
            <v>Zürich-Stadt</v>
          </cell>
        </row>
        <row r="336">
          <cell r="C336">
            <v>110096</v>
          </cell>
          <cell r="E336" t="str">
            <v>Guignard</v>
          </cell>
          <cell r="F336" t="str">
            <v>Alain</v>
          </cell>
          <cell r="G336">
            <v>25047</v>
          </cell>
          <cell r="H336">
            <v>1968</v>
          </cell>
          <cell r="I336" t="str">
            <v>Schäppistr. 18</v>
          </cell>
          <cell r="J336">
            <v>8006</v>
          </cell>
          <cell r="K336" t="str">
            <v>Zürich</v>
          </cell>
          <cell r="M336" t="str">
            <v>silvia.guignard@hotmail.com</v>
          </cell>
          <cell r="N336" t="str">
            <v>Zürich-Stadt</v>
          </cell>
        </row>
        <row r="337">
          <cell r="C337">
            <v>110279</v>
          </cell>
          <cell r="E337" t="str">
            <v>Guignard</v>
          </cell>
          <cell r="F337" t="str">
            <v>Silvia</v>
          </cell>
          <cell r="G337">
            <v>27247</v>
          </cell>
          <cell r="H337">
            <v>1974</v>
          </cell>
          <cell r="I337" t="str">
            <v>Schäppistr. 18</v>
          </cell>
          <cell r="J337">
            <v>8006</v>
          </cell>
          <cell r="K337" t="str">
            <v>Zürich</v>
          </cell>
          <cell r="M337" t="str">
            <v>paguigoz@bluewin.ch</v>
          </cell>
          <cell r="N337" t="str">
            <v>La Roche</v>
          </cell>
        </row>
        <row r="338">
          <cell r="C338">
            <v>193836</v>
          </cell>
          <cell r="E338" t="str">
            <v>Guigoz</v>
          </cell>
          <cell r="F338" t="str">
            <v>Pierre-André</v>
          </cell>
          <cell r="G338">
            <v>18511</v>
          </cell>
          <cell r="H338">
            <v>1950</v>
          </cell>
          <cell r="I338" t="str">
            <v>Ch. du Bois de Vaux 19b</v>
          </cell>
          <cell r="J338">
            <v>1007</v>
          </cell>
          <cell r="K338" t="str">
            <v>Lausanne</v>
          </cell>
          <cell r="M338" t="str">
            <v>steve_sciboz@hotmail.com</v>
          </cell>
        </row>
        <row r="339">
          <cell r="C339">
            <v>305989</v>
          </cell>
          <cell r="E339" t="str">
            <v>Guillet</v>
          </cell>
          <cell r="F339" t="str">
            <v>Fabien</v>
          </cell>
          <cell r="H339">
            <v>1997</v>
          </cell>
          <cell r="I339" t="str">
            <v>rte de treyvaux 52</v>
          </cell>
          <cell r="J339">
            <v>1732</v>
          </cell>
          <cell r="K339" t="str">
            <v>Arconciel</v>
          </cell>
          <cell r="L339" t="str">
            <v>079 387 93 17</v>
          </cell>
          <cell r="M339" t="str">
            <v>patrickgygax@besonet.ch</v>
          </cell>
          <cell r="N339" t="str">
            <v>Winistorf</v>
          </cell>
        </row>
        <row r="340">
          <cell r="C340">
            <v>120501</v>
          </cell>
          <cell r="E340" t="str">
            <v>Gygax</v>
          </cell>
          <cell r="F340" t="str">
            <v>Patrick</v>
          </cell>
          <cell r="G340">
            <v>26519</v>
          </cell>
          <cell r="H340">
            <v>1972</v>
          </cell>
          <cell r="I340" t="str">
            <v>Hostettweg 95</v>
          </cell>
          <cell r="J340" t="str">
            <v>4558</v>
          </cell>
          <cell r="K340" t="str">
            <v>Hersiwil</v>
          </cell>
          <cell r="M340" t="str">
            <v>gigoutz@bluewin.ch</v>
          </cell>
          <cell r="N340" t="str">
            <v>St. Légier</v>
          </cell>
        </row>
        <row r="341">
          <cell r="C341">
            <v>186904</v>
          </cell>
          <cell r="E341" t="str">
            <v>Gygli</v>
          </cell>
          <cell r="F341" t="str">
            <v>Gérald</v>
          </cell>
          <cell r="G341">
            <v>21051</v>
          </cell>
          <cell r="H341">
            <v>1957</v>
          </cell>
          <cell r="I341" t="str">
            <v>Ch. du Clos-de-Leyterand 28</v>
          </cell>
          <cell r="J341">
            <v>1806</v>
          </cell>
          <cell r="K341" t="str">
            <v>St-Légier-Chiésaz</v>
          </cell>
          <cell r="M341" t="str">
            <v>chris@hadorns.ch</v>
          </cell>
          <cell r="N341" t="str">
            <v>Thörigen-Herzogenbuchsee</v>
          </cell>
        </row>
        <row r="342">
          <cell r="C342">
            <v>120473</v>
          </cell>
          <cell r="E342" t="str">
            <v>Hadorn</v>
          </cell>
          <cell r="F342" t="str">
            <v>Christian</v>
          </cell>
          <cell r="G342">
            <v>20078</v>
          </cell>
          <cell r="H342">
            <v>1954</v>
          </cell>
          <cell r="I342" t="str">
            <v>Dornegghubel 52</v>
          </cell>
          <cell r="J342">
            <v>3367</v>
          </cell>
          <cell r="K342" t="str">
            <v>Ochlenberg</v>
          </cell>
          <cell r="M342" t="str">
            <v>fritz.hadorn@bluewin.ch</v>
          </cell>
          <cell r="N342" t="str">
            <v>Uttigen</v>
          </cell>
        </row>
        <row r="343">
          <cell r="C343">
            <v>122641</v>
          </cell>
          <cell r="E343" t="str">
            <v>Hadorn</v>
          </cell>
          <cell r="F343" t="str">
            <v>Fritz</v>
          </cell>
          <cell r="G343">
            <v>18963</v>
          </cell>
          <cell r="H343">
            <v>1951</v>
          </cell>
          <cell r="I343" t="str">
            <v>Mösli</v>
          </cell>
          <cell r="J343">
            <v>3663</v>
          </cell>
          <cell r="K343" t="str">
            <v>Gurzelen</v>
          </cell>
          <cell r="L343" t="str">
            <v>079 444 57 96</v>
          </cell>
          <cell r="M343" t="str">
            <v>haefeli75@bluewin.ch</v>
          </cell>
          <cell r="N343" t="str">
            <v>Balsthal</v>
          </cell>
        </row>
        <row r="344">
          <cell r="C344">
            <v>100449</v>
          </cell>
          <cell r="E344" t="str">
            <v>Haefeli</v>
          </cell>
          <cell r="F344" t="str">
            <v>Marc-André</v>
          </cell>
          <cell r="G344">
            <v>27751</v>
          </cell>
          <cell r="H344">
            <v>1975</v>
          </cell>
          <cell r="I344" t="str">
            <v>Stuckkarrenweg 2</v>
          </cell>
          <cell r="J344">
            <v>4710</v>
          </cell>
          <cell r="K344" t="str">
            <v>Balsthal</v>
          </cell>
          <cell r="L344" t="str">
            <v>079 375 05 46</v>
          </cell>
          <cell r="M344" t="str">
            <v>miriam90@bluewin.ch</v>
          </cell>
          <cell r="N344" t="str">
            <v>Balsthal</v>
          </cell>
        </row>
        <row r="345">
          <cell r="C345">
            <v>268167</v>
          </cell>
          <cell r="E345" t="str">
            <v>Haefeli</v>
          </cell>
          <cell r="F345" t="str">
            <v>Miriam</v>
          </cell>
          <cell r="G345">
            <v>32962</v>
          </cell>
          <cell r="H345">
            <v>1990</v>
          </cell>
          <cell r="I345" t="str">
            <v>Stuckkarrenweg 2</v>
          </cell>
          <cell r="J345">
            <v>4710</v>
          </cell>
          <cell r="K345" t="str">
            <v>Balsthal</v>
          </cell>
          <cell r="L345" t="str">
            <v>079 717 32 96</v>
          </cell>
          <cell r="M345" t="str">
            <v>michi96@ggs.ch</v>
          </cell>
          <cell r="N345" t="str">
            <v>Balsthal</v>
          </cell>
        </row>
        <row r="346">
          <cell r="C346">
            <v>293232</v>
          </cell>
          <cell r="E346" t="str">
            <v>Haefeli</v>
          </cell>
          <cell r="F346" t="str">
            <v>Michael</v>
          </cell>
          <cell r="G346">
            <v>35247</v>
          </cell>
          <cell r="H346">
            <v>1996</v>
          </cell>
          <cell r="I346" t="str">
            <v>Ziegelweg 5</v>
          </cell>
          <cell r="J346">
            <v>4710</v>
          </cell>
          <cell r="K346" t="str">
            <v>Balsthal</v>
          </cell>
          <cell r="L346" t="str">
            <v>078 806 06 78</v>
          </cell>
          <cell r="M346" t="str">
            <v>samuel.haefeli@gmail.com</v>
          </cell>
          <cell r="N346" t="str">
            <v>Horgen</v>
          </cell>
        </row>
        <row r="347">
          <cell r="C347">
            <v>325215</v>
          </cell>
          <cell r="E347" t="str">
            <v>Haefeli</v>
          </cell>
          <cell r="F347" t="str">
            <v>Samuel</v>
          </cell>
          <cell r="G347">
            <v>28657</v>
          </cell>
          <cell r="H347">
            <v>1978</v>
          </cell>
          <cell r="I347" t="str">
            <v>Bergstr. 9</v>
          </cell>
          <cell r="J347">
            <v>8800</v>
          </cell>
          <cell r="K347" t="str">
            <v>Thalwil</v>
          </cell>
          <cell r="M347" t="str">
            <v>wdhlauda@bluewin.ch</v>
          </cell>
          <cell r="N347" t="str">
            <v>Fischbach-Göslikon</v>
          </cell>
        </row>
        <row r="348">
          <cell r="C348">
            <v>103691</v>
          </cell>
          <cell r="E348" t="str">
            <v>Häfliger</v>
          </cell>
          <cell r="F348" t="str">
            <v>Walter</v>
          </cell>
          <cell r="G348">
            <v>21356</v>
          </cell>
          <cell r="H348">
            <v>1958</v>
          </cell>
          <cell r="I348" t="str">
            <v>Dorf 6</v>
          </cell>
          <cell r="J348">
            <v>6214</v>
          </cell>
          <cell r="K348" t="str">
            <v>Ettiswil</v>
          </cell>
          <cell r="M348" t="str">
            <v>maeggihaefliger@bluewin.ch</v>
          </cell>
          <cell r="N348" t="str">
            <v>Fischbach-Göslikon</v>
          </cell>
        </row>
        <row r="349">
          <cell r="C349">
            <v>103763</v>
          </cell>
          <cell r="E349" t="str">
            <v>Häfliger</v>
          </cell>
          <cell r="F349" t="str">
            <v>Margrit</v>
          </cell>
          <cell r="G349">
            <v>23410</v>
          </cell>
          <cell r="H349">
            <v>1964</v>
          </cell>
          <cell r="I349" t="str">
            <v>Dorf 6</v>
          </cell>
          <cell r="J349">
            <v>6218</v>
          </cell>
          <cell r="K349" t="str">
            <v>Ettiswil</v>
          </cell>
          <cell r="M349" t="str">
            <v>kurt.haefliger@intergga.ch</v>
          </cell>
          <cell r="N349" t="str">
            <v>Arlesheim</v>
          </cell>
        </row>
        <row r="350">
          <cell r="C350">
            <v>110675</v>
          </cell>
          <cell r="E350" t="str">
            <v>Häfliger</v>
          </cell>
          <cell r="F350" t="str">
            <v>Kurt</v>
          </cell>
          <cell r="H350">
            <v>1947</v>
          </cell>
          <cell r="I350" t="str">
            <v>General Guisanstrasse 8</v>
          </cell>
          <cell r="J350">
            <v>4144</v>
          </cell>
          <cell r="K350" t="str">
            <v>Arlesheim</v>
          </cell>
          <cell r="M350" t="str">
            <v>haefliger.pius@datazug.ch</v>
          </cell>
          <cell r="N350" t="str">
            <v>Villmergen</v>
          </cell>
        </row>
        <row r="351">
          <cell r="C351">
            <v>115804</v>
          </cell>
          <cell r="E351" t="str">
            <v>Häfliger</v>
          </cell>
          <cell r="F351" t="str">
            <v>Pius</v>
          </cell>
          <cell r="G351">
            <v>24749</v>
          </cell>
          <cell r="H351">
            <v>1967</v>
          </cell>
          <cell r="I351" t="str">
            <v>Hausmatte 1</v>
          </cell>
          <cell r="J351">
            <v>5647</v>
          </cell>
          <cell r="K351" t="str">
            <v>Oberrüti</v>
          </cell>
          <cell r="M351" t="str">
            <v>alfred.haefliger@stobag.com</v>
          </cell>
          <cell r="N351" t="str">
            <v>Affoltern a.A.</v>
          </cell>
        </row>
        <row r="352">
          <cell r="C352">
            <v>168884</v>
          </cell>
          <cell r="E352" t="str">
            <v>Häfliger</v>
          </cell>
          <cell r="F352" t="str">
            <v>Alfi</v>
          </cell>
          <cell r="G352">
            <v>20814</v>
          </cell>
          <cell r="H352">
            <v>1956</v>
          </cell>
          <cell r="I352" t="str">
            <v>Steinernstr. 2B</v>
          </cell>
          <cell r="J352">
            <v>8913</v>
          </cell>
          <cell r="K352" t="str">
            <v>Ottenbach</v>
          </cell>
          <cell r="L352" t="str">
            <v>052 376 23 75</v>
          </cell>
          <cell r="M352" t="str">
            <v>-</v>
          </cell>
          <cell r="N352" t="str">
            <v>Dettighofen</v>
          </cell>
        </row>
        <row r="353">
          <cell r="C353">
            <v>113338</v>
          </cell>
          <cell r="E353" t="str">
            <v>Hagenbüchli</v>
          </cell>
          <cell r="F353" t="str">
            <v>Urs</v>
          </cell>
          <cell r="G353">
            <v>20180</v>
          </cell>
          <cell r="H353">
            <v>1955</v>
          </cell>
          <cell r="I353" t="str">
            <v>Hauptstrasse 58</v>
          </cell>
          <cell r="J353">
            <v>9506</v>
          </cell>
          <cell r="K353" t="str">
            <v>Lommis</v>
          </cell>
          <cell r="L353" t="str">
            <v>079 446 72 02</v>
          </cell>
          <cell r="M353" t="str">
            <v>peter.haltiner@ziknet.ch</v>
          </cell>
          <cell r="N353" t="str">
            <v>Teufenthal</v>
          </cell>
        </row>
        <row r="354">
          <cell r="C354">
            <v>125875</v>
          </cell>
          <cell r="E354" t="str">
            <v>Haltiner</v>
          </cell>
          <cell r="F354" t="str">
            <v>Peter</v>
          </cell>
          <cell r="G354">
            <v>22316</v>
          </cell>
          <cell r="H354">
            <v>1961</v>
          </cell>
          <cell r="I354" t="str">
            <v>Hubelweg 18</v>
          </cell>
          <cell r="J354">
            <v>5723</v>
          </cell>
          <cell r="K354" t="str">
            <v>Teufenthal</v>
          </cell>
          <cell r="M354" t="str">
            <v>anhaemmerli@bluewin.ch</v>
          </cell>
          <cell r="N354" t="str">
            <v>Aarberg</v>
          </cell>
        </row>
        <row r="355">
          <cell r="C355">
            <v>229039</v>
          </cell>
          <cell r="E355" t="str">
            <v>Hämmerli</v>
          </cell>
          <cell r="F355" t="str">
            <v>Andreas</v>
          </cell>
          <cell r="G355">
            <v>26824</v>
          </cell>
          <cell r="H355">
            <v>1973</v>
          </cell>
          <cell r="I355" t="str">
            <v>Hünigenstrasse 16</v>
          </cell>
          <cell r="J355">
            <v>3237</v>
          </cell>
          <cell r="K355" t="str">
            <v>Brüttelen</v>
          </cell>
          <cell r="L355" t="str">
            <v>081 771 12 40</v>
          </cell>
          <cell r="M355" t="str">
            <v>karl.hardegger@ralo.ch</v>
          </cell>
          <cell r="N355" t="str">
            <v>Vaduz</v>
          </cell>
        </row>
        <row r="356">
          <cell r="C356">
            <v>112979</v>
          </cell>
          <cell r="E356" t="str">
            <v>Hardegger</v>
          </cell>
          <cell r="F356" t="str">
            <v>Karl</v>
          </cell>
          <cell r="G356">
            <v>14759</v>
          </cell>
          <cell r="H356">
            <v>1940</v>
          </cell>
          <cell r="I356" t="str">
            <v>Körlibongert 801</v>
          </cell>
          <cell r="J356">
            <v>9473</v>
          </cell>
          <cell r="K356" t="str">
            <v>Gams</v>
          </cell>
          <cell r="M356" t="str">
            <v>samuel.harisberger@bell.ch</v>
          </cell>
          <cell r="N356" t="str">
            <v>Aedermannsdorf-Herbetswil</v>
          </cell>
        </row>
        <row r="357">
          <cell r="C357">
            <v>123060</v>
          </cell>
          <cell r="E357" t="str">
            <v>Harisberger</v>
          </cell>
          <cell r="F357" t="str">
            <v>Samuel</v>
          </cell>
          <cell r="H357">
            <v>1985</v>
          </cell>
          <cell r="J357">
            <v>4714</v>
          </cell>
          <cell r="K357" t="str">
            <v>Aedermannsdorf</v>
          </cell>
          <cell r="M357" t="str">
            <v>prhartmann4@gmail.com</v>
          </cell>
          <cell r="N357" t="str">
            <v>Arquebuse</v>
          </cell>
        </row>
        <row r="358">
          <cell r="C358">
            <v>301595</v>
          </cell>
          <cell r="E358" t="str">
            <v>Hartmann</v>
          </cell>
          <cell r="F358" t="str">
            <v>Patrick</v>
          </cell>
          <cell r="G358">
            <v>33260</v>
          </cell>
          <cell r="H358">
            <v>1991</v>
          </cell>
          <cell r="I358" t="str">
            <v>Chemin de la Chevillarde 20</v>
          </cell>
          <cell r="J358">
            <v>1208</v>
          </cell>
          <cell r="K358" t="str">
            <v>Genève</v>
          </cell>
        </row>
        <row r="359">
          <cell r="C359">
            <v>293232</v>
          </cell>
          <cell r="E359" t="str">
            <v>Haefeli</v>
          </cell>
          <cell r="F359" t="str">
            <v>Michael</v>
          </cell>
          <cell r="G359">
            <v>35247</v>
          </cell>
          <cell r="H359">
            <v>1996</v>
          </cell>
          <cell r="I359" t="str">
            <v>Ziegelweg 5</v>
          </cell>
          <cell r="J359">
            <v>4710</v>
          </cell>
          <cell r="K359" t="str">
            <v>Balsthal</v>
          </cell>
          <cell r="M359" t="str">
            <v>kurt.haesler@quicknet.ch</v>
          </cell>
          <cell r="N359" t="str">
            <v>Bönigen</v>
          </cell>
        </row>
        <row r="360">
          <cell r="C360">
            <v>119270</v>
          </cell>
          <cell r="E360" t="str">
            <v>Häsler</v>
          </cell>
          <cell r="F360" t="str">
            <v>Kurt</v>
          </cell>
          <cell r="G360">
            <v>16251</v>
          </cell>
          <cell r="H360">
            <v>1944</v>
          </cell>
          <cell r="I360" t="str">
            <v>Lombachzaunweg 3</v>
          </cell>
          <cell r="J360">
            <v>3800</v>
          </cell>
          <cell r="K360" t="str">
            <v>Unterseen</v>
          </cell>
          <cell r="L360" t="str">
            <v>079 737 51 65</v>
          </cell>
          <cell r="M360" t="str">
            <v>phaesler@bluewin.ch</v>
          </cell>
          <cell r="N360" t="str">
            <v>Stein-Münchwilen</v>
          </cell>
        </row>
        <row r="361">
          <cell r="C361">
            <v>122056</v>
          </cell>
          <cell r="E361" t="str">
            <v>Häsler</v>
          </cell>
          <cell r="F361" t="str">
            <v>Peter</v>
          </cell>
          <cell r="G361">
            <v>21067</v>
          </cell>
          <cell r="H361">
            <v>1957</v>
          </cell>
          <cell r="I361" t="str">
            <v>Birkenweg 1</v>
          </cell>
          <cell r="J361">
            <v>4332</v>
          </cell>
          <cell r="K361" t="str">
            <v>Stein</v>
          </cell>
          <cell r="M361" t="str">
            <v>-</v>
          </cell>
          <cell r="N361" t="str">
            <v>Winterthur-Stadt</v>
          </cell>
        </row>
        <row r="362">
          <cell r="C362">
            <v>461656</v>
          </cell>
          <cell r="E362" t="str">
            <v>Häsler</v>
          </cell>
          <cell r="F362" t="str">
            <v>Christoph</v>
          </cell>
          <cell r="G362">
            <v>35125</v>
          </cell>
          <cell r="H362">
            <v>1996</v>
          </cell>
          <cell r="I362" t="str">
            <v>Beerenbachweg 6</v>
          </cell>
          <cell r="J362">
            <v>8555</v>
          </cell>
          <cell r="K362" t="str">
            <v>Müllheim-Dorf</v>
          </cell>
          <cell r="M362" t="str">
            <v>geoffroy.hatton@gmail.com</v>
          </cell>
          <cell r="N362" t="str">
            <v>Genève, STS</v>
          </cell>
        </row>
        <row r="363">
          <cell r="C363">
            <v>736694</v>
          </cell>
          <cell r="E363" t="str">
            <v>Hatton</v>
          </cell>
          <cell r="F363" t="str">
            <v>Geoffroy</v>
          </cell>
          <cell r="G363">
            <v>32771</v>
          </cell>
          <cell r="H363">
            <v>1989</v>
          </cell>
          <cell r="I363" t="str">
            <v>Av. du Général de Gaulle 92</v>
          </cell>
          <cell r="J363">
            <v>74200</v>
          </cell>
          <cell r="K363" t="str">
            <v>Thonon-Les-Bains</v>
          </cell>
          <cell r="L363" t="str">
            <v>079 408 92 80</v>
          </cell>
          <cell r="M363" t="str">
            <v>markus.haeuselmann@hcisolutions.ch</v>
          </cell>
          <cell r="N363" t="str">
            <v>Muri-Gümligen</v>
          </cell>
        </row>
        <row r="364">
          <cell r="C364">
            <v>322731</v>
          </cell>
          <cell r="E364" t="str">
            <v>Häuselmann</v>
          </cell>
          <cell r="F364" t="str">
            <v>Markus</v>
          </cell>
          <cell r="G364">
            <v>21593</v>
          </cell>
          <cell r="H364">
            <v>1959</v>
          </cell>
          <cell r="I364" t="str">
            <v>Wegmühlegässli 35</v>
          </cell>
          <cell r="J364">
            <v>3072</v>
          </cell>
          <cell r="K364" t="str">
            <v>Ostermundigen</v>
          </cell>
          <cell r="M364" t="str">
            <v>michael.hediger@yetnet.ch</v>
          </cell>
          <cell r="N364" t="str">
            <v>Gretzenbach</v>
          </cell>
        </row>
        <row r="365">
          <cell r="C365">
            <v>123017</v>
          </cell>
          <cell r="E365" t="str">
            <v>Hediger</v>
          </cell>
          <cell r="F365" t="str">
            <v>Michael</v>
          </cell>
          <cell r="G365">
            <v>31722</v>
          </cell>
          <cell r="H365">
            <v>1986</v>
          </cell>
          <cell r="I365" t="str">
            <v>Seilergasse 4b</v>
          </cell>
          <cell r="J365">
            <v>4800</v>
          </cell>
          <cell r="K365" t="str">
            <v>Zofingen</v>
          </cell>
          <cell r="L365" t="str">
            <v>079 722 65 00</v>
          </cell>
          <cell r="M365" t="str">
            <v>simu.hediger@gmail.com</v>
          </cell>
          <cell r="N365" t="str">
            <v>Muhen</v>
          </cell>
        </row>
        <row r="366">
          <cell r="C366">
            <v>299278</v>
          </cell>
          <cell r="E366" t="str">
            <v>Hediger</v>
          </cell>
          <cell r="F366" t="str">
            <v>Simon</v>
          </cell>
          <cell r="G366">
            <v>29838</v>
          </cell>
          <cell r="H366">
            <v>1981</v>
          </cell>
          <cell r="I366" t="str">
            <v>Dorfstrasse 48</v>
          </cell>
          <cell r="J366">
            <v>5040</v>
          </cell>
          <cell r="K366" t="str">
            <v>Schöftland</v>
          </cell>
          <cell r="L366" t="str">
            <v>079 433 74 48</v>
          </cell>
          <cell r="N366" t="str">
            <v>Küsnacht</v>
          </cell>
        </row>
        <row r="367">
          <cell r="C367">
            <v>165814</v>
          </cell>
          <cell r="E367" t="str">
            <v>Hehlen</v>
          </cell>
          <cell r="F367" t="str">
            <v>Hans</v>
          </cell>
          <cell r="G367">
            <v>13330</v>
          </cell>
          <cell r="H367">
            <v>1936</v>
          </cell>
          <cell r="I367" t="str">
            <v>Seestr. 21</v>
          </cell>
          <cell r="J367">
            <v>8703</v>
          </cell>
          <cell r="K367" t="str">
            <v>Erlenbach</v>
          </cell>
          <cell r="L367" t="str">
            <v>079 577 83 20</v>
          </cell>
          <cell r="M367" t="str">
            <v>-</v>
          </cell>
          <cell r="N367" t="str">
            <v>Rickenbach</v>
          </cell>
        </row>
        <row r="368">
          <cell r="C368">
            <v>163799</v>
          </cell>
          <cell r="E368" t="str">
            <v>Heiniger</v>
          </cell>
          <cell r="F368" t="str">
            <v>Beat</v>
          </cell>
          <cell r="G368">
            <v>20554</v>
          </cell>
          <cell r="H368">
            <v>1956</v>
          </cell>
          <cell r="I368" t="str">
            <v>Breitestrasse 17b</v>
          </cell>
          <cell r="J368">
            <v>8472</v>
          </cell>
          <cell r="K368" t="str">
            <v>Seuzach</v>
          </cell>
          <cell r="M368" t="str">
            <v>ivoabgottspon@hotmail.com</v>
          </cell>
          <cell r="N368" t="str">
            <v>Zermatt</v>
          </cell>
        </row>
        <row r="369">
          <cell r="C369">
            <v>145518</v>
          </cell>
          <cell r="E369" t="str">
            <v>Heiz</v>
          </cell>
          <cell r="F369" t="str">
            <v>Willy</v>
          </cell>
          <cell r="G369">
            <v>15716</v>
          </cell>
          <cell r="H369">
            <v>1943</v>
          </cell>
          <cell r="I369" t="str">
            <v>Haus Sankt Martin B</v>
          </cell>
          <cell r="J369">
            <v>3929</v>
          </cell>
          <cell r="K369" t="str">
            <v>Täsch</v>
          </cell>
          <cell r="M369" t="str">
            <v>c10.svts@romandie.com
p_henchoz@bluewin.ch</v>
          </cell>
          <cell r="N369" t="str">
            <v>Flendruz</v>
          </cell>
        </row>
        <row r="370">
          <cell r="C370">
            <v>186803</v>
          </cell>
          <cell r="E370" t="str">
            <v>Henchoz</v>
          </cell>
          <cell r="F370" t="str">
            <v>Patrick</v>
          </cell>
          <cell r="G370">
            <v>25510</v>
          </cell>
          <cell r="H370">
            <v>1969</v>
          </cell>
          <cell r="I370" t="str">
            <v>Route de la Ray 79</v>
          </cell>
          <cell r="J370">
            <v>1660</v>
          </cell>
          <cell r="K370" t="str">
            <v>Château-d`Oex</v>
          </cell>
          <cell r="M370" t="str">
            <v>r.hengartner@bluewin.ch</v>
          </cell>
          <cell r="N370" t="str">
            <v>Regensdorf</v>
          </cell>
        </row>
        <row r="371">
          <cell r="C371">
            <v>135973</v>
          </cell>
          <cell r="E371" t="str">
            <v>Hengartner</v>
          </cell>
          <cell r="F371" t="str">
            <v>Rolf</v>
          </cell>
          <cell r="G371">
            <v>25121</v>
          </cell>
          <cell r="H371">
            <v>1968</v>
          </cell>
          <cell r="I371" t="str">
            <v>Im Gässli 21</v>
          </cell>
          <cell r="J371">
            <v>8162</v>
          </cell>
          <cell r="K371" t="str">
            <v>Steinmaur</v>
          </cell>
          <cell r="M371" t="str">
            <v>haegar60m@intergga.ch</v>
          </cell>
          <cell r="N371" t="str">
            <v>Arlesheim</v>
          </cell>
        </row>
        <row r="372">
          <cell r="C372">
            <v>110676</v>
          </cell>
          <cell r="E372" t="str">
            <v>Herger</v>
          </cell>
          <cell r="F372" t="str">
            <v>Michel</v>
          </cell>
          <cell r="H372">
            <v>1960</v>
          </cell>
          <cell r="I372" t="str">
            <v>Hauptstrasse 1 / PF</v>
          </cell>
          <cell r="J372">
            <v>4143</v>
          </cell>
          <cell r="K372" t="str">
            <v>Reinach/BL</v>
          </cell>
          <cell r="M372" t="str">
            <v>marie.herger@bluewin.ch</v>
          </cell>
          <cell r="N372" t="str">
            <v>Arquebuse</v>
          </cell>
        </row>
        <row r="373">
          <cell r="C373">
            <v>130059</v>
          </cell>
          <cell r="E373" t="str">
            <v>Herger</v>
          </cell>
          <cell r="F373" t="str">
            <v>Marie-Hélène</v>
          </cell>
          <cell r="G373">
            <v>20541</v>
          </cell>
          <cell r="H373">
            <v>1956</v>
          </cell>
          <cell r="I373" t="str">
            <v>Chemin des Sports 2</v>
          </cell>
          <cell r="J373">
            <v>1203</v>
          </cell>
          <cell r="K373" t="str">
            <v>Genève</v>
          </cell>
          <cell r="M373" t="str">
            <v>Heritier-julien@bluewin.ch</v>
          </cell>
          <cell r="N373" t="str">
            <v>Savièse</v>
          </cell>
        </row>
        <row r="374">
          <cell r="C374">
            <v>145370</v>
          </cell>
          <cell r="E374" t="str">
            <v>Héritier</v>
          </cell>
          <cell r="F374" t="str">
            <v>Julien</v>
          </cell>
          <cell r="G374">
            <v>29946</v>
          </cell>
          <cell r="H374">
            <v>1981</v>
          </cell>
          <cell r="I374" t="str">
            <v>Rte des Colantzes 9</v>
          </cell>
          <cell r="J374">
            <v>1965</v>
          </cell>
          <cell r="K374" t="str">
            <v>Roumaz</v>
          </cell>
          <cell r="L374" t="str">
            <v>079 270 42 16</v>
          </cell>
          <cell r="M374" t="str">
            <v>hermann.adi@bluewin.ch</v>
          </cell>
          <cell r="N374" t="str">
            <v>Rickenbach</v>
          </cell>
        </row>
        <row r="375">
          <cell r="C375">
            <v>285715</v>
          </cell>
          <cell r="E375" t="str">
            <v>Hermann</v>
          </cell>
          <cell r="F375" t="str">
            <v>Adrian</v>
          </cell>
          <cell r="G375">
            <v>23307</v>
          </cell>
          <cell r="H375">
            <v>1963</v>
          </cell>
          <cell r="I375" t="str">
            <v>Attikerstrasse 6</v>
          </cell>
          <cell r="J375">
            <v>8546</v>
          </cell>
          <cell r="K375" t="str">
            <v>Menzengrüt</v>
          </cell>
          <cell r="M375" t="str">
            <v>herren76@sunrise.ch</v>
          </cell>
          <cell r="N375" t="str">
            <v>Courlevon</v>
          </cell>
        </row>
        <row r="376">
          <cell r="C376">
            <v>161149</v>
          </cell>
          <cell r="E376" t="str">
            <v>Herren</v>
          </cell>
          <cell r="F376" t="str">
            <v>Ernst</v>
          </cell>
          <cell r="G376">
            <v>17522</v>
          </cell>
          <cell r="H376">
            <v>1947</v>
          </cell>
          <cell r="I376" t="str">
            <v>Bahnhofstr. 44</v>
          </cell>
          <cell r="J376">
            <v>1797</v>
          </cell>
          <cell r="K376" t="str">
            <v>Münchenwiler</v>
          </cell>
          <cell r="M376" t="str">
            <v>herrsche@bluewin.ch</v>
          </cell>
          <cell r="N376" t="str">
            <v>Stein-Münchwilen</v>
          </cell>
        </row>
        <row r="377">
          <cell r="C377">
            <v>123837</v>
          </cell>
          <cell r="E377" t="str">
            <v>Herrsche</v>
          </cell>
          <cell r="F377" t="str">
            <v>Hugo</v>
          </cell>
          <cell r="G377">
            <v>21750</v>
          </cell>
          <cell r="H377">
            <v>1959</v>
          </cell>
          <cell r="I377" t="str">
            <v>Zürcherstrasse 66</v>
          </cell>
          <cell r="J377">
            <v>4332</v>
          </cell>
          <cell r="K377" t="str">
            <v>Stein</v>
          </cell>
          <cell r="M377" t="str">
            <v>peterhertig@bluewin.ch</v>
          </cell>
          <cell r="N377" t="str">
            <v>Horgen</v>
          </cell>
        </row>
        <row r="378">
          <cell r="C378">
            <v>170768</v>
          </cell>
          <cell r="E378" t="str">
            <v>Hertig</v>
          </cell>
          <cell r="F378" t="str">
            <v>Peter</v>
          </cell>
          <cell r="G378">
            <v>24138</v>
          </cell>
          <cell r="H378">
            <v>1966</v>
          </cell>
          <cell r="I378" t="str">
            <v>Wassbergstrasse 44</v>
          </cell>
          <cell r="J378">
            <v>8127</v>
          </cell>
          <cell r="K378" t="str">
            <v>Forch</v>
          </cell>
          <cell r="M378" t="str">
            <v>willy.andrist@bluewin.ch</v>
          </cell>
          <cell r="N378" t="str">
            <v>Aubonne</v>
          </cell>
        </row>
        <row r="379">
          <cell r="C379">
            <v>185109</v>
          </cell>
          <cell r="E379" t="str">
            <v>Hess</v>
          </cell>
          <cell r="F379" t="str">
            <v>Rosemarie</v>
          </cell>
          <cell r="G379">
            <v>17864</v>
          </cell>
          <cell r="H379">
            <v>1948</v>
          </cell>
          <cell r="I379" t="str">
            <v>Chemin Sous Cour  4</v>
          </cell>
          <cell r="J379">
            <v>1145</v>
          </cell>
          <cell r="K379" t="str">
            <v>Bière</v>
          </cell>
          <cell r="M379" t="str">
            <v>-</v>
          </cell>
          <cell r="N379" t="str">
            <v>Rickenbach</v>
          </cell>
        </row>
        <row r="380">
          <cell r="C380">
            <v>178485</v>
          </cell>
          <cell r="E380" t="str">
            <v>Hinderling</v>
          </cell>
          <cell r="F380" t="str">
            <v>Ruedi</v>
          </cell>
          <cell r="G380">
            <v>12264</v>
          </cell>
          <cell r="H380">
            <v>1933</v>
          </cell>
          <cell r="I380" t="str">
            <v>Hegistrasse 45</v>
          </cell>
          <cell r="J380">
            <v>8404</v>
          </cell>
          <cell r="K380" t="str">
            <v>Winterthur</v>
          </cell>
          <cell r="M380" t="str">
            <v>hinni-holzbau@bluewin.ch</v>
          </cell>
          <cell r="N380" t="str">
            <v>Oberbalm</v>
          </cell>
        </row>
        <row r="381">
          <cell r="C381">
            <v>120921</v>
          </cell>
          <cell r="E381" t="str">
            <v>Hinni</v>
          </cell>
          <cell r="F381" t="str">
            <v>Werner</v>
          </cell>
          <cell r="G381" t="str">
            <v>27.10.165</v>
          </cell>
          <cell r="H381">
            <v>1965</v>
          </cell>
          <cell r="I381" t="str">
            <v>Baumgarten 139</v>
          </cell>
          <cell r="J381">
            <v>3088</v>
          </cell>
          <cell r="K381" t="str">
            <v>Oberbütschel</v>
          </cell>
          <cell r="L381" t="str">
            <v>076 382 00 81</v>
          </cell>
          <cell r="M381" t="str">
            <v>jogihitz@swissonline.ch</v>
          </cell>
          <cell r="N381" t="str">
            <v>Siggenthal</v>
          </cell>
        </row>
        <row r="382">
          <cell r="C382">
            <v>125795</v>
          </cell>
          <cell r="E382" t="str">
            <v>Hitz</v>
          </cell>
          <cell r="F382" t="str">
            <v>Jürg</v>
          </cell>
          <cell r="G382">
            <v>22117</v>
          </cell>
          <cell r="H382">
            <v>1960</v>
          </cell>
          <cell r="I382" t="str">
            <v>Stockackerstrasse 2</v>
          </cell>
          <cell r="J382" t="str">
            <v>5415</v>
          </cell>
          <cell r="K382" t="str">
            <v>Nussbaumen AG</v>
          </cell>
          <cell r="L382" t="str">
            <v>076 588 45 64</v>
          </cell>
          <cell r="M382" t="str">
            <v>bertahitz@swissonline.ch</v>
          </cell>
          <cell r="N382" t="str">
            <v>Siggenthal</v>
          </cell>
        </row>
        <row r="383">
          <cell r="C383">
            <v>179304</v>
          </cell>
          <cell r="E383" t="str">
            <v>Hitz</v>
          </cell>
          <cell r="F383" t="str">
            <v>Berta</v>
          </cell>
          <cell r="G383">
            <v>19013</v>
          </cell>
          <cell r="H383">
            <v>1952</v>
          </cell>
          <cell r="J383">
            <v>5415</v>
          </cell>
          <cell r="K383" t="str">
            <v>Nussbaumen AG</v>
          </cell>
          <cell r="M383" t="str">
            <v>th.hochuli@bluewin.ch</v>
          </cell>
          <cell r="N383" t="str">
            <v>Muhen</v>
          </cell>
        </row>
        <row r="384">
          <cell r="C384">
            <v>289899</v>
          </cell>
          <cell r="E384" t="str">
            <v>Hochuli</v>
          </cell>
          <cell r="F384" t="str">
            <v>Thomas</v>
          </cell>
          <cell r="G384">
            <v>24635</v>
          </cell>
          <cell r="H384">
            <v>1967</v>
          </cell>
          <cell r="I384" t="str">
            <v>Hauptstrasse 18</v>
          </cell>
          <cell r="J384">
            <v>5042</v>
          </cell>
          <cell r="K384" t="str">
            <v>Hirschthal</v>
          </cell>
          <cell r="M384" t="str">
            <v>rolfhodel13@hotmail.com</v>
          </cell>
          <cell r="N384" t="str">
            <v>Obernau</v>
          </cell>
        </row>
        <row r="385">
          <cell r="C385">
            <v>243078</v>
          </cell>
          <cell r="E385" t="str">
            <v>Hodel</v>
          </cell>
          <cell r="F385" t="str">
            <v>Rolf</v>
          </cell>
          <cell r="G385">
            <v>31545</v>
          </cell>
          <cell r="H385">
            <v>1986</v>
          </cell>
          <cell r="I385" t="str">
            <v>Schniderbure 1a</v>
          </cell>
          <cell r="J385">
            <v>6133</v>
          </cell>
          <cell r="K385" t="str">
            <v>Hergiswil</v>
          </cell>
          <cell r="M385" t="str">
            <v>rhod@bluewin.ch</v>
          </cell>
          <cell r="N385" t="str">
            <v>Diemtigtal</v>
          </cell>
        </row>
        <row r="386">
          <cell r="C386">
            <v>154333</v>
          </cell>
          <cell r="E386" t="str">
            <v>Hodler</v>
          </cell>
          <cell r="F386" t="str">
            <v>Rolf</v>
          </cell>
          <cell r="G386">
            <v>21217</v>
          </cell>
          <cell r="H386">
            <v>1958</v>
          </cell>
          <cell r="I386" t="str">
            <v>Stalden 612</v>
          </cell>
          <cell r="J386">
            <v>3758</v>
          </cell>
          <cell r="K386" t="str">
            <v>Latterbach</v>
          </cell>
          <cell r="M386" t="str">
            <v>hoferbendicht@bluewin.ch</v>
          </cell>
          <cell r="N386" t="str">
            <v>Arni</v>
          </cell>
        </row>
        <row r="387">
          <cell r="C387">
            <v>120010</v>
          </cell>
          <cell r="E387" t="str">
            <v>Hofer</v>
          </cell>
          <cell r="F387" t="str">
            <v>Bendicht</v>
          </cell>
          <cell r="G387">
            <v>23043</v>
          </cell>
          <cell r="H387">
            <v>1963</v>
          </cell>
          <cell r="I387" t="str">
            <v>Hämlismattweid 100</v>
          </cell>
          <cell r="J387">
            <v>3508</v>
          </cell>
          <cell r="K387" t="str">
            <v>Arni</v>
          </cell>
          <cell r="L387" t="str">
            <v>079 549 78 65</v>
          </cell>
          <cell r="M387" t="str">
            <v>a.hofer65@bluewin.ch</v>
          </cell>
          <cell r="N387" t="str">
            <v>Rickenbach</v>
          </cell>
        </row>
        <row r="388">
          <cell r="C388">
            <v>262629</v>
          </cell>
          <cell r="E388" t="str">
            <v>Hofer</v>
          </cell>
          <cell r="F388" t="str">
            <v>Andreas</v>
          </cell>
          <cell r="G388">
            <v>23772</v>
          </cell>
          <cell r="H388">
            <v>1965</v>
          </cell>
          <cell r="I388" t="str">
            <v>Wiesendangerstrasse 11</v>
          </cell>
          <cell r="J388">
            <v>8543</v>
          </cell>
          <cell r="K388" t="str">
            <v>Bertschikon</v>
          </cell>
          <cell r="M388" t="str">
            <v>info@jura-inspired.ch</v>
          </cell>
          <cell r="N388" t="str">
            <v>Welschenrohr</v>
          </cell>
        </row>
        <row r="389">
          <cell r="C389">
            <v>243816</v>
          </cell>
          <cell r="E389" t="str">
            <v>Hohl</v>
          </cell>
          <cell r="F389" t="str">
            <v>Michael</v>
          </cell>
          <cell r="H389">
            <v>1981</v>
          </cell>
          <cell r="I389" t="str">
            <v>Technosstrasse 274</v>
          </cell>
          <cell r="J389">
            <v>4716</v>
          </cell>
          <cell r="K389" t="str">
            <v>Welschenrohr</v>
          </cell>
          <cell r="M389" t="str">
            <v>jeromeholdener@hotmail.com</v>
          </cell>
          <cell r="N389" t="str">
            <v>Bursinel</v>
          </cell>
        </row>
        <row r="390">
          <cell r="C390">
            <v>185148</v>
          </cell>
          <cell r="E390" t="str">
            <v>Holdener</v>
          </cell>
          <cell r="F390" t="str">
            <v>Jérôme</v>
          </cell>
          <cell r="G390">
            <v>28558</v>
          </cell>
          <cell r="H390">
            <v>1978</v>
          </cell>
          <cell r="I390" t="str">
            <v>En Chantemerle 2</v>
          </cell>
          <cell r="J390">
            <v>1180</v>
          </cell>
          <cell r="K390" t="str">
            <v>Tartegnin</v>
          </cell>
          <cell r="L390" t="str">
            <v>079 962 30 09</v>
          </cell>
          <cell r="M390" t="str">
            <v>ring10@jan-hollenweger.ch</v>
          </cell>
          <cell r="N390" t="str">
            <v>Thörishaus</v>
          </cell>
        </row>
        <row r="391">
          <cell r="C391">
            <v>295739</v>
          </cell>
          <cell r="E391" t="str">
            <v>Hollenweger</v>
          </cell>
          <cell r="F391" t="str">
            <v>Jan</v>
          </cell>
          <cell r="G391">
            <v>34584</v>
          </cell>
          <cell r="H391">
            <v>1994</v>
          </cell>
          <cell r="I391" t="str">
            <v>Kastanienweg 34</v>
          </cell>
          <cell r="J391">
            <v>3123</v>
          </cell>
          <cell r="K391" t="str">
            <v>Belp</v>
          </cell>
          <cell r="M391" t="str">
            <v>vroni_s@bluewin.ch</v>
          </cell>
          <cell r="N391" t="str">
            <v>Laupersdorf</v>
          </cell>
        </row>
        <row r="392">
          <cell r="C392">
            <v>112225</v>
          </cell>
          <cell r="E392" t="str">
            <v>Honegger</v>
          </cell>
          <cell r="F392" t="str">
            <v>Veronika</v>
          </cell>
          <cell r="G392">
            <v>24733</v>
          </cell>
          <cell r="H392">
            <v>1967</v>
          </cell>
          <cell r="I392" t="str">
            <v>Leuenallee 16</v>
          </cell>
          <cell r="J392">
            <v>4702</v>
          </cell>
          <cell r="K392" t="str">
            <v>Oensingen</v>
          </cell>
          <cell r="M392" t="str">
            <v>hoop_stephan@hotmail.com</v>
          </cell>
          <cell r="N392" t="str">
            <v>Vaduz</v>
          </cell>
        </row>
        <row r="393">
          <cell r="C393">
            <v>268433</v>
          </cell>
          <cell r="E393" t="str">
            <v>Hoop</v>
          </cell>
          <cell r="F393" t="str">
            <v>Stephan</v>
          </cell>
          <cell r="G393">
            <v>32792</v>
          </cell>
          <cell r="H393">
            <v>1989</v>
          </cell>
          <cell r="I393" t="str">
            <v>Bongerten 16</v>
          </cell>
          <cell r="J393">
            <v>9492</v>
          </cell>
          <cell r="K393" t="str">
            <v>Eschen</v>
          </cell>
          <cell r="L393" t="str">
            <v>076 562 16 59</v>
          </cell>
          <cell r="M393" t="str">
            <v>beatedwin.hubacher@bluewin.ch</v>
          </cell>
          <cell r="N393" t="str">
            <v>Selzach-Altreu</v>
          </cell>
        </row>
        <row r="394">
          <cell r="C394">
            <v>122903</v>
          </cell>
          <cell r="E394" t="str">
            <v>Hubacher</v>
          </cell>
          <cell r="F394" t="str">
            <v>Beat</v>
          </cell>
          <cell r="G394">
            <v>21686</v>
          </cell>
          <cell r="H394">
            <v>1959</v>
          </cell>
          <cell r="I394" t="str">
            <v>Grenchenstr. 42</v>
          </cell>
          <cell r="J394">
            <v>2544</v>
          </cell>
          <cell r="K394" t="str">
            <v>Bettlach</v>
          </cell>
          <cell r="L394" t="str">
            <v>079 764 51 19</v>
          </cell>
          <cell r="M394" t="str">
            <v>-</v>
          </cell>
          <cell r="N394" t="str">
            <v>St. Gallenkappel</v>
          </cell>
        </row>
        <row r="395">
          <cell r="C395">
            <v>113356</v>
          </cell>
          <cell r="E395" t="str">
            <v>Hubli</v>
          </cell>
          <cell r="F395" t="str">
            <v>Urs</v>
          </cell>
          <cell r="G395">
            <v>20939</v>
          </cell>
          <cell r="H395">
            <v>1957</v>
          </cell>
          <cell r="I395" t="str">
            <v>Sägenstrasse 17</v>
          </cell>
          <cell r="J395">
            <v>8857</v>
          </cell>
          <cell r="K395" t="str">
            <v>Vorderthal</v>
          </cell>
          <cell r="M395" t="str">
            <v>hanshuebscher@hispeed.ch</v>
          </cell>
          <cell r="N395" t="str">
            <v>Aarberg</v>
          </cell>
        </row>
        <row r="396">
          <cell r="C396">
            <v>229050</v>
          </cell>
          <cell r="E396" t="str">
            <v>Hübscher</v>
          </cell>
          <cell r="F396" t="str">
            <v>Hans</v>
          </cell>
          <cell r="G396">
            <v>22894</v>
          </cell>
          <cell r="H396">
            <v>1962</v>
          </cell>
          <cell r="I396" t="str">
            <v>Hünigengasse 2</v>
          </cell>
          <cell r="J396">
            <v>3237</v>
          </cell>
          <cell r="K396" t="str">
            <v>Brüttelen</v>
          </cell>
          <cell r="M396" t="str">
            <v>info@nst-tiertherapie.ch</v>
          </cell>
          <cell r="N396" t="str">
            <v>Egnach</v>
          </cell>
        </row>
        <row r="397">
          <cell r="C397">
            <v>126481</v>
          </cell>
          <cell r="E397" t="str">
            <v>Hug</v>
          </cell>
          <cell r="F397" t="str">
            <v>Beat</v>
          </cell>
          <cell r="G397">
            <v>24521</v>
          </cell>
          <cell r="H397">
            <v>1967</v>
          </cell>
          <cell r="I397" t="str">
            <v>Käsereiweg 12</v>
          </cell>
          <cell r="J397">
            <v>9312</v>
          </cell>
          <cell r="K397" t="str">
            <v>Häggenschwil</v>
          </cell>
          <cell r="L397" t="str">
            <v>044 761 21 46</v>
          </cell>
          <cell r="M397" t="str">
            <v>heinz.hug@swissonline.ch</v>
          </cell>
          <cell r="N397" t="str">
            <v>Affoltern a.A.</v>
          </cell>
        </row>
        <row r="398">
          <cell r="C398">
            <v>168888</v>
          </cell>
          <cell r="E398" t="str">
            <v>Hug</v>
          </cell>
          <cell r="F398" t="str">
            <v>Heinz</v>
          </cell>
          <cell r="G398">
            <v>19336</v>
          </cell>
          <cell r="H398">
            <v>1952</v>
          </cell>
          <cell r="I398" t="str">
            <v>Affolternstr. 24</v>
          </cell>
          <cell r="J398">
            <v>8913</v>
          </cell>
          <cell r="K398" t="str">
            <v>Ottenbach</v>
          </cell>
          <cell r="L398" t="str">
            <v>079 603 81 63</v>
          </cell>
          <cell r="M398" t="str">
            <v>huemue@bluewin.ch</v>
          </cell>
          <cell r="N398" t="str">
            <v>Aesch</v>
          </cell>
        </row>
        <row r="399">
          <cell r="C399">
            <v>110831</v>
          </cell>
          <cell r="E399" t="str">
            <v>Hünenberger</v>
          </cell>
          <cell r="F399" t="str">
            <v>Frédy</v>
          </cell>
          <cell r="G399">
            <v>22096</v>
          </cell>
          <cell r="H399">
            <v>1960</v>
          </cell>
          <cell r="I399" t="str">
            <v>Laufenstr. 11</v>
          </cell>
          <cell r="J399">
            <v>4142</v>
          </cell>
          <cell r="K399" t="str">
            <v>Münchenstein</v>
          </cell>
          <cell r="M399" t="str">
            <v>-</v>
          </cell>
          <cell r="N399" t="str">
            <v>Gretzenbach</v>
          </cell>
        </row>
        <row r="400">
          <cell r="C400">
            <v>315238</v>
          </cell>
          <cell r="E400" t="str">
            <v>Hunziker</v>
          </cell>
          <cell r="F400" t="str">
            <v>Michael</v>
          </cell>
          <cell r="G400">
            <v>32011</v>
          </cell>
          <cell r="H400">
            <v>1987</v>
          </cell>
          <cell r="I400" t="str">
            <v>Schinhuetweg 8</v>
          </cell>
          <cell r="J400">
            <v>5036</v>
          </cell>
          <cell r="K400" t="str">
            <v>Oberentfelden</v>
          </cell>
          <cell r="L400" t="str">
            <v>079 665 65 03</v>
          </cell>
          <cell r="M400" t="str">
            <v>marc.huser@me.com</v>
          </cell>
        </row>
        <row r="401">
          <cell r="C401">
            <v>247439</v>
          </cell>
          <cell r="E401" t="str">
            <v>Huser</v>
          </cell>
          <cell r="F401" t="str">
            <v>Marc</v>
          </cell>
          <cell r="G401">
            <v>31137</v>
          </cell>
          <cell r="H401">
            <v>1985</v>
          </cell>
          <cell r="I401" t="str">
            <v>Schützenweg 19</v>
          </cell>
          <cell r="J401">
            <v>9470</v>
          </cell>
          <cell r="K401" t="str">
            <v>Buchs</v>
          </cell>
          <cell r="L401" t="str">
            <v>077 411 88 11</v>
          </cell>
          <cell r="M401" t="str">
            <v>herbert.huser@bluewin.ch</v>
          </cell>
          <cell r="N401" t="str">
            <v>Buchs-Räfis</v>
          </cell>
        </row>
        <row r="402">
          <cell r="C402">
            <v>521603</v>
          </cell>
          <cell r="E402" t="str">
            <v>Huser</v>
          </cell>
          <cell r="F402" t="str">
            <v>Herbert</v>
          </cell>
          <cell r="G402">
            <v>21872</v>
          </cell>
          <cell r="H402">
            <v>1959</v>
          </cell>
          <cell r="I402" t="str">
            <v>Chlini Grof 8</v>
          </cell>
          <cell r="J402">
            <v>9470</v>
          </cell>
          <cell r="K402" t="str">
            <v>Buchs SG</v>
          </cell>
          <cell r="L402" t="str">
            <v>079 457 19 17</v>
          </cell>
          <cell r="M402" t="str">
            <v>huessi@bluewin.ch</v>
          </cell>
          <cell r="N402" t="str">
            <v>Limmattal-Schlieren</v>
          </cell>
        </row>
        <row r="403">
          <cell r="C403">
            <v>168893</v>
          </cell>
          <cell r="E403" t="str">
            <v>Hüsser</v>
          </cell>
          <cell r="F403" t="str">
            <v>Thomas</v>
          </cell>
          <cell r="G403">
            <v>24031</v>
          </cell>
          <cell r="H403">
            <v>1965</v>
          </cell>
          <cell r="I403" t="str">
            <v>Hinterdorfstr. 48</v>
          </cell>
          <cell r="J403">
            <v>8918</v>
          </cell>
          <cell r="K403" t="str">
            <v>Unterlunkhofen</v>
          </cell>
          <cell r="L403" t="str">
            <v>079 378 14 23</v>
          </cell>
          <cell r="M403" t="str">
            <v>werneri@bluewin.ch</v>
          </cell>
          <cell r="N403" t="str">
            <v>Menznau</v>
          </cell>
        </row>
        <row r="404">
          <cell r="C404">
            <v>114788</v>
          </cell>
          <cell r="E404" t="str">
            <v>Imboden</v>
          </cell>
          <cell r="F404" t="str">
            <v>Werner</v>
          </cell>
          <cell r="G404">
            <v>20850</v>
          </cell>
          <cell r="H404">
            <v>1957</v>
          </cell>
          <cell r="I404" t="str">
            <v>Willisauerstrasse 14b</v>
          </cell>
          <cell r="J404">
            <v>6122</v>
          </cell>
          <cell r="K404" t="str">
            <v>Menznau</v>
          </cell>
          <cell r="L404" t="str">
            <v>079 677 54 21</v>
          </cell>
          <cell r="M404" t="str">
            <v>a.imfeld1@gmx.ch</v>
          </cell>
          <cell r="N404" t="str">
            <v>Lungern</v>
          </cell>
        </row>
        <row r="405">
          <cell r="C405">
            <v>114726</v>
          </cell>
          <cell r="E405" t="str">
            <v>Imfeld</v>
          </cell>
          <cell r="F405" t="str">
            <v>Albert</v>
          </cell>
          <cell r="G405">
            <v>27853</v>
          </cell>
          <cell r="H405">
            <v>1976</v>
          </cell>
          <cell r="I405" t="str">
            <v>Chilenwaldweg 11</v>
          </cell>
          <cell r="J405">
            <v>6078</v>
          </cell>
          <cell r="K405" t="str">
            <v>Lungern</v>
          </cell>
          <cell r="L405" t="str">
            <v>027 924 33 41</v>
          </cell>
          <cell r="M405" t="str">
            <v>imhof.martin74@gmail.com</v>
          </cell>
          <cell r="N405" t="str">
            <v>Briglina</v>
          </cell>
        </row>
        <row r="406">
          <cell r="C406">
            <v>316740</v>
          </cell>
          <cell r="E406" t="str">
            <v>Imhof</v>
          </cell>
          <cell r="F406" t="str">
            <v>Martin</v>
          </cell>
          <cell r="G406">
            <v>34265</v>
          </cell>
          <cell r="H406">
            <v>1993</v>
          </cell>
          <cell r="I406" t="str">
            <v>Weriweg 13</v>
          </cell>
          <cell r="J406">
            <v>3902</v>
          </cell>
          <cell r="K406" t="str">
            <v>Brig-Glis</v>
          </cell>
          <cell r="L406" t="str">
            <v>079 285 90 17</v>
          </cell>
          <cell r="M406" t="str">
            <v>andrea.immoos@bluewin.ch</v>
          </cell>
          <cell r="N406" t="str">
            <v>Hünenberg</v>
          </cell>
        </row>
        <row r="407">
          <cell r="C407">
            <v>550693</v>
          </cell>
          <cell r="E407" t="str">
            <v>Immoos</v>
          </cell>
          <cell r="F407" t="str">
            <v>Andrea</v>
          </cell>
          <cell r="G407">
            <v>24728</v>
          </cell>
          <cell r="H407">
            <v>1967</v>
          </cell>
          <cell r="I407" t="str">
            <v>Sonnmatt 1</v>
          </cell>
          <cell r="J407">
            <v>6343</v>
          </cell>
          <cell r="K407" t="str">
            <v>Rotkreuz</v>
          </cell>
          <cell r="M407" t="str">
            <v>-</v>
          </cell>
          <cell r="N407" t="str">
            <v>Bassa Leventina Bodio</v>
          </cell>
        </row>
        <row r="408">
          <cell r="C408">
            <v>118925</v>
          </cell>
          <cell r="E408" t="str">
            <v>Imperatori</v>
          </cell>
          <cell r="F408" t="str">
            <v>Daniele</v>
          </cell>
          <cell r="G408">
            <v>20131</v>
          </cell>
          <cell r="H408">
            <v>1955</v>
          </cell>
          <cell r="I408" t="str">
            <v>via San Gottardo 161</v>
          </cell>
          <cell r="J408">
            <v>6742</v>
          </cell>
          <cell r="K408" t="str">
            <v>Pollegio</v>
          </cell>
          <cell r="M408" t="str">
            <v xml:space="preserve">leo.inderbitzin@bluewin.ch
</v>
          </cell>
          <cell r="N408" t="str">
            <v>Goldau</v>
          </cell>
        </row>
        <row r="409">
          <cell r="C409">
            <v>114582</v>
          </cell>
          <cell r="E409" t="str">
            <v>Inderbitzin</v>
          </cell>
          <cell r="F409" t="str">
            <v>Leo</v>
          </cell>
          <cell r="G409">
            <v>19782</v>
          </cell>
          <cell r="H409">
            <v>1954</v>
          </cell>
          <cell r="I409" t="str">
            <v>Parkstrasse 13</v>
          </cell>
          <cell r="J409">
            <v>6410</v>
          </cell>
          <cell r="K409" t="str">
            <v>Goldau</v>
          </cell>
          <cell r="M409" t="str">
            <v>marcel.irminger@ubs.com</v>
          </cell>
          <cell r="N409" t="str">
            <v>Küsnacht</v>
          </cell>
        </row>
        <row r="410">
          <cell r="C410">
            <v>166806</v>
          </cell>
          <cell r="E410" t="str">
            <v>Irminger</v>
          </cell>
          <cell r="F410" t="str">
            <v>Marcel</v>
          </cell>
          <cell r="G410">
            <v>21706</v>
          </cell>
          <cell r="H410">
            <v>1959</v>
          </cell>
          <cell r="I410" t="str">
            <v>Grundstr. 2</v>
          </cell>
          <cell r="J410">
            <v>8126</v>
          </cell>
          <cell r="K410" t="str">
            <v>Zumikon</v>
          </cell>
          <cell r="M410" t="str">
            <v>-</v>
          </cell>
          <cell r="N410" t="str">
            <v>Genève, STS</v>
          </cell>
        </row>
        <row r="411">
          <cell r="C411">
            <v>130170</v>
          </cell>
          <cell r="E411" t="str">
            <v>Iseli</v>
          </cell>
          <cell r="F411" t="str">
            <v>Marcel</v>
          </cell>
          <cell r="G411">
            <v>9027</v>
          </cell>
          <cell r="H411">
            <v>1924</v>
          </cell>
          <cell r="I411" t="str">
            <v>Rue Soubeyran 10</v>
          </cell>
          <cell r="J411">
            <v>1203</v>
          </cell>
          <cell r="K411" t="str">
            <v>Genève</v>
          </cell>
          <cell r="M411" t="str">
            <v>iseli@zapp.ch</v>
          </cell>
          <cell r="N411" t="str">
            <v>Arni</v>
          </cell>
        </row>
        <row r="412">
          <cell r="C412">
            <v>223591</v>
          </cell>
          <cell r="E412" t="str">
            <v>Iseli</v>
          </cell>
          <cell r="F412" t="str">
            <v>Patrick</v>
          </cell>
          <cell r="G412">
            <v>30557</v>
          </cell>
          <cell r="H412">
            <v>1983</v>
          </cell>
          <cell r="I412" t="str">
            <v>Thalistrasse 23</v>
          </cell>
          <cell r="J412">
            <v>3082</v>
          </cell>
          <cell r="K412" t="str">
            <v>Schlosswil</v>
          </cell>
          <cell r="M412" t="str">
            <v>st.isenegger@bluewin.ch</v>
          </cell>
          <cell r="N412" t="str">
            <v>Fischbach-Göslikon</v>
          </cell>
        </row>
        <row r="413">
          <cell r="C413">
            <v>121785</v>
          </cell>
          <cell r="D413" t="str">
            <v>N</v>
          </cell>
          <cell r="E413" t="str">
            <v xml:space="preserve">Isenegger </v>
          </cell>
          <cell r="F413" t="str">
            <v>Stefan</v>
          </cell>
          <cell r="G413">
            <v>21275</v>
          </cell>
          <cell r="H413">
            <v>1958</v>
          </cell>
          <cell r="I413" t="str">
            <v>Bündtenstr. 28</v>
          </cell>
          <cell r="J413">
            <v>5612</v>
          </cell>
          <cell r="K413" t="str">
            <v>Villmergen</v>
          </cell>
          <cell r="L413" t="str">
            <v>079 278 96 81</v>
          </cell>
          <cell r="M413" t="str">
            <v>danielaitalia@hotmail.com</v>
          </cell>
          <cell r="N413" t="str">
            <v>Villmergen</v>
          </cell>
        </row>
        <row r="414">
          <cell r="C414">
            <v>771455</v>
          </cell>
          <cell r="E414" t="str">
            <v>Italia</v>
          </cell>
          <cell r="F414" t="str">
            <v>Daniela</v>
          </cell>
          <cell r="G414">
            <v>28186</v>
          </cell>
          <cell r="H414">
            <v>1977</v>
          </cell>
          <cell r="I414" t="str">
            <v>Zopfgasse 12</v>
          </cell>
          <cell r="J414">
            <v>5504</v>
          </cell>
          <cell r="K414" t="str">
            <v>Othmarsingen</v>
          </cell>
          <cell r="M414" t="str">
            <v>danieljaeggi@hotmail.com</v>
          </cell>
          <cell r="N414" t="str">
            <v>Dagmersellen</v>
          </cell>
        </row>
        <row r="415">
          <cell r="C415">
            <v>104071</v>
          </cell>
          <cell r="E415" t="str">
            <v>Jaeggi</v>
          </cell>
          <cell r="F415" t="str">
            <v>Daniel</v>
          </cell>
          <cell r="G415">
            <v>25295</v>
          </cell>
          <cell r="H415">
            <v>1969</v>
          </cell>
          <cell r="I415" t="str">
            <v>St. Urbanstrasse 6</v>
          </cell>
          <cell r="J415">
            <v>6147</v>
          </cell>
          <cell r="K415" t="str">
            <v>Altbüron</v>
          </cell>
          <cell r="M415" t="str">
            <v>rolfjaeggi@bluewin.ch</v>
          </cell>
          <cell r="N415" t="str">
            <v>Biezwil</v>
          </cell>
        </row>
        <row r="416">
          <cell r="C416">
            <v>141010</v>
          </cell>
          <cell r="E416" t="str">
            <v>Jäggi</v>
          </cell>
          <cell r="F416" t="str">
            <v>Rolf</v>
          </cell>
          <cell r="G416">
            <v>22044</v>
          </cell>
          <cell r="H416">
            <v>1960</v>
          </cell>
          <cell r="J416">
            <v>4588</v>
          </cell>
          <cell r="K416" t="str">
            <v>Oberramsen</v>
          </cell>
          <cell r="M416" t="str">
            <v>mar.jaeggi@gmail.com</v>
          </cell>
          <cell r="N416" t="str">
            <v>Luzern Stadt</v>
          </cell>
        </row>
        <row r="417">
          <cell r="C417" t="str">
            <v>?</v>
          </cell>
          <cell r="E417" t="str">
            <v>Jäggi</v>
          </cell>
          <cell r="F417" t="str">
            <v>Martin</v>
          </cell>
          <cell r="I417" t="str">
            <v>Spechtenstrasse 74</v>
          </cell>
          <cell r="J417">
            <v>6036</v>
          </cell>
          <cell r="K417" t="str">
            <v>Dierikon</v>
          </cell>
          <cell r="L417" t="str">
            <v>079 370 25 31</v>
          </cell>
          <cell r="M417" t="str">
            <v>maxjakob@bluewin.ch</v>
          </cell>
          <cell r="N417" t="str">
            <v>Niederbuchsiten</v>
          </cell>
        </row>
        <row r="418">
          <cell r="C418">
            <v>100471</v>
          </cell>
          <cell r="E418" t="str">
            <v>Jakob</v>
          </cell>
          <cell r="F418" t="str">
            <v>Max</v>
          </cell>
          <cell r="G418">
            <v>17091</v>
          </cell>
          <cell r="H418">
            <v>1946</v>
          </cell>
          <cell r="I418" t="str">
            <v>Leutschenweg 10</v>
          </cell>
          <cell r="J418">
            <v>4923</v>
          </cell>
          <cell r="K418" t="str">
            <v>Wynau</v>
          </cell>
          <cell r="M418" t="str">
            <v>jakob.anton@bluewin.ch</v>
          </cell>
          <cell r="N418" t="str">
            <v>Belp</v>
          </cell>
        </row>
        <row r="419">
          <cell r="C419">
            <v>120594</v>
          </cell>
          <cell r="E419" t="str">
            <v>Jakob</v>
          </cell>
          <cell r="F419" t="str">
            <v>Anton</v>
          </cell>
          <cell r="G419">
            <v>25223</v>
          </cell>
          <cell r="H419">
            <v>1969</v>
          </cell>
          <cell r="I419" t="str">
            <v>Tromwil 79d</v>
          </cell>
          <cell r="J419">
            <v>3088</v>
          </cell>
          <cell r="K419" t="str">
            <v>Rüeggisberg</v>
          </cell>
          <cell r="M419" t="str">
            <v>-</v>
          </cell>
          <cell r="N419" t="str">
            <v>Rubigen</v>
          </cell>
        </row>
        <row r="420">
          <cell r="C420">
            <v>153166</v>
          </cell>
          <cell r="E420" t="str">
            <v>Jakob</v>
          </cell>
          <cell r="F420" t="str">
            <v>Heinz</v>
          </cell>
          <cell r="G420">
            <v>23282</v>
          </cell>
          <cell r="H420">
            <v>1963</v>
          </cell>
          <cell r="I420" t="str">
            <v>Feldernstrasse 42</v>
          </cell>
          <cell r="J420">
            <v>3113</v>
          </cell>
          <cell r="K420" t="str">
            <v>Rubigen</v>
          </cell>
          <cell r="M420" t="str">
            <v>-</v>
          </cell>
          <cell r="N420" t="str">
            <v>Rubigen</v>
          </cell>
        </row>
        <row r="421">
          <cell r="C421">
            <v>458826</v>
          </cell>
          <cell r="E421" t="str">
            <v>Jakob</v>
          </cell>
          <cell r="F421" t="str">
            <v>Marisa</v>
          </cell>
          <cell r="G421">
            <v>35063</v>
          </cell>
          <cell r="H421">
            <v>1995</v>
          </cell>
          <cell r="J421">
            <v>3113</v>
          </cell>
          <cell r="K421" t="str">
            <v>Rubigen</v>
          </cell>
          <cell r="M421" t="str">
            <v>claudejaquerod@bluewin.ch</v>
          </cell>
          <cell r="N421" t="str">
            <v>Aigle</v>
          </cell>
        </row>
        <row r="422">
          <cell r="C422">
            <v>193866</v>
          </cell>
          <cell r="E422" t="str">
            <v>Jaquerod</v>
          </cell>
          <cell r="F422" t="str">
            <v>Claude</v>
          </cell>
          <cell r="G422">
            <v>27843</v>
          </cell>
          <cell r="H422">
            <v>1976</v>
          </cell>
          <cell r="I422" t="str">
            <v>La George 1</v>
          </cell>
          <cell r="J422">
            <v>1853</v>
          </cell>
          <cell r="K422" t="str">
            <v>Yvorne VD</v>
          </cell>
          <cell r="L422" t="str">
            <v>079 658 84 88</v>
          </cell>
          <cell r="M422" t="str">
            <v>felix.jaquet@bluewin.ch</v>
          </cell>
          <cell r="N422" t="str">
            <v>Bursinel</v>
          </cell>
        </row>
        <row r="423">
          <cell r="C423">
            <v>196529</v>
          </cell>
          <cell r="E423" t="str">
            <v>Jaquet</v>
          </cell>
          <cell r="F423" t="str">
            <v>Félix</v>
          </cell>
          <cell r="G423">
            <v>20884</v>
          </cell>
          <cell r="H423">
            <v>1957</v>
          </cell>
          <cell r="I423" t="str">
            <v>Le Sidan 3</v>
          </cell>
          <cell r="J423">
            <v>1268</v>
          </cell>
          <cell r="K423" t="str">
            <v>Begnins</v>
          </cell>
          <cell r="L423" t="str">
            <v>079 446 14 15</v>
          </cell>
          <cell r="M423" t="str">
            <v>jpjaquier@bluewin.ch</v>
          </cell>
          <cell r="N423" t="str">
            <v>Chavannes-les-Forts</v>
          </cell>
        </row>
        <row r="424">
          <cell r="C424">
            <v>102634</v>
          </cell>
          <cell r="E424" t="str">
            <v>Jaquier</v>
          </cell>
          <cell r="F424" t="str">
            <v>Jean-Pierre</v>
          </cell>
          <cell r="G424">
            <v>16050</v>
          </cell>
          <cell r="H424">
            <v>1943</v>
          </cell>
          <cell r="I424" t="str">
            <v>Rte de Villarimboud 5</v>
          </cell>
          <cell r="J424">
            <v>1553</v>
          </cell>
          <cell r="K424" t="str">
            <v>Châtonnaye</v>
          </cell>
          <cell r="M424" t="str">
            <v>claude.jaquier45@gmail.com</v>
          </cell>
          <cell r="N424" t="str">
            <v>Chavannes-les-Forts</v>
          </cell>
        </row>
        <row r="425">
          <cell r="C425">
            <v>161133</v>
          </cell>
          <cell r="E425" t="str">
            <v>Jaquier</v>
          </cell>
          <cell r="F425" t="str">
            <v>Claude</v>
          </cell>
          <cell r="G425">
            <v>16499</v>
          </cell>
          <cell r="H425">
            <v>1945</v>
          </cell>
          <cell r="I425" t="str">
            <v>Rte du Saulgy 140</v>
          </cell>
          <cell r="J425">
            <v>1678</v>
          </cell>
          <cell r="K425" t="str">
            <v>Siviriez</v>
          </cell>
          <cell r="M425" t="str">
            <v>yv_92@hotmail.com</v>
          </cell>
          <cell r="N425" t="str">
            <v>Dettighofen</v>
          </cell>
        </row>
        <row r="426">
          <cell r="C426">
            <v>309317</v>
          </cell>
          <cell r="E426" t="str">
            <v>Jaqunoud</v>
          </cell>
          <cell r="F426" t="str">
            <v>Yves</v>
          </cell>
          <cell r="G426">
            <v>33962</v>
          </cell>
          <cell r="H426">
            <v>1992</v>
          </cell>
          <cell r="I426" t="str">
            <v>Störenbergstrasse 11</v>
          </cell>
          <cell r="J426">
            <v>8265</v>
          </cell>
          <cell r="K426" t="str">
            <v>Mammern</v>
          </cell>
          <cell r="M426" t="str">
            <v>ph.pythoud@bluewin.ch</v>
          </cell>
          <cell r="N426" t="str">
            <v>Val-de-Travers</v>
          </cell>
        </row>
        <row r="427">
          <cell r="C427">
            <v>196574</v>
          </cell>
          <cell r="E427" t="str">
            <v>Jeanmonod</v>
          </cell>
          <cell r="F427" t="str">
            <v>Béatrice</v>
          </cell>
          <cell r="G427">
            <v>22847</v>
          </cell>
          <cell r="H427">
            <v>1962</v>
          </cell>
          <cell r="I427" t="str">
            <v>Route du Village 1</v>
          </cell>
          <cell r="J427">
            <v>1421</v>
          </cell>
          <cell r="K427" t="str">
            <v>Grandevent</v>
          </cell>
          <cell r="L427" t="str">
            <v>079 208 96 40</v>
          </cell>
          <cell r="N427" t="str">
            <v>Münsingen</v>
          </cell>
        </row>
        <row r="428">
          <cell r="C428">
            <v>236657</v>
          </cell>
          <cell r="E428" t="str">
            <v>Josi</v>
          </cell>
          <cell r="F428" t="str">
            <v>Thomas</v>
          </cell>
          <cell r="G428">
            <v>26639</v>
          </cell>
          <cell r="H428">
            <v>1972</v>
          </cell>
          <cell r="I428" t="str">
            <v>Stockhornstr. 5</v>
          </cell>
          <cell r="J428">
            <v>3627</v>
          </cell>
          <cell r="K428" t="str">
            <v>Heimberg</v>
          </cell>
          <cell r="M428" t="str">
            <v>-</v>
          </cell>
          <cell r="N428" t="str">
            <v>Arquebuse</v>
          </cell>
        </row>
        <row r="429">
          <cell r="C429">
            <v>290581</v>
          </cell>
          <cell r="E429" t="str">
            <v>Joux</v>
          </cell>
          <cell r="F429" t="str">
            <v>Patrice</v>
          </cell>
          <cell r="G429">
            <v>22260</v>
          </cell>
          <cell r="H429">
            <v>1960</v>
          </cell>
          <cell r="I429" t="str">
            <v>466 Route des Emoteusers</v>
          </cell>
          <cell r="J429" t="str">
            <v>F 74800</v>
          </cell>
          <cell r="K429" t="str">
            <v>St-Laurent (Frankreich)</v>
          </cell>
          <cell r="M429" t="str">
            <v>joux.andree@wanadoo.fr</v>
          </cell>
          <cell r="N429" t="str">
            <v>Arquebuse</v>
          </cell>
        </row>
        <row r="430">
          <cell r="C430">
            <v>514677</v>
          </cell>
          <cell r="E430" t="str">
            <v>Joux</v>
          </cell>
          <cell r="F430" t="str">
            <v>Andrée</v>
          </cell>
          <cell r="G430">
            <v>22306</v>
          </cell>
          <cell r="H430">
            <v>1961</v>
          </cell>
          <cell r="I430" t="str">
            <v>Route des Emoteuses 466</v>
          </cell>
          <cell r="J430">
            <v>74800</v>
          </cell>
          <cell r="K430" t="str">
            <v>Saint-Laurent</v>
          </cell>
          <cell r="M430" t="str">
            <v>adika@gmx.ch</v>
          </cell>
          <cell r="N430" t="str">
            <v>Gohl, KKS Spitzenberg</v>
          </cell>
        </row>
        <row r="431">
          <cell r="C431">
            <v>120139</v>
          </cell>
          <cell r="E431" t="str">
            <v>Kägi</v>
          </cell>
          <cell r="F431" t="str">
            <v>Adrian</v>
          </cell>
          <cell r="G431">
            <v>30165</v>
          </cell>
          <cell r="H431">
            <v>1982</v>
          </cell>
          <cell r="I431" t="str">
            <v>Schlossstrasse 25</v>
          </cell>
          <cell r="J431">
            <v>3550</v>
          </cell>
          <cell r="K431" t="str">
            <v>Langnau i. E.</v>
          </cell>
          <cell r="M431" t="str">
            <v>kaiser.k@swissonline.ch</v>
          </cell>
          <cell r="N431" t="str">
            <v>Kölliken</v>
          </cell>
        </row>
        <row r="432">
          <cell r="C432">
            <v>125643</v>
          </cell>
          <cell r="E432" t="str">
            <v>Kaiser</v>
          </cell>
          <cell r="F432" t="str">
            <v>Kurt</v>
          </cell>
          <cell r="G432">
            <v>20982</v>
          </cell>
          <cell r="H432">
            <v>1957</v>
          </cell>
          <cell r="I432" t="str">
            <v>Schweizermatten 565</v>
          </cell>
          <cell r="J432">
            <v>4813</v>
          </cell>
          <cell r="K432" t="str">
            <v>Uerkheim</v>
          </cell>
          <cell r="M432" t="str">
            <v>c-m.kaiser@gmx.ch</v>
          </cell>
          <cell r="N432" t="str">
            <v>Hofstetten-Flüh</v>
          </cell>
        </row>
        <row r="433">
          <cell r="C433">
            <v>280590</v>
          </cell>
          <cell r="E433" t="str">
            <v>Kaiser</v>
          </cell>
          <cell r="F433" t="str">
            <v>Markus</v>
          </cell>
          <cell r="G433">
            <v>21660</v>
          </cell>
          <cell r="H433">
            <v>1959</v>
          </cell>
          <cell r="I433" t="str">
            <v>Pfarrgasse 40</v>
          </cell>
          <cell r="J433">
            <v>4114</v>
          </cell>
          <cell r="K433" t="str">
            <v>Hofstetten</v>
          </cell>
          <cell r="M433" t="str">
            <v>paul.kaelin45@bluewin.ch</v>
          </cell>
          <cell r="N433" t="str">
            <v>Reussbühl-Littau</v>
          </cell>
        </row>
        <row r="434">
          <cell r="C434">
            <v>115620</v>
          </cell>
          <cell r="E434" t="str">
            <v>Kälin</v>
          </cell>
          <cell r="F434" t="str">
            <v>Paul</v>
          </cell>
          <cell r="G434">
            <v>16539</v>
          </cell>
          <cell r="H434">
            <v>1945</v>
          </cell>
          <cell r="I434" t="str">
            <v>Bennenegg 13</v>
          </cell>
          <cell r="J434">
            <v>6014</v>
          </cell>
          <cell r="K434" t="str">
            <v>Luzern</v>
          </cell>
          <cell r="M434" t="str">
            <v>markus.kammer@bluewin.ch</v>
          </cell>
          <cell r="N434" t="str">
            <v>Diemtigtal</v>
          </cell>
        </row>
        <row r="435">
          <cell r="C435">
            <v>119727</v>
          </cell>
          <cell r="E435" t="str">
            <v>Kammer</v>
          </cell>
          <cell r="F435" t="str">
            <v>Markus</v>
          </cell>
          <cell r="G435">
            <v>21484</v>
          </cell>
          <cell r="H435">
            <v>1958</v>
          </cell>
          <cell r="I435" t="str">
            <v>Eifeldweg 14</v>
          </cell>
          <cell r="J435">
            <v>3752</v>
          </cell>
          <cell r="K435" t="str">
            <v>Wimmis</v>
          </cell>
          <cell r="M435" t="str">
            <v>b.cueni@bluewin.ch</v>
          </cell>
          <cell r="N435" t="str">
            <v>Buchholterberg</v>
          </cell>
        </row>
        <row r="436">
          <cell r="C436">
            <v>182179</v>
          </cell>
          <cell r="E436" t="str">
            <v>Kämpf</v>
          </cell>
          <cell r="F436" t="str">
            <v>Thomas</v>
          </cell>
          <cell r="G436">
            <v>28115</v>
          </cell>
          <cell r="H436">
            <v>1976</v>
          </cell>
          <cell r="I436" t="str">
            <v>Dörfli 86</v>
          </cell>
          <cell r="J436">
            <v>3617</v>
          </cell>
          <cell r="K436" t="str">
            <v>Fahrni</v>
          </cell>
          <cell r="L436">
            <v>0</v>
          </cell>
          <cell r="M436" t="str">
            <v>sepp-truetsch@hotmail.com</v>
          </cell>
          <cell r="N436" t="str">
            <v>Schallenberg</v>
          </cell>
        </row>
        <row r="437">
          <cell r="C437">
            <v>300941</v>
          </cell>
          <cell r="E437" t="str">
            <v>Kämpf</v>
          </cell>
          <cell r="F437" t="str">
            <v>Michael</v>
          </cell>
          <cell r="G437">
            <v>32888</v>
          </cell>
          <cell r="H437">
            <v>1990</v>
          </cell>
          <cell r="I437" t="str">
            <v>Allmendschwandstr. 4</v>
          </cell>
          <cell r="J437" t="str">
            <v>3657</v>
          </cell>
          <cell r="K437" t="str">
            <v>Schwanden</v>
          </cell>
          <cell r="L437" t="str">
            <v>079 245 14 27</v>
          </cell>
          <cell r="M437" t="str">
            <v>tobias.kaempfer@gmail.com</v>
          </cell>
          <cell r="N437" t="str">
            <v>Fehraltorf und Umgebung</v>
          </cell>
        </row>
        <row r="438">
          <cell r="C438">
            <v>308341</v>
          </cell>
          <cell r="E438" t="str">
            <v>Kämpfer</v>
          </cell>
          <cell r="F438" t="str">
            <v>Tobias</v>
          </cell>
          <cell r="G438">
            <v>34008</v>
          </cell>
          <cell r="H438">
            <v>1993</v>
          </cell>
          <cell r="I438" t="str">
            <v>Gugguhof 1</v>
          </cell>
          <cell r="J438">
            <v>8332</v>
          </cell>
          <cell r="K438" t="str">
            <v>Russikon</v>
          </cell>
          <cell r="M438" t="str">
            <v>u_kaenel@hotmail.com</v>
          </cell>
          <cell r="N438" t="str">
            <v>Boltigen</v>
          </cell>
        </row>
        <row r="439">
          <cell r="C439">
            <v>154205</v>
          </cell>
          <cell r="E439" t="str">
            <v>Känel</v>
          </cell>
          <cell r="F439" t="str">
            <v>Ulrich</v>
          </cell>
          <cell r="G439">
            <v>19478</v>
          </cell>
          <cell r="H439">
            <v>1953</v>
          </cell>
          <cell r="I439" t="str">
            <v>Rütteli</v>
          </cell>
          <cell r="J439">
            <v>3764</v>
          </cell>
          <cell r="K439" t="str">
            <v>Weissenburg</v>
          </cell>
          <cell r="L439" t="str">
            <v>079 206 27 51</v>
          </cell>
          <cell r="M439" t="str">
            <v>christoph.kaufmann@besonet.ch</v>
          </cell>
          <cell r="N439" t="str">
            <v>Winistorf</v>
          </cell>
        </row>
        <row r="440">
          <cell r="C440">
            <v>101981</v>
          </cell>
          <cell r="E440" t="str">
            <v>Kaufmann</v>
          </cell>
          <cell r="F440" t="str">
            <v>Christoph</v>
          </cell>
          <cell r="G440">
            <v>24013</v>
          </cell>
          <cell r="H440">
            <v>1965</v>
          </cell>
          <cell r="I440" t="str">
            <v>Bachstr. 16</v>
          </cell>
          <cell r="J440">
            <v>4558</v>
          </cell>
          <cell r="K440" t="str">
            <v>Heinrichswil</v>
          </cell>
          <cell r="L440" t="str">
            <v>052 262 34 11</v>
          </cell>
          <cell r="M440" t="str">
            <v>hiprewacut@bluewin.ch</v>
          </cell>
          <cell r="N440" t="str">
            <v>Wildhaus</v>
          </cell>
        </row>
        <row r="441">
          <cell r="C441">
            <v>113444</v>
          </cell>
          <cell r="E441" t="str">
            <v>Kaufmann</v>
          </cell>
          <cell r="F441" t="str">
            <v>Armin</v>
          </cell>
          <cell r="G441">
            <v>19922</v>
          </cell>
          <cell r="H441">
            <v>1954</v>
          </cell>
          <cell r="I441" t="str">
            <v>Hauptstrasse 43</v>
          </cell>
          <cell r="J441">
            <v>8546</v>
          </cell>
          <cell r="K441" t="str">
            <v>Islikon</v>
          </cell>
          <cell r="M441" t="str">
            <v>-</v>
          </cell>
          <cell r="N441" t="str">
            <v>Lonay-Venoge PC</v>
          </cell>
        </row>
        <row r="442">
          <cell r="C442">
            <v>186920</v>
          </cell>
          <cell r="E442" t="str">
            <v>Kaufmann</v>
          </cell>
          <cell r="F442" t="str">
            <v>Gilbert</v>
          </cell>
          <cell r="G442">
            <v>17304</v>
          </cell>
          <cell r="H442">
            <v>1947</v>
          </cell>
          <cell r="I442" t="str">
            <v>Av. du Delay 7</v>
          </cell>
          <cell r="J442">
            <v>1110</v>
          </cell>
          <cell r="K442" t="str">
            <v>Morges</v>
          </cell>
          <cell r="L442" t="str">
            <v>079 872 26 92</v>
          </cell>
          <cell r="M442" t="str">
            <v>gustav.kaufmann@bluewin.ch</v>
          </cell>
          <cell r="N442" t="str">
            <v>Vaduz</v>
          </cell>
        </row>
        <row r="443">
          <cell r="C443">
            <v>269077</v>
          </cell>
          <cell r="E443" t="str">
            <v>Kaufmann</v>
          </cell>
          <cell r="F443" t="str">
            <v>Gustav</v>
          </cell>
          <cell r="G443">
            <v>20565</v>
          </cell>
          <cell r="H443">
            <v>1956</v>
          </cell>
          <cell r="I443" t="str">
            <v>Tanzplatz 8</v>
          </cell>
          <cell r="J443">
            <v>9494</v>
          </cell>
          <cell r="K443" t="str">
            <v>Schaan</v>
          </cell>
          <cell r="M443" t="str">
            <v>kessler.anita@hotmail.com</v>
          </cell>
          <cell r="N443" t="str">
            <v>Dielsdorf</v>
          </cell>
        </row>
        <row r="444">
          <cell r="C444">
            <v>152042</v>
          </cell>
          <cell r="E444" t="str">
            <v>Kessler</v>
          </cell>
          <cell r="F444" t="str">
            <v>Anita</v>
          </cell>
          <cell r="G444">
            <v>23842</v>
          </cell>
          <cell r="H444">
            <v>1965</v>
          </cell>
          <cell r="I444" t="str">
            <v>Ausserdorf 10</v>
          </cell>
          <cell r="J444">
            <v>8322</v>
          </cell>
          <cell r="K444" t="str">
            <v>Madetswil</v>
          </cell>
          <cell r="L444" t="str">
            <v>079 790 81 88</v>
          </cell>
          <cell r="M444" t="str">
            <v>chrigi.kessler@bluemail.ch</v>
          </cell>
          <cell r="N444" t="str">
            <v>Dettighofen</v>
          </cell>
        </row>
        <row r="445">
          <cell r="C445">
            <v>281419</v>
          </cell>
          <cell r="E445" t="str">
            <v>Kessler</v>
          </cell>
          <cell r="F445" t="str">
            <v>Christian</v>
          </cell>
          <cell r="G445">
            <v>32415</v>
          </cell>
          <cell r="H445">
            <v>1988</v>
          </cell>
          <cell r="I445" t="str">
            <v>Thurfeldstrasse 10</v>
          </cell>
          <cell r="J445">
            <v>8570</v>
          </cell>
          <cell r="K445" t="str">
            <v>Weinfelden</v>
          </cell>
          <cell r="M445" t="str">
            <v>kwr.kiener@bluewin.ch</v>
          </cell>
          <cell r="N445" t="str">
            <v>L'Isle</v>
          </cell>
        </row>
        <row r="446">
          <cell r="C446">
            <v>246391</v>
          </cell>
          <cell r="E446" t="str">
            <v>Kiener</v>
          </cell>
          <cell r="F446" t="str">
            <v>Jean-Pierre</v>
          </cell>
          <cell r="G446">
            <v>21870</v>
          </cell>
          <cell r="H446">
            <v>1959</v>
          </cell>
          <cell r="I446" t="str">
            <v>La Vy du Veyron 11</v>
          </cell>
          <cell r="J446">
            <v>1144</v>
          </cell>
          <cell r="K446" t="str">
            <v>Ballens</v>
          </cell>
          <cell r="L446" t="str">
            <v>079 652 95 79</v>
          </cell>
          <cell r="M446" t="str">
            <v>rolfkipfer@bluewin.ch</v>
          </cell>
          <cell r="N446" t="str">
            <v>Aegerten</v>
          </cell>
        </row>
        <row r="447">
          <cell r="C447">
            <v>116984</v>
          </cell>
          <cell r="E447" t="str">
            <v>Kipfer</v>
          </cell>
          <cell r="F447" t="str">
            <v>Rolf</v>
          </cell>
          <cell r="G447">
            <v>22377</v>
          </cell>
          <cell r="H447">
            <v>1961</v>
          </cell>
          <cell r="I447" t="str">
            <v>Scheunenberg 35</v>
          </cell>
          <cell r="J447" t="str">
            <v>3251</v>
          </cell>
          <cell r="K447" t="str">
            <v>Wengi b. Büren</v>
          </cell>
          <cell r="L447" t="str">
            <v>041 666 66 17</v>
          </cell>
          <cell r="M447" t="str">
            <v>heinz.kiser@gmx.ch</v>
          </cell>
          <cell r="N447" t="str">
            <v>Giswil</v>
          </cell>
        </row>
        <row r="448">
          <cell r="C448">
            <v>100860</v>
          </cell>
          <cell r="E448" t="str">
            <v>Kiser</v>
          </cell>
          <cell r="F448" t="str">
            <v>Heinz</v>
          </cell>
          <cell r="G448">
            <v>23377</v>
          </cell>
          <cell r="H448">
            <v>1964</v>
          </cell>
          <cell r="I448" t="str">
            <v>Unterfeldweg 5</v>
          </cell>
          <cell r="J448">
            <v>6072</v>
          </cell>
          <cell r="K448" t="str">
            <v>Sachseln</v>
          </cell>
          <cell r="L448" t="str">
            <v>079 705 09 89</v>
          </cell>
          <cell r="M448" t="str">
            <v>chesu_ch2002@yahoo.de</v>
          </cell>
          <cell r="N448" t="str">
            <v>Trimbach</v>
          </cell>
        </row>
        <row r="449">
          <cell r="C449">
            <v>125116</v>
          </cell>
          <cell r="E449" t="str">
            <v>Kissling</v>
          </cell>
          <cell r="F449" t="str">
            <v>Mario</v>
          </cell>
          <cell r="G449">
            <v>29451</v>
          </cell>
          <cell r="H449">
            <v>1980</v>
          </cell>
          <cell r="I449" t="str">
            <v>Haldenstrasse 3</v>
          </cell>
          <cell r="J449" t="str">
            <v>4612</v>
          </cell>
          <cell r="K449" t="str">
            <v>Wangen b.Olten</v>
          </cell>
          <cell r="M449" t="str">
            <v>rk@renet.ch</v>
          </cell>
          <cell r="N449" t="str">
            <v>Ebikon</v>
          </cell>
        </row>
        <row r="450">
          <cell r="C450">
            <v>114434</v>
          </cell>
          <cell r="E450" t="str">
            <v>Kläfiger</v>
          </cell>
          <cell r="F450" t="str">
            <v>René</v>
          </cell>
          <cell r="G450">
            <v>24374</v>
          </cell>
          <cell r="H450">
            <v>1966</v>
          </cell>
          <cell r="I450" t="str">
            <v>Rebenweid 11</v>
          </cell>
          <cell r="J450">
            <v>6332</v>
          </cell>
          <cell r="K450" t="str">
            <v>Hagendorn</v>
          </cell>
          <cell r="L450" t="str">
            <v>079 823 86 72</v>
          </cell>
          <cell r="M450" t="str">
            <v>rolf.klauser@bluewin.ch</v>
          </cell>
          <cell r="N450" t="str">
            <v>Kollbrunn</v>
          </cell>
        </row>
        <row r="451">
          <cell r="C451">
            <v>160858</v>
          </cell>
          <cell r="E451" t="str">
            <v>Klauser</v>
          </cell>
          <cell r="F451" t="str">
            <v>Rolf</v>
          </cell>
          <cell r="G451">
            <v>25705</v>
          </cell>
          <cell r="H451">
            <v>1970</v>
          </cell>
          <cell r="I451" t="str">
            <v>Seuzacherstrasse 25</v>
          </cell>
          <cell r="J451">
            <v>8474</v>
          </cell>
          <cell r="K451" t="str">
            <v>Dinhard</v>
          </cell>
          <cell r="L451" t="str">
            <v>079 290 11 37</v>
          </cell>
          <cell r="M451" t="str">
            <v>hkne_46@gmx.ch</v>
          </cell>
          <cell r="N451" t="str">
            <v>Zürich-Aussersihl</v>
          </cell>
        </row>
        <row r="452">
          <cell r="C452">
            <v>117830</v>
          </cell>
          <cell r="E452" t="str">
            <v>Knecht</v>
          </cell>
          <cell r="F452" t="str">
            <v>Heinrich</v>
          </cell>
          <cell r="G452">
            <v>16883</v>
          </cell>
          <cell r="H452">
            <v>1946</v>
          </cell>
          <cell r="I452" t="str">
            <v>Scheideggstr. 55</v>
          </cell>
          <cell r="J452">
            <v>8002</v>
          </cell>
          <cell r="K452" t="str">
            <v>Zürich</v>
          </cell>
          <cell r="M452" t="str">
            <v>abc@abcforgeron.ch</v>
          </cell>
          <cell r="N452" t="str">
            <v>Arquebuse</v>
          </cell>
        </row>
        <row r="453">
          <cell r="C453">
            <v>141230</v>
          </cell>
          <cell r="E453" t="str">
            <v>Kocher</v>
          </cell>
          <cell r="F453" t="str">
            <v>Martin</v>
          </cell>
          <cell r="G453">
            <v>22087</v>
          </cell>
          <cell r="H453">
            <v>1960</v>
          </cell>
          <cell r="I453" t="str">
            <v>Chemin Crêts-de-Champel 14</v>
          </cell>
          <cell r="J453">
            <v>1206</v>
          </cell>
          <cell r="K453" t="str">
            <v>Genève</v>
          </cell>
          <cell r="M453" t="str">
            <v>choelu@bluewin.ch</v>
          </cell>
          <cell r="N453" t="str">
            <v>Röthenbach</v>
          </cell>
        </row>
        <row r="454">
          <cell r="C454">
            <v>131350</v>
          </cell>
          <cell r="E454" t="str">
            <v>Kohler</v>
          </cell>
          <cell r="F454" t="str">
            <v>René</v>
          </cell>
          <cell r="G454">
            <v>26046</v>
          </cell>
          <cell r="H454">
            <v>1971</v>
          </cell>
          <cell r="I454" t="str">
            <v>Ob. Rainweg 8</v>
          </cell>
          <cell r="J454">
            <v>3672</v>
          </cell>
          <cell r="K454" t="str">
            <v>Oberdiessbach</v>
          </cell>
          <cell r="M454" t="str">
            <v>nicolaserica@bluewin.ch</v>
          </cell>
          <cell r="N454" t="str">
            <v>Bulle et environs</v>
          </cell>
        </row>
        <row r="455">
          <cell r="C455">
            <v>161319</v>
          </cell>
          <cell r="E455" t="str">
            <v>Kolly</v>
          </cell>
          <cell r="F455" t="str">
            <v>Nicolas</v>
          </cell>
          <cell r="G455">
            <v>13983</v>
          </cell>
          <cell r="H455">
            <v>1938</v>
          </cell>
          <cell r="I455" t="str">
            <v>Chemin du Gibloux 15</v>
          </cell>
          <cell r="J455">
            <v>1630</v>
          </cell>
          <cell r="K455" t="str">
            <v>Bulle</v>
          </cell>
          <cell r="M455" t="str">
            <v>tatjana.kolzoff@adon.li</v>
          </cell>
          <cell r="N455" t="str">
            <v>Vaduz</v>
          </cell>
        </row>
        <row r="456">
          <cell r="C456">
            <v>275440</v>
          </cell>
          <cell r="E456" t="str">
            <v>Kolzoff</v>
          </cell>
          <cell r="F456" t="str">
            <v>Tatjana</v>
          </cell>
          <cell r="G456">
            <v>32005</v>
          </cell>
          <cell r="H456">
            <v>1987</v>
          </cell>
          <cell r="I456" t="str">
            <v>Landstr. 274</v>
          </cell>
          <cell r="J456">
            <v>9495</v>
          </cell>
          <cell r="K456" t="str">
            <v>Triesen</v>
          </cell>
          <cell r="L456" t="str">
            <v>079 293 87 47</v>
          </cell>
          <cell r="M456" t="str">
            <v>daniela.koenitzer@gawnet.ch</v>
          </cell>
          <cell r="N456" t="str">
            <v>Laupersdorf</v>
          </cell>
        </row>
        <row r="457">
          <cell r="C457">
            <v>599486</v>
          </cell>
          <cell r="E457" t="str">
            <v>Könizer</v>
          </cell>
          <cell r="F457" t="str">
            <v>Daniela</v>
          </cell>
          <cell r="G457">
            <v>28332</v>
          </cell>
          <cell r="H457">
            <v>1977</v>
          </cell>
          <cell r="I457" t="str">
            <v>Werkhofstrasse 2a</v>
          </cell>
          <cell r="J457">
            <v>4562</v>
          </cell>
          <cell r="K457" t="str">
            <v>Biberist</v>
          </cell>
          <cell r="L457" t="str">
            <v>079 244 39 60</v>
          </cell>
          <cell r="M457" t="str">
            <v>kirsten@matko.ch</v>
          </cell>
          <cell r="N457" t="str">
            <v>Adliswil</v>
          </cell>
        </row>
        <row r="458">
          <cell r="C458">
            <v>103920</v>
          </cell>
          <cell r="E458" t="str">
            <v>Konzack</v>
          </cell>
          <cell r="F458" t="str">
            <v>Kirsten</v>
          </cell>
          <cell r="G458">
            <v>24766</v>
          </cell>
          <cell r="H458">
            <v>1967</v>
          </cell>
          <cell r="I458" t="str">
            <v>obere Blattenstr. 8</v>
          </cell>
          <cell r="J458">
            <v>8717</v>
          </cell>
          <cell r="K458" t="str">
            <v>Benken SG</v>
          </cell>
          <cell r="M458" t="str">
            <v>hiprewacut@bluewin.ch</v>
          </cell>
          <cell r="N458" t="str">
            <v>Wildhaus</v>
          </cell>
        </row>
        <row r="459">
          <cell r="C459">
            <v>745001</v>
          </cell>
          <cell r="E459" t="str">
            <v>Krannich</v>
          </cell>
          <cell r="F459" t="str">
            <v>Sandra</v>
          </cell>
          <cell r="H459">
            <v>2000</v>
          </cell>
          <cell r="I459" t="str">
            <v>Kollersweidstr. 1</v>
          </cell>
          <cell r="J459">
            <v>9658</v>
          </cell>
          <cell r="K459" t="str">
            <v>Wildhaus</v>
          </cell>
          <cell r="M459" t="str">
            <v>-</v>
          </cell>
          <cell r="N459" t="str">
            <v>Dettighofen</v>
          </cell>
        </row>
        <row r="460">
          <cell r="C460">
            <v>328981</v>
          </cell>
          <cell r="E460" t="str">
            <v>Kreidler</v>
          </cell>
          <cell r="F460" t="str">
            <v>Lea</v>
          </cell>
          <cell r="G460">
            <v>35278</v>
          </cell>
          <cell r="H460">
            <v>1996</v>
          </cell>
          <cell r="I460" t="str">
            <v>Hauptstrasse 48</v>
          </cell>
          <cell r="J460">
            <v>8508</v>
          </cell>
          <cell r="K460" t="str">
            <v>Homburg</v>
          </cell>
          <cell r="M460" t="str">
            <v>-</v>
          </cell>
          <cell r="N460" t="str">
            <v>Dettighofen</v>
          </cell>
        </row>
        <row r="461">
          <cell r="C461">
            <v>328982</v>
          </cell>
          <cell r="E461" t="str">
            <v>Kreidler</v>
          </cell>
          <cell r="F461" t="str">
            <v>Koni</v>
          </cell>
          <cell r="G461">
            <v>34618</v>
          </cell>
          <cell r="H461">
            <v>1994</v>
          </cell>
          <cell r="I461" t="str">
            <v>Hauptstrasse 48</v>
          </cell>
          <cell r="J461">
            <v>8508</v>
          </cell>
          <cell r="K461" t="str">
            <v>Homburg</v>
          </cell>
          <cell r="L461" t="str">
            <v>076 542 02 29</v>
          </cell>
          <cell r="M461" t="str">
            <v>krenger@gmx.net</v>
          </cell>
          <cell r="N461" t="str">
            <v>Balsthal</v>
          </cell>
        </row>
        <row r="462">
          <cell r="C462">
            <v>110869</v>
          </cell>
          <cell r="E462" t="str">
            <v>Krenger</v>
          </cell>
          <cell r="F462" t="str">
            <v>Patrick</v>
          </cell>
          <cell r="G462">
            <v>30065</v>
          </cell>
          <cell r="H462">
            <v>1982</v>
          </cell>
          <cell r="I462" t="str">
            <v>Blumenweg 5</v>
          </cell>
          <cell r="J462" t="str">
            <v>4104</v>
          </cell>
          <cell r="K462" t="str">
            <v>Oberwil</v>
          </cell>
          <cell r="M462" t="str">
            <v>-</v>
          </cell>
          <cell r="N462" t="str">
            <v>Röthenbach</v>
          </cell>
        </row>
        <row r="463">
          <cell r="C463">
            <v>209584</v>
          </cell>
          <cell r="E463" t="str">
            <v>Kreuter</v>
          </cell>
          <cell r="F463" t="str">
            <v>Rolf</v>
          </cell>
          <cell r="G463">
            <v>25735</v>
          </cell>
          <cell r="H463">
            <v>1970</v>
          </cell>
          <cell r="I463" t="str">
            <v>Lerchenweg 3</v>
          </cell>
          <cell r="J463">
            <v>3114</v>
          </cell>
          <cell r="K463" t="str">
            <v>Wichtrach</v>
          </cell>
          <cell r="L463" t="str">
            <v>079 302 64 60</v>
          </cell>
          <cell r="M463" t="str">
            <v>barbara.foerster@bluewin.ch
barbara.foerster@datazug.ch</v>
          </cell>
          <cell r="N463" t="str">
            <v>Sattel</v>
          </cell>
        </row>
        <row r="464">
          <cell r="C464">
            <v>115674</v>
          </cell>
          <cell r="E464" t="str">
            <v>Kryenbühl</v>
          </cell>
          <cell r="F464" t="str">
            <v>Beni</v>
          </cell>
          <cell r="G464">
            <v>22221</v>
          </cell>
          <cell r="H464">
            <v>1960</v>
          </cell>
          <cell r="I464" t="str">
            <v>Seestr. 22</v>
          </cell>
          <cell r="J464">
            <v>6315</v>
          </cell>
          <cell r="K464" t="str">
            <v>Oberägeri</v>
          </cell>
          <cell r="L464" t="str">
            <v>041 662 10 10</v>
          </cell>
          <cell r="M464" t="str">
            <v>info@schiesstreff.ch
tkuechler@bluewin.ch</v>
          </cell>
          <cell r="N464" t="str">
            <v>Giswil</v>
          </cell>
        </row>
        <row r="465">
          <cell r="C465">
            <v>192807</v>
          </cell>
          <cell r="E465" t="str">
            <v>Küchler</v>
          </cell>
          <cell r="F465" t="str">
            <v>Toni</v>
          </cell>
          <cell r="G465">
            <v>21966</v>
          </cell>
          <cell r="H465">
            <v>1960</v>
          </cell>
          <cell r="I465" t="str">
            <v>Feldweg 3</v>
          </cell>
          <cell r="J465">
            <v>6072</v>
          </cell>
          <cell r="K465" t="str">
            <v>Sachseln</v>
          </cell>
          <cell r="L465" t="str">
            <v>062 837 44 82</v>
          </cell>
          <cell r="M465" t="str">
            <v>markus.kuepfer@bluewin.ch</v>
          </cell>
          <cell r="N465" t="str">
            <v>Gretzenbach</v>
          </cell>
        </row>
        <row r="466">
          <cell r="C466">
            <v>123022</v>
          </cell>
          <cell r="E466" t="str">
            <v>Küpfer</v>
          </cell>
          <cell r="F466" t="str">
            <v>Markus</v>
          </cell>
          <cell r="G466">
            <v>20040</v>
          </cell>
          <cell r="H466">
            <v>1954</v>
          </cell>
          <cell r="I466" t="str">
            <v>Mühleweg 16</v>
          </cell>
          <cell r="J466">
            <v>5014</v>
          </cell>
          <cell r="K466" t="str">
            <v>Gretzenbach</v>
          </cell>
          <cell r="M466" t="str">
            <v>luziafredy@bluewin.ch</v>
          </cell>
          <cell r="N466" t="str">
            <v>Kölliken</v>
          </cell>
        </row>
        <row r="467">
          <cell r="C467">
            <v>106521</v>
          </cell>
          <cell r="E467" t="str">
            <v>Kupferschmid</v>
          </cell>
          <cell r="F467" t="str">
            <v>Alfred</v>
          </cell>
          <cell r="G467">
            <v>19785</v>
          </cell>
          <cell r="H467">
            <v>1954</v>
          </cell>
          <cell r="I467" t="str">
            <v>Mühlethalstr. 111 B</v>
          </cell>
          <cell r="J467">
            <v>4800</v>
          </cell>
          <cell r="K467" t="str">
            <v>Zofingen</v>
          </cell>
          <cell r="L467" t="str">
            <v>076 575 70 30</v>
          </cell>
          <cell r="M467" t="str">
            <v>kuster.family@sunrise.ch</v>
          </cell>
          <cell r="N467" t="str">
            <v>Adligenswil</v>
          </cell>
        </row>
        <row r="468">
          <cell r="C468">
            <v>274160</v>
          </cell>
          <cell r="D468" t="str">
            <v>N</v>
          </cell>
          <cell r="E468" t="str">
            <v>Kuster</v>
          </cell>
          <cell r="F468" t="str">
            <v>Benno</v>
          </cell>
          <cell r="G468">
            <v>27439</v>
          </cell>
          <cell r="H468">
            <v>1975</v>
          </cell>
          <cell r="I468" t="str">
            <v>Juchweg 3</v>
          </cell>
          <cell r="J468">
            <v>6012</v>
          </cell>
          <cell r="K468" t="str">
            <v>Obernau</v>
          </cell>
          <cell r="M468" t="str">
            <v>bladrero@yahoo.com</v>
          </cell>
          <cell r="N468" t="str">
            <v>Wettingen-Würenlos</v>
          </cell>
        </row>
        <row r="469">
          <cell r="C469">
            <v>536405</v>
          </cell>
          <cell r="E469" t="str">
            <v>Ladrero Cereijo</v>
          </cell>
          <cell r="F469" t="str">
            <v>Francisco de Borja</v>
          </cell>
          <cell r="G469">
            <v>26871</v>
          </cell>
          <cell r="H469">
            <v>1973</v>
          </cell>
          <cell r="I469" t="str">
            <v>Poststr. 72</v>
          </cell>
          <cell r="J469">
            <v>8957</v>
          </cell>
          <cell r="K469" t="str">
            <v>Spreitenbach</v>
          </cell>
          <cell r="L469" t="str">
            <v>079 724 51 68</v>
          </cell>
          <cell r="M469" t="str">
            <v>martina.landis@gmx.net</v>
          </cell>
          <cell r="N469" t="str">
            <v>Zürich-Stadt</v>
          </cell>
        </row>
        <row r="470">
          <cell r="C470">
            <v>274834</v>
          </cell>
          <cell r="E470" t="str">
            <v>Landis</v>
          </cell>
          <cell r="F470" t="str">
            <v>Martina</v>
          </cell>
          <cell r="G470">
            <v>32093</v>
          </cell>
          <cell r="H470">
            <v>1987</v>
          </cell>
          <cell r="I470" t="str">
            <v>Pumpwerkstrasse 3</v>
          </cell>
          <cell r="J470">
            <v>8134</v>
          </cell>
          <cell r="K470" t="str">
            <v>Adliswil</v>
          </cell>
          <cell r="L470" t="str">
            <v>055 612 17 62</v>
          </cell>
          <cell r="M470" t="str">
            <v>landolt.tim@bluewin.ch</v>
          </cell>
          <cell r="N470" t="str">
            <v>Glarnerland</v>
          </cell>
        </row>
        <row r="471">
          <cell r="C471">
            <v>677274</v>
          </cell>
          <cell r="E471" t="str">
            <v>Landolt</v>
          </cell>
          <cell r="F471" t="str">
            <v>Tim</v>
          </cell>
          <cell r="G471">
            <v>42868</v>
          </cell>
          <cell r="H471">
            <v>1997</v>
          </cell>
          <cell r="I471" t="str">
            <v>Unterdorf 7a</v>
          </cell>
          <cell r="J471">
            <v>8752</v>
          </cell>
          <cell r="K471" t="str">
            <v>Näfels</v>
          </cell>
          <cell r="L471" t="str">
            <v>079 453 54 46</v>
          </cell>
          <cell r="M471" t="str">
            <v>-</v>
          </cell>
          <cell r="N471" t="str">
            <v>Rickenbach</v>
          </cell>
        </row>
        <row r="472">
          <cell r="C472">
            <v>178547</v>
          </cell>
          <cell r="E472" t="str">
            <v>Laubscher</v>
          </cell>
          <cell r="F472" t="str">
            <v>Hansueli</v>
          </cell>
          <cell r="G472">
            <v>18820</v>
          </cell>
          <cell r="H472">
            <v>1951</v>
          </cell>
          <cell r="I472" t="str">
            <v>Zwischenweg 11</v>
          </cell>
          <cell r="J472">
            <v>8413</v>
          </cell>
          <cell r="K472" t="str">
            <v>Neftenbach</v>
          </cell>
          <cell r="M472" t="str">
            <v>-</v>
          </cell>
          <cell r="N472" t="str">
            <v>Penthalaz</v>
          </cell>
        </row>
        <row r="473">
          <cell r="C473">
            <v>186982</v>
          </cell>
          <cell r="E473" t="str">
            <v>Lavanchy</v>
          </cell>
          <cell r="F473" t="str">
            <v>René</v>
          </cell>
          <cell r="G473">
            <v>16618</v>
          </cell>
          <cell r="H473">
            <v>1945</v>
          </cell>
          <cell r="I473" t="str">
            <v>Rue du Bourquin 15</v>
          </cell>
          <cell r="J473">
            <v>1365</v>
          </cell>
          <cell r="K473" t="str">
            <v>Daillens</v>
          </cell>
          <cell r="M473" t="str">
            <v>denis.legeret@misterdam.ch</v>
          </cell>
          <cell r="N473" t="str">
            <v>Prilly Bobst-Sports</v>
          </cell>
        </row>
        <row r="474">
          <cell r="C474">
            <v>186889</v>
          </cell>
          <cell r="E474" t="str">
            <v>Légeret</v>
          </cell>
          <cell r="F474" t="str">
            <v>Denis</v>
          </cell>
          <cell r="G474">
            <v>23956</v>
          </cell>
          <cell r="H474">
            <v>1965</v>
          </cell>
          <cell r="I474" t="str">
            <v>Rte de Genève 72</v>
          </cell>
          <cell r="J474">
            <v>1028</v>
          </cell>
          <cell r="K474" t="str">
            <v>Préverenges</v>
          </cell>
          <cell r="L474" t="str">
            <v>079 253 00 01</v>
          </cell>
          <cell r="M474" t="str">
            <v>beatlehmann@muri-be.ch</v>
          </cell>
          <cell r="N474" t="str">
            <v>Muri-Gümligen</v>
          </cell>
        </row>
        <row r="475">
          <cell r="C475">
            <v>120855</v>
          </cell>
          <cell r="E475" t="str">
            <v>Lehmann</v>
          </cell>
          <cell r="F475" t="str">
            <v>Beat</v>
          </cell>
          <cell r="G475">
            <v>19103</v>
          </cell>
          <cell r="H475">
            <v>1952</v>
          </cell>
          <cell r="I475" t="str">
            <v>Moosstrasse 20</v>
          </cell>
          <cell r="J475" t="str">
            <v>3073</v>
          </cell>
          <cell r="K475" t="str">
            <v>Gümligen</v>
          </cell>
          <cell r="L475" t="str">
            <v>079 437 53 75</v>
          </cell>
          <cell r="M475" t="str">
            <v>adileh@sunrise.ch</v>
          </cell>
          <cell r="N475" t="str">
            <v>Murten</v>
          </cell>
        </row>
        <row r="476">
          <cell r="C476">
            <v>120878</v>
          </cell>
          <cell r="E476" t="str">
            <v>Lehmann</v>
          </cell>
          <cell r="F476" t="str">
            <v>Adrian</v>
          </cell>
          <cell r="G476">
            <v>18364</v>
          </cell>
          <cell r="H476">
            <v>1950</v>
          </cell>
          <cell r="I476" t="str">
            <v>Nidaustr. 38</v>
          </cell>
          <cell r="J476">
            <v>3270</v>
          </cell>
          <cell r="K476" t="str">
            <v>Aarberg</v>
          </cell>
          <cell r="L476" t="str">
            <v>079 618 64 54</v>
          </cell>
          <cell r="M476" t="str">
            <v>superkick96@hotmail.com</v>
          </cell>
          <cell r="N476" t="str">
            <v>Balsthal</v>
          </cell>
        </row>
        <row r="477">
          <cell r="C477">
            <v>603140</v>
          </cell>
          <cell r="E477" t="str">
            <v>Lehmann</v>
          </cell>
          <cell r="F477" t="str">
            <v>Joel</v>
          </cell>
          <cell r="G477">
            <v>35148</v>
          </cell>
          <cell r="H477">
            <v>1996</v>
          </cell>
          <cell r="I477" t="str">
            <v>Geissgässli 14</v>
          </cell>
          <cell r="J477">
            <v>4710</v>
          </cell>
          <cell r="K477" t="str">
            <v>Balsthal</v>
          </cell>
          <cell r="L477" t="str">
            <v>079 664 56 54</v>
          </cell>
          <cell r="M477" t="str">
            <v>lars.karolina@intergga.ch</v>
          </cell>
          <cell r="N477" t="str">
            <v>Laufen</v>
          </cell>
        </row>
        <row r="478">
          <cell r="C478">
            <v>311664</v>
          </cell>
          <cell r="E478" t="str">
            <v>Lei</v>
          </cell>
          <cell r="F478" t="str">
            <v>Karolina</v>
          </cell>
          <cell r="G478">
            <v>27269</v>
          </cell>
          <cell r="H478">
            <v>1974</v>
          </cell>
          <cell r="I478" t="str">
            <v>Colmarerweg 12</v>
          </cell>
          <cell r="J478">
            <v>4153</v>
          </cell>
          <cell r="K478" t="str">
            <v>Reinach</v>
          </cell>
          <cell r="L478">
            <v>0</v>
          </cell>
          <cell r="M478" t="str">
            <v>info@rieder-lenz.ch</v>
          </cell>
          <cell r="N478" t="str">
            <v>Aarwangen</v>
          </cell>
        </row>
        <row r="479">
          <cell r="C479">
            <v>172616</v>
          </cell>
          <cell r="E479" t="str">
            <v>Lenz</v>
          </cell>
          <cell r="F479" t="str">
            <v>René</v>
          </cell>
          <cell r="G479">
            <v>21879</v>
          </cell>
          <cell r="H479">
            <v>1959</v>
          </cell>
          <cell r="I479" t="str">
            <v>Neuweg 2a</v>
          </cell>
          <cell r="J479" t="str">
            <v>4914</v>
          </cell>
          <cell r="K479" t="str">
            <v>Roggwil</v>
          </cell>
          <cell r="M479" t="str">
            <v>levieuxmorse@bluewin.ch</v>
          </cell>
          <cell r="N479" t="str">
            <v>Arquebuse</v>
          </cell>
        </row>
        <row r="480">
          <cell r="C480">
            <v>315894</v>
          </cell>
          <cell r="E480" t="str">
            <v>Léopoldoff</v>
          </cell>
          <cell r="F480" t="str">
            <v>Alexis</v>
          </cell>
          <cell r="G480">
            <v>16501</v>
          </cell>
          <cell r="H480">
            <v>1945</v>
          </cell>
          <cell r="I480" t="str">
            <v>Route de Malagnou 16</v>
          </cell>
          <cell r="J480">
            <v>1208</v>
          </cell>
          <cell r="K480" t="str">
            <v>Genève</v>
          </cell>
          <cell r="L480" t="str">
            <v>079 911 53 16</v>
          </cell>
          <cell r="M480" t="str">
            <v>leu.remo@gmx.ch</v>
          </cell>
          <cell r="N480" t="str">
            <v>Aeschi SO</v>
          </cell>
        </row>
        <row r="481">
          <cell r="C481">
            <v>100481</v>
          </cell>
          <cell r="E481" t="str">
            <v>Leu</v>
          </cell>
          <cell r="F481" t="str">
            <v>Remo</v>
          </cell>
          <cell r="G481">
            <v>30370</v>
          </cell>
          <cell r="H481">
            <v>1983</v>
          </cell>
          <cell r="I481" t="str">
            <v>Oberstrasse 18</v>
          </cell>
          <cell r="J481">
            <v>3360</v>
          </cell>
          <cell r="K481" t="str">
            <v>Herzogenbuchsee</v>
          </cell>
          <cell r="M481" t="str">
            <v>fliechti@swissonline.ch</v>
          </cell>
          <cell r="N481" t="str">
            <v>Muri-Gümligen</v>
          </cell>
        </row>
        <row r="482">
          <cell r="C482">
            <v>120612</v>
          </cell>
          <cell r="E482" t="str">
            <v>Liechti</v>
          </cell>
          <cell r="F482" t="str">
            <v>Fritz</v>
          </cell>
          <cell r="G482">
            <v>21035</v>
          </cell>
          <cell r="H482">
            <v>1957</v>
          </cell>
          <cell r="I482" t="str">
            <v>Dorfmatt 8</v>
          </cell>
          <cell r="J482">
            <v>3629</v>
          </cell>
          <cell r="K482" t="str">
            <v>Kiesen</v>
          </cell>
          <cell r="M482" t="str">
            <v>matthmar@hotmail.com</v>
          </cell>
          <cell r="N482" t="str">
            <v>Illnau Effretikon, SSV</v>
          </cell>
        </row>
        <row r="483">
          <cell r="C483">
            <v>604404</v>
          </cell>
          <cell r="E483" t="str">
            <v>Ligny</v>
          </cell>
          <cell r="F483" t="str">
            <v>Nicolas</v>
          </cell>
          <cell r="G483">
            <v>35503</v>
          </cell>
          <cell r="H483">
            <v>1997</v>
          </cell>
          <cell r="J483">
            <v>8484</v>
          </cell>
          <cell r="K483" t="str">
            <v>Weisslingen</v>
          </cell>
          <cell r="L483" t="str">
            <v>079 664 03 62</v>
          </cell>
          <cell r="M483" t="str">
            <v>robert.lips@bluewin.ch</v>
          </cell>
          <cell r="N483" t="str">
            <v>Fehraltorf und Umgebung</v>
          </cell>
        </row>
        <row r="484">
          <cell r="C484">
            <v>117712</v>
          </cell>
          <cell r="E484" t="str">
            <v>Lips</v>
          </cell>
          <cell r="F484" t="str">
            <v>Robert</v>
          </cell>
          <cell r="G484">
            <v>16312</v>
          </cell>
          <cell r="H484">
            <v>1944</v>
          </cell>
          <cell r="I484" t="str">
            <v>Lindenstr. 14</v>
          </cell>
          <cell r="J484">
            <v>8604</v>
          </cell>
          <cell r="K484" t="str">
            <v>Volketswil</v>
          </cell>
          <cell r="M484" t="str">
            <v>ph.pythoud@bluewin.ch</v>
          </cell>
          <cell r="N484" t="str">
            <v>Val-de-Travers</v>
          </cell>
        </row>
        <row r="485">
          <cell r="C485">
            <v>107148</v>
          </cell>
          <cell r="E485" t="str">
            <v>Locatelli</v>
          </cell>
          <cell r="F485" t="str">
            <v>Césare</v>
          </cell>
          <cell r="G485">
            <v>18297</v>
          </cell>
          <cell r="H485">
            <v>1950</v>
          </cell>
          <cell r="I485" t="str">
            <v>Ch. des Clavins 2</v>
          </cell>
          <cell r="J485">
            <v>2108</v>
          </cell>
          <cell r="K485" t="str">
            <v>Couvet</v>
          </cell>
          <cell r="L485" t="str">
            <v>079 705 46 19</v>
          </cell>
          <cell r="M485" t="str">
            <v>jan-lochbihler@gmx.ch</v>
          </cell>
          <cell r="N485" t="str">
            <v>Balsthal</v>
          </cell>
        </row>
        <row r="486">
          <cell r="C486">
            <v>278932</v>
          </cell>
          <cell r="E486" t="str">
            <v>Lochbihler</v>
          </cell>
          <cell r="F486" t="str">
            <v>Jan</v>
          </cell>
          <cell r="G486">
            <v>33666</v>
          </cell>
          <cell r="H486">
            <v>1992</v>
          </cell>
          <cell r="I486" t="str">
            <v>Wiesweidweg 2</v>
          </cell>
          <cell r="J486">
            <v>4718</v>
          </cell>
          <cell r="K486" t="str">
            <v>Holderbank</v>
          </cell>
          <cell r="M486" t="str">
            <v>b-r.locher@bluewin.ch</v>
          </cell>
        </row>
        <row r="487">
          <cell r="C487">
            <v>101129</v>
          </cell>
          <cell r="E487" t="str">
            <v>Locher</v>
          </cell>
          <cell r="F487" t="str">
            <v>Bruno</v>
          </cell>
          <cell r="G487">
            <v>25801</v>
          </cell>
          <cell r="H487">
            <v>1970</v>
          </cell>
          <cell r="I487" t="str">
            <v>Roggenweg 6</v>
          </cell>
          <cell r="J487">
            <v>4702</v>
          </cell>
          <cell r="K487" t="str">
            <v>Oensingen</v>
          </cell>
          <cell r="M487" t="str">
            <v>loosli.christian@hispeed.ch</v>
          </cell>
          <cell r="N487" t="str">
            <v>Courlevon</v>
          </cell>
        </row>
        <row r="488">
          <cell r="C488">
            <v>120682</v>
          </cell>
          <cell r="E488" t="str">
            <v>Loosli</v>
          </cell>
          <cell r="F488" t="str">
            <v>Christian</v>
          </cell>
          <cell r="G488">
            <v>16946</v>
          </cell>
          <cell r="H488">
            <v>1946</v>
          </cell>
          <cell r="I488" t="str">
            <v>Gruse 41</v>
          </cell>
          <cell r="J488">
            <v>1794</v>
          </cell>
          <cell r="K488" t="str">
            <v>Salvenach</v>
          </cell>
          <cell r="M488" t="str">
            <v>loretan_oli@gmx.ch</v>
          </cell>
          <cell r="N488" t="str">
            <v>Fribourg</v>
          </cell>
        </row>
        <row r="489">
          <cell r="C489">
            <v>254113</v>
          </cell>
          <cell r="E489" t="str">
            <v>Loretan</v>
          </cell>
          <cell r="F489" t="str">
            <v>Olivier</v>
          </cell>
          <cell r="G489">
            <v>33070</v>
          </cell>
          <cell r="H489">
            <v>1990</v>
          </cell>
          <cell r="I489" t="str">
            <v>Freiburgstrasse 17</v>
          </cell>
          <cell r="J489">
            <v>1784</v>
          </cell>
          <cell r="K489" t="str">
            <v>Courtepin</v>
          </cell>
          <cell r="L489" t="str">
            <v>079 349 37 35</v>
          </cell>
          <cell r="M489" t="str">
            <v>lugi74@bluewin.ch</v>
          </cell>
        </row>
        <row r="490">
          <cell r="C490">
            <v>100631</v>
          </cell>
          <cell r="E490" t="str">
            <v>Luginbühl</v>
          </cell>
          <cell r="F490" t="str">
            <v>Jürg</v>
          </cell>
          <cell r="G490">
            <v>27340</v>
          </cell>
          <cell r="H490">
            <v>1974</v>
          </cell>
          <cell r="I490" t="str">
            <v>Zopfgasse 12</v>
          </cell>
          <cell r="J490">
            <v>5504</v>
          </cell>
          <cell r="K490" t="str">
            <v>Othmarsingen</v>
          </cell>
          <cell r="L490" t="str">
            <v>079 371 40 39</v>
          </cell>
          <cell r="M490" t="str">
            <v>-</v>
          </cell>
          <cell r="N490" t="str">
            <v>Buochs-Ennetbürgen</v>
          </cell>
        </row>
        <row r="491">
          <cell r="C491">
            <v>112255</v>
          </cell>
          <cell r="E491" t="str">
            <v>Lüscher</v>
          </cell>
          <cell r="F491" t="str">
            <v>Armin</v>
          </cell>
          <cell r="G491">
            <v>24726</v>
          </cell>
          <cell r="H491">
            <v>1967</v>
          </cell>
          <cell r="I491" t="str">
            <v>Hofstrasse 26</v>
          </cell>
          <cell r="J491">
            <v>6374</v>
          </cell>
          <cell r="K491" t="str">
            <v>Buochs</v>
          </cell>
          <cell r="M491" t="str">
            <v>luescher.m@swissonline.ch</v>
          </cell>
          <cell r="N491" t="str">
            <v>Kölliken</v>
          </cell>
        </row>
        <row r="492">
          <cell r="C492">
            <v>125656</v>
          </cell>
          <cell r="E492" t="str">
            <v>Lüscher</v>
          </cell>
          <cell r="F492" t="str">
            <v>Markus</v>
          </cell>
          <cell r="G492">
            <v>24190</v>
          </cell>
          <cell r="H492">
            <v>1966</v>
          </cell>
          <cell r="I492" t="str">
            <v>Knuper 264</v>
          </cell>
          <cell r="J492">
            <v>4813</v>
          </cell>
          <cell r="K492" t="str">
            <v>Uerkheim</v>
          </cell>
          <cell r="M492" t="str">
            <v>manuel.luescher@kfnmail.ch</v>
          </cell>
          <cell r="N492" t="str">
            <v>Buochs-Ennetbürgen</v>
          </cell>
        </row>
        <row r="493">
          <cell r="C493">
            <v>539020</v>
          </cell>
          <cell r="E493" t="str">
            <v>Lüscher</v>
          </cell>
          <cell r="F493" t="str">
            <v>Manuel</v>
          </cell>
          <cell r="G493">
            <v>35615</v>
          </cell>
          <cell r="H493">
            <v>1997</v>
          </cell>
          <cell r="I493" t="str">
            <v>Riedmatt 1</v>
          </cell>
          <cell r="J493">
            <v>6373</v>
          </cell>
          <cell r="K493" t="str">
            <v>Ennetbürgen</v>
          </cell>
          <cell r="M493" t="str">
            <v>petra.lustenberger@gmail.com</v>
          </cell>
          <cell r="N493" t="str">
            <v>Büren-Oberdorf</v>
          </cell>
        </row>
        <row r="494">
          <cell r="C494">
            <v>277794</v>
          </cell>
          <cell r="E494" t="str">
            <v>Lustenberger</v>
          </cell>
          <cell r="F494" t="str">
            <v>Petra</v>
          </cell>
          <cell r="G494">
            <v>33189</v>
          </cell>
          <cell r="H494">
            <v>1990</v>
          </cell>
          <cell r="I494" t="str">
            <v>Usserhus 11</v>
          </cell>
          <cell r="J494">
            <v>6023</v>
          </cell>
          <cell r="K494" t="str">
            <v>Rothenburg</v>
          </cell>
          <cell r="M494" t="str">
            <v>lustenberger.patrik@gmail.com</v>
          </cell>
          <cell r="N494" t="str">
            <v>Büren-Oberdorf</v>
          </cell>
        </row>
        <row r="495">
          <cell r="C495">
            <v>277795</v>
          </cell>
          <cell r="E495" t="str">
            <v>Lustenberger</v>
          </cell>
          <cell r="F495" t="str">
            <v>Patrik</v>
          </cell>
          <cell r="G495">
            <v>33905</v>
          </cell>
          <cell r="H495">
            <v>1992</v>
          </cell>
          <cell r="I495" t="str">
            <v>Usserhus 11</v>
          </cell>
          <cell r="J495">
            <v>6023</v>
          </cell>
          <cell r="K495" t="str">
            <v>Rothenburg</v>
          </cell>
          <cell r="M495" t="str">
            <v>walter.luethi@solnet.ch</v>
          </cell>
          <cell r="N495" t="str">
            <v>Bulle et environs</v>
          </cell>
        </row>
        <row r="496">
          <cell r="C496">
            <v>161746</v>
          </cell>
          <cell r="E496" t="str">
            <v>Luthi</v>
          </cell>
          <cell r="F496" t="str">
            <v>Walter</v>
          </cell>
          <cell r="G496">
            <v>17474</v>
          </cell>
          <cell r="H496">
            <v>1947</v>
          </cell>
          <cell r="I496" t="str">
            <v xml:space="preserve">Rte de Prachaboud 24  </v>
          </cell>
          <cell r="J496">
            <v>1661</v>
          </cell>
          <cell r="K496" t="str">
            <v>Le Pâquier</v>
          </cell>
          <cell r="L496" t="str">
            <v>079 371 09 64</v>
          </cell>
          <cell r="M496" t="str">
            <v>luethirene@bluewin.ch</v>
          </cell>
          <cell r="N496" t="str">
            <v>Oberwinterthur, Standschützen</v>
          </cell>
        </row>
        <row r="497">
          <cell r="C497">
            <v>109483</v>
          </cell>
          <cell r="E497" t="str">
            <v>Lüthi</v>
          </cell>
          <cell r="F497" t="str">
            <v>René</v>
          </cell>
          <cell r="G497">
            <v>24439</v>
          </cell>
          <cell r="H497">
            <v>1966</v>
          </cell>
          <cell r="I497" t="str">
            <v>Stationsstrasse 30</v>
          </cell>
          <cell r="J497">
            <v>8487</v>
          </cell>
          <cell r="K497" t="str">
            <v>Zell</v>
          </cell>
          <cell r="L497" t="str">
            <v>078 617 20 71</v>
          </cell>
          <cell r="M497" t="str">
            <v>hansjuerg.luethi@rubmedia.ch</v>
          </cell>
          <cell r="N497" t="str">
            <v>Rubigen</v>
          </cell>
        </row>
        <row r="498">
          <cell r="C498">
            <v>122513</v>
          </cell>
          <cell r="E498" t="str">
            <v>Lüthi</v>
          </cell>
          <cell r="F498" t="str">
            <v>Hansjürg</v>
          </cell>
          <cell r="G498">
            <v>27575</v>
          </cell>
          <cell r="H498">
            <v>1975</v>
          </cell>
          <cell r="I498" t="str">
            <v>Hasenmattstr. 13e</v>
          </cell>
          <cell r="J498">
            <v>3427</v>
          </cell>
          <cell r="K498" t="str">
            <v>Utzenstorf</v>
          </cell>
          <cell r="L498" t="str">
            <v>076 561 01 75</v>
          </cell>
          <cell r="M498" t="str">
            <v>dominikluethi@sunrise.ch</v>
          </cell>
          <cell r="N498" t="str">
            <v>Kollbrunn</v>
          </cell>
        </row>
        <row r="499">
          <cell r="C499">
            <v>168329</v>
          </cell>
          <cell r="E499" t="str">
            <v>Lüthi</v>
          </cell>
          <cell r="F499" t="str">
            <v>Dominik</v>
          </cell>
          <cell r="G499">
            <v>29056</v>
          </cell>
          <cell r="H499">
            <v>1979</v>
          </cell>
          <cell r="I499" t="str">
            <v>Landvogt Waserstrasse 8</v>
          </cell>
          <cell r="J499">
            <v>8405</v>
          </cell>
          <cell r="K499" t="str">
            <v>Winterthur</v>
          </cell>
          <cell r="L499" t="str">
            <v>076 440 15 51</v>
          </cell>
          <cell r="M499" t="str">
            <v>luee@swissonline.ch</v>
          </cell>
          <cell r="N499" t="str">
            <v>Kollbrunn</v>
          </cell>
        </row>
        <row r="500">
          <cell r="C500">
            <v>168330</v>
          </cell>
          <cell r="E500" t="str">
            <v>Lüthi</v>
          </cell>
          <cell r="F500" t="str">
            <v>Ernst</v>
          </cell>
          <cell r="G500">
            <v>18547</v>
          </cell>
          <cell r="H500">
            <v>1950</v>
          </cell>
          <cell r="I500" t="str">
            <v>Breitestrasse 9</v>
          </cell>
          <cell r="J500">
            <v>8523</v>
          </cell>
          <cell r="K500" t="str">
            <v>Hagenbuch</v>
          </cell>
          <cell r="L500" t="str">
            <v>079 672 80 45</v>
          </cell>
          <cell r="M500" t="str">
            <v>angiluthiger@hotmail.com</v>
          </cell>
          <cell r="N500" t="str">
            <v>Rotkreuz-Risch</v>
          </cell>
        </row>
        <row r="501">
          <cell r="C501">
            <v>702070</v>
          </cell>
          <cell r="E501" t="str">
            <v>Luthiger</v>
          </cell>
          <cell r="F501" t="str">
            <v>Angela</v>
          </cell>
          <cell r="G501">
            <v>33926</v>
          </cell>
          <cell r="H501">
            <v>1992</v>
          </cell>
          <cell r="I501" t="str">
            <v>Sonneggstr. 19</v>
          </cell>
          <cell r="J501">
            <v>6410</v>
          </cell>
          <cell r="K501" t="str">
            <v>Goldau</v>
          </cell>
          <cell r="L501" t="str">
            <v>079 682 26 23</v>
          </cell>
          <cell r="M501" t="str">
            <v>luetscher@luetscherbauleiter.ch</v>
          </cell>
          <cell r="N501" t="str">
            <v>Domat/Ems</v>
          </cell>
        </row>
        <row r="502">
          <cell r="C502">
            <v>170207</v>
          </cell>
          <cell r="E502" t="str">
            <v>Lütscher</v>
          </cell>
          <cell r="F502" t="str">
            <v>Andreas</v>
          </cell>
          <cell r="G502">
            <v>24515</v>
          </cell>
          <cell r="H502">
            <v>1967</v>
          </cell>
          <cell r="I502" t="str">
            <v>Winggel 8</v>
          </cell>
          <cell r="J502">
            <v>7023</v>
          </cell>
          <cell r="K502" t="str">
            <v>Haldenstein</v>
          </cell>
          <cell r="M502" t="str">
            <v>spsg.marcel.meier@gmx.ch</v>
          </cell>
          <cell r="N502" t="str">
            <v>Gretzenbach</v>
          </cell>
        </row>
        <row r="503">
          <cell r="C503">
            <v>211604</v>
          </cell>
          <cell r="E503" t="str">
            <v>Lutz</v>
          </cell>
          <cell r="F503" t="str">
            <v>Ursula</v>
          </cell>
          <cell r="G503">
            <v>16071</v>
          </cell>
          <cell r="H503">
            <v>1943</v>
          </cell>
          <cell r="I503" t="str">
            <v>Kornweg 11</v>
          </cell>
          <cell r="J503">
            <v>5000</v>
          </cell>
          <cell r="K503" t="str">
            <v>Aarau</v>
          </cell>
          <cell r="L503" t="str">
            <v>078 641 41 06</v>
          </cell>
          <cell r="M503" t="str">
            <v>maagk@bluewin.ch</v>
          </cell>
          <cell r="N503" t="str">
            <v>Wila-Turbenthal</v>
          </cell>
        </row>
        <row r="504">
          <cell r="C504">
            <v>117269</v>
          </cell>
          <cell r="E504" t="str">
            <v>Maag</v>
          </cell>
          <cell r="F504" t="str">
            <v>Kurt</v>
          </cell>
          <cell r="G504">
            <v>23931</v>
          </cell>
          <cell r="H504">
            <v>1965</v>
          </cell>
          <cell r="I504" t="str">
            <v>Hochfelderstr. 6</v>
          </cell>
          <cell r="J504">
            <v>8181</v>
          </cell>
          <cell r="K504" t="str">
            <v>Höri</v>
          </cell>
          <cell r="L504" t="str">
            <v>079 326 34 75</v>
          </cell>
          <cell r="M504" t="str">
            <v>thomas_maeder@bluewin.ch</v>
          </cell>
          <cell r="N504" t="str">
            <v>Dettighofen</v>
          </cell>
        </row>
        <row r="505">
          <cell r="C505">
            <v>314267</v>
          </cell>
          <cell r="E505" t="str">
            <v>Mäder</v>
          </cell>
          <cell r="F505" t="str">
            <v>Thomas</v>
          </cell>
          <cell r="G505">
            <v>27506</v>
          </cell>
          <cell r="H505">
            <v>1975</v>
          </cell>
          <cell r="I505" t="str">
            <v>Ifangweg 4</v>
          </cell>
          <cell r="J505">
            <v>8508</v>
          </cell>
          <cell r="K505" t="str">
            <v>Unterhörstetten</v>
          </cell>
          <cell r="L505" t="str">
            <v>079 213 18 95</v>
          </cell>
          <cell r="M505" t="str">
            <v>rolf.maegerle@post.ch</v>
          </cell>
          <cell r="N505" t="str">
            <v>Illnau Effretikon, SSV</v>
          </cell>
        </row>
        <row r="506">
          <cell r="C506">
            <v>138505</v>
          </cell>
          <cell r="E506" t="str">
            <v>Mägerle</v>
          </cell>
          <cell r="F506" t="str">
            <v>Rolf</v>
          </cell>
          <cell r="G506">
            <v>24872</v>
          </cell>
          <cell r="H506">
            <v>1968</v>
          </cell>
          <cell r="I506" t="str">
            <v>Würglenstrasse 12</v>
          </cell>
          <cell r="J506">
            <v>8307</v>
          </cell>
          <cell r="K506" t="str">
            <v>Effretikon</v>
          </cell>
          <cell r="M506" t="str">
            <v>-</v>
          </cell>
          <cell r="N506" t="str">
            <v>Illnau Effretikon, SSV</v>
          </cell>
        </row>
        <row r="507">
          <cell r="C507">
            <v>730285</v>
          </cell>
          <cell r="E507" t="str">
            <v>Mägerle</v>
          </cell>
          <cell r="F507" t="str">
            <v>Raphael</v>
          </cell>
          <cell r="G507">
            <v>37418</v>
          </cell>
          <cell r="H507">
            <v>2002</v>
          </cell>
          <cell r="I507" t="str">
            <v>Püngertli 1</v>
          </cell>
          <cell r="J507">
            <v>8484</v>
          </cell>
          <cell r="K507" t="str">
            <v>Weisslingen</v>
          </cell>
          <cell r="L507" t="str">
            <v>079 250 23 64</v>
          </cell>
          <cell r="M507" t="str">
            <v>ludwigmalgarini@hotmail.com</v>
          </cell>
          <cell r="N507" t="str">
            <v>Winistorf</v>
          </cell>
        </row>
        <row r="508">
          <cell r="C508">
            <v>207074</v>
          </cell>
          <cell r="E508" t="str">
            <v>Malgarini</v>
          </cell>
          <cell r="F508" t="str">
            <v>Ludwig</v>
          </cell>
          <cell r="G508">
            <v>24176</v>
          </cell>
          <cell r="H508">
            <v>1966</v>
          </cell>
          <cell r="I508" t="str">
            <v>Lyssachstr. 117</v>
          </cell>
          <cell r="J508">
            <v>3400</v>
          </cell>
          <cell r="K508" t="str">
            <v>Burgdorf</v>
          </cell>
          <cell r="L508" t="str">
            <v>079 353 84 48</v>
          </cell>
          <cell r="M508" t="str">
            <v>gertmangold@gmail.com</v>
          </cell>
          <cell r="N508" t="str">
            <v>Courlevon</v>
          </cell>
        </row>
        <row r="509">
          <cell r="C509">
            <v>680943</v>
          </cell>
          <cell r="E509" t="str">
            <v>Mangold</v>
          </cell>
          <cell r="F509" t="str">
            <v>Gert</v>
          </cell>
          <cell r="G509">
            <v>23276</v>
          </cell>
          <cell r="H509">
            <v>1963</v>
          </cell>
          <cell r="I509" t="str">
            <v>Scheidweg 59</v>
          </cell>
          <cell r="J509">
            <v>1792</v>
          </cell>
          <cell r="K509" t="str">
            <v>Cordast</v>
          </cell>
          <cell r="M509" t="str">
            <v>jumani@hispeed.ch</v>
          </cell>
          <cell r="N509" t="str">
            <v>Domat/Ems</v>
          </cell>
        </row>
        <row r="510">
          <cell r="C510">
            <v>116270</v>
          </cell>
          <cell r="E510" t="str">
            <v>Mani</v>
          </cell>
          <cell r="F510" t="str">
            <v>Johann Ulrich</v>
          </cell>
          <cell r="G510">
            <v>17015</v>
          </cell>
          <cell r="H510">
            <v>1946</v>
          </cell>
          <cell r="I510" t="str">
            <v>Rossbodenstr. 25</v>
          </cell>
          <cell r="J510">
            <v>7015</v>
          </cell>
          <cell r="K510" t="str">
            <v>Tamins</v>
          </cell>
          <cell r="M510" t="str">
            <v>chwmani@bluewin.ch</v>
          </cell>
          <cell r="N510" t="str">
            <v>Diemtigtal</v>
          </cell>
        </row>
        <row r="511">
          <cell r="C511">
            <v>154339</v>
          </cell>
          <cell r="E511" t="str">
            <v>Mani</v>
          </cell>
          <cell r="F511" t="str">
            <v>Walter</v>
          </cell>
          <cell r="G511">
            <v>20628</v>
          </cell>
          <cell r="H511">
            <v>1956</v>
          </cell>
          <cell r="I511" t="str">
            <v>Acherli</v>
          </cell>
          <cell r="J511">
            <v>3762</v>
          </cell>
          <cell r="K511" t="str">
            <v>Erlenbach i. S.</v>
          </cell>
          <cell r="L511" t="str">
            <v>079 635 18 12</v>
          </cell>
          <cell r="M511" t="str">
            <v>armin.mani@bluemail.ch</v>
          </cell>
          <cell r="N511" t="str">
            <v>Domat/Ems</v>
          </cell>
        </row>
        <row r="512">
          <cell r="C512">
            <v>176972</v>
          </cell>
          <cell r="E512" t="str">
            <v>Mani</v>
          </cell>
          <cell r="F512" t="str">
            <v>Armin</v>
          </cell>
          <cell r="G512">
            <v>17953</v>
          </cell>
          <cell r="H512">
            <v>1949</v>
          </cell>
          <cell r="I512" t="str">
            <v>Trinserstr. 17 C</v>
          </cell>
          <cell r="J512">
            <v>7015</v>
          </cell>
          <cell r="K512" t="str">
            <v>Tamins</v>
          </cell>
          <cell r="M512" t="str">
            <v>rahan001@hotmail.com</v>
          </cell>
          <cell r="N512" t="str">
            <v>Fribourg</v>
          </cell>
        </row>
        <row r="513">
          <cell r="C513">
            <v>161427</v>
          </cell>
          <cell r="E513" t="str">
            <v>Marchand</v>
          </cell>
          <cell r="F513" t="str">
            <v>Serge</v>
          </cell>
          <cell r="G513">
            <v>23741</v>
          </cell>
          <cell r="H513">
            <v>1964</v>
          </cell>
          <cell r="I513" t="str">
            <v>Ch. des Planchettes 3</v>
          </cell>
          <cell r="J513">
            <v>1731</v>
          </cell>
          <cell r="K513" t="str">
            <v>Ependes FR</v>
          </cell>
          <cell r="L513" t="str">
            <v>079 254 00 25</v>
          </cell>
          <cell r="M513" t="str">
            <v>sandromares@windowslive.com</v>
          </cell>
          <cell r="N513" t="str">
            <v>Dielsdorf</v>
          </cell>
        </row>
        <row r="514">
          <cell r="C514">
            <v>276859</v>
          </cell>
          <cell r="E514" t="str">
            <v>Mares</v>
          </cell>
          <cell r="F514" t="str">
            <v>Sandro</v>
          </cell>
          <cell r="G514">
            <v>34596</v>
          </cell>
          <cell r="H514">
            <v>1994</v>
          </cell>
          <cell r="I514" t="str">
            <v>Schulhausstrasse 2</v>
          </cell>
          <cell r="J514">
            <v>8182</v>
          </cell>
          <cell r="K514" t="str">
            <v>Hochfelden</v>
          </cell>
          <cell r="L514" t="str">
            <v>079 371 96 16</v>
          </cell>
          <cell r="M514" t="str">
            <v>planungsbuero@bluewin.ch</v>
          </cell>
          <cell r="N514" t="str">
            <v>Dielsdorf</v>
          </cell>
        </row>
        <row r="515">
          <cell r="C515">
            <v>280085</v>
          </cell>
          <cell r="E515" t="str">
            <v>Mares</v>
          </cell>
          <cell r="F515" t="str">
            <v>Claudio</v>
          </cell>
          <cell r="G515">
            <v>23518</v>
          </cell>
          <cell r="H515">
            <v>1964</v>
          </cell>
          <cell r="I515" t="str">
            <v>Schulhausstrasse 2</v>
          </cell>
          <cell r="J515">
            <v>8182</v>
          </cell>
          <cell r="K515" t="str">
            <v>Hochfelden</v>
          </cell>
          <cell r="L515" t="str">
            <v>079 212 62 65</v>
          </cell>
          <cell r="N515" t="str">
            <v>L'Isle</v>
          </cell>
        </row>
        <row r="516">
          <cell r="C516">
            <v>257486</v>
          </cell>
          <cell r="E516" t="str">
            <v>Margairaz</v>
          </cell>
          <cell r="F516" t="str">
            <v>Daniel</v>
          </cell>
          <cell r="G516">
            <v>18336</v>
          </cell>
          <cell r="H516">
            <v>1950</v>
          </cell>
          <cell r="I516" t="str">
            <v>chemin du Pontet 5</v>
          </cell>
          <cell r="J516">
            <v>1446</v>
          </cell>
          <cell r="K516" t="str">
            <v>Baulmes</v>
          </cell>
          <cell r="M516" t="str">
            <v>annik.marguet@bluewin.ch</v>
          </cell>
          <cell r="N516" t="str">
            <v>Fribourg</v>
          </cell>
        </row>
        <row r="517">
          <cell r="C517">
            <v>161320</v>
          </cell>
          <cell r="E517" t="str">
            <v>Marguet</v>
          </cell>
          <cell r="F517" t="str">
            <v>Annik</v>
          </cell>
          <cell r="G517">
            <v>29767</v>
          </cell>
          <cell r="H517">
            <v>1981</v>
          </cell>
          <cell r="I517" t="str">
            <v>Corterain 160</v>
          </cell>
          <cell r="J517">
            <v>1721</v>
          </cell>
          <cell r="K517" t="str">
            <v>Cormérod</v>
          </cell>
          <cell r="M517" t="str">
            <v>la_forge@bluewin.ch</v>
          </cell>
          <cell r="N517" t="str">
            <v>Fribourg</v>
          </cell>
        </row>
        <row r="518">
          <cell r="C518">
            <v>161321</v>
          </cell>
          <cell r="E518" t="str">
            <v>Marguet</v>
          </cell>
          <cell r="F518" t="str">
            <v>Denis</v>
          </cell>
          <cell r="G518">
            <v>17412</v>
          </cell>
          <cell r="H518">
            <v>1947</v>
          </cell>
          <cell r="I518" t="str">
            <v>Route de Montagny 8</v>
          </cell>
          <cell r="J518">
            <v>1772</v>
          </cell>
          <cell r="K518" t="str">
            <v>Ponthaux</v>
          </cell>
          <cell r="M518" t="str">
            <v>-</v>
          </cell>
          <cell r="N518" t="str">
            <v>Feldmeilen</v>
          </cell>
        </row>
        <row r="519">
          <cell r="C519">
            <v>137704</v>
          </cell>
          <cell r="E519" t="str">
            <v>Martz</v>
          </cell>
          <cell r="F519" t="str">
            <v>Stephan</v>
          </cell>
          <cell r="G519">
            <v>30890</v>
          </cell>
          <cell r="H519">
            <v>1984</v>
          </cell>
          <cell r="I519" t="str">
            <v>Raingässli 14</v>
          </cell>
          <cell r="J519">
            <v>8706</v>
          </cell>
          <cell r="K519" t="str">
            <v>Meilen</v>
          </cell>
          <cell r="M519" t="str">
            <v>reynald@maschio.ch</v>
          </cell>
          <cell r="N519" t="str">
            <v>Evolène</v>
          </cell>
        </row>
        <row r="520">
          <cell r="C520">
            <v>266384</v>
          </cell>
          <cell r="E520" t="str">
            <v>Maschio</v>
          </cell>
          <cell r="F520" t="str">
            <v>Reynald</v>
          </cell>
          <cell r="G520">
            <v>24002</v>
          </cell>
          <cell r="H520">
            <v>1965</v>
          </cell>
          <cell r="I520" t="str">
            <v>Route de Poulan 35</v>
          </cell>
          <cell r="J520">
            <v>1981</v>
          </cell>
          <cell r="K520" t="str">
            <v>Vex</v>
          </cell>
          <cell r="L520" t="str">
            <v>079 401 54 68</v>
          </cell>
          <cell r="M520" t="str">
            <v>chiara.mascitti@gmail.com</v>
          </cell>
          <cell r="N520" t="str">
            <v>Bassa Leventina Bodio</v>
          </cell>
        </row>
        <row r="521">
          <cell r="C521">
            <v>118929</v>
          </cell>
          <cell r="E521" t="str">
            <v>Mascitti</v>
          </cell>
          <cell r="F521" t="str">
            <v>Chiara</v>
          </cell>
          <cell r="G521">
            <v>30505</v>
          </cell>
          <cell r="H521">
            <v>1983</v>
          </cell>
          <cell r="I521" t="str">
            <v>Via Basilea 18</v>
          </cell>
          <cell r="J521">
            <v>6710</v>
          </cell>
          <cell r="K521" t="str">
            <v>Biasca</v>
          </cell>
          <cell r="N521" t="str">
            <v>Büren-Oberdorf</v>
          </cell>
        </row>
        <row r="522">
          <cell r="C522">
            <v>676289</v>
          </cell>
          <cell r="E522" t="str">
            <v>Mathis</v>
          </cell>
          <cell r="F522" t="str">
            <v>Alice</v>
          </cell>
          <cell r="G522">
            <v>37160</v>
          </cell>
          <cell r="H522">
            <v>2001</v>
          </cell>
          <cell r="I522" t="str">
            <v>Bruderhausstrasse 3</v>
          </cell>
          <cell r="J522">
            <v>6372</v>
          </cell>
          <cell r="K522" t="str">
            <v>Ennetmoos</v>
          </cell>
          <cell r="M522" t="str">
            <v>emo.matiz@wanadoo.fr</v>
          </cell>
          <cell r="N522" t="str">
            <v>Arquebuse</v>
          </cell>
        </row>
        <row r="523">
          <cell r="C523">
            <v>261677</v>
          </cell>
          <cell r="E523" t="str">
            <v>Matiz</v>
          </cell>
          <cell r="F523" t="str">
            <v>Emo</v>
          </cell>
          <cell r="G523">
            <v>18218</v>
          </cell>
          <cell r="H523">
            <v>1949</v>
          </cell>
          <cell r="I523" t="str">
            <v>Rue de Profaty 691</v>
          </cell>
          <cell r="J523">
            <v>74800</v>
          </cell>
          <cell r="K523" t="str">
            <v>La Roche s/Foron</v>
          </cell>
          <cell r="M523" t="str">
            <v>hjmattenberger@gmail.com</v>
          </cell>
          <cell r="N523" t="str">
            <v>Winterthur-Stadt</v>
          </cell>
        </row>
        <row r="524">
          <cell r="C524">
            <v>130986</v>
          </cell>
          <cell r="E524" t="str">
            <v>Mattenberger</v>
          </cell>
          <cell r="F524" t="str">
            <v>Hansjörg</v>
          </cell>
          <cell r="G524">
            <v>19683</v>
          </cell>
          <cell r="H524">
            <v>1953</v>
          </cell>
          <cell r="I524" t="str">
            <v>Hinterdorf</v>
          </cell>
          <cell r="J524">
            <v>8314</v>
          </cell>
          <cell r="K524" t="str">
            <v>Kyburg</v>
          </cell>
          <cell r="L524" t="str">
            <v>079 772 35 15</v>
          </cell>
          <cell r="M524" t="str">
            <v>beat@matko.ch</v>
          </cell>
          <cell r="N524" t="str">
            <v>Adliswil</v>
          </cell>
        </row>
        <row r="525">
          <cell r="C525">
            <v>103922</v>
          </cell>
          <cell r="E525" t="str">
            <v>Matthys</v>
          </cell>
          <cell r="F525" t="str">
            <v>Beat</v>
          </cell>
          <cell r="G525">
            <v>20594</v>
          </cell>
          <cell r="H525">
            <v>1956</v>
          </cell>
          <cell r="I525" t="str">
            <v>obere Blattenstr. 8</v>
          </cell>
          <cell r="J525">
            <v>8717</v>
          </cell>
          <cell r="K525" t="str">
            <v>Benken SG</v>
          </cell>
          <cell r="L525" t="str">
            <v>044 771 13 10</v>
          </cell>
          <cell r="M525" t="str">
            <v>robert.maurer@hispeed.ch</v>
          </cell>
          <cell r="N525" t="str">
            <v>Adliswil</v>
          </cell>
        </row>
        <row r="526">
          <cell r="C526">
            <v>103649</v>
          </cell>
          <cell r="E526" t="str">
            <v>Maurer</v>
          </cell>
          <cell r="F526" t="str">
            <v>Robert</v>
          </cell>
          <cell r="G526">
            <v>21063</v>
          </cell>
          <cell r="H526">
            <v>1957</v>
          </cell>
          <cell r="I526" t="str">
            <v>Feldblumenstr. 7</v>
          </cell>
          <cell r="J526">
            <v>8134</v>
          </cell>
          <cell r="K526" t="str">
            <v>Adliswil</v>
          </cell>
          <cell r="L526" t="str">
            <v>079 246 10 29</v>
          </cell>
          <cell r="M526" t="str">
            <v>br_maurer@bluewin.ch</v>
          </cell>
          <cell r="N526" t="str">
            <v>Gähwil</v>
          </cell>
        </row>
        <row r="527">
          <cell r="C527">
            <v>113139</v>
          </cell>
          <cell r="E527" t="str">
            <v>Maurer</v>
          </cell>
          <cell r="F527" t="str">
            <v>Bruno</v>
          </cell>
          <cell r="G527">
            <v>15791</v>
          </cell>
          <cell r="H527">
            <v>1943</v>
          </cell>
          <cell r="I527" t="str">
            <v>Oberdorfstrasse 4</v>
          </cell>
          <cell r="J527">
            <v>9532</v>
          </cell>
          <cell r="K527" t="str">
            <v>Rickenbach</v>
          </cell>
          <cell r="M527" t="str">
            <v>roberto-may@bluewin.ch</v>
          </cell>
          <cell r="N527" t="str">
            <v>Buochs-Ennetbürgen</v>
          </cell>
        </row>
        <row r="528">
          <cell r="C528">
            <v>271839</v>
          </cell>
          <cell r="E528" t="str">
            <v>May</v>
          </cell>
          <cell r="F528" t="str">
            <v>Roberto</v>
          </cell>
          <cell r="G528">
            <v>33973</v>
          </cell>
          <cell r="H528">
            <v>1993</v>
          </cell>
          <cell r="I528" t="str">
            <v>Lehmatt 2</v>
          </cell>
          <cell r="J528">
            <v>6375</v>
          </cell>
          <cell r="K528" t="str">
            <v>Beckenried</v>
          </cell>
          <cell r="L528" t="str">
            <v>079 430 18 75</v>
          </cell>
          <cell r="M528" t="str">
            <v>petermeier58@gmx.ch</v>
          </cell>
          <cell r="N528" t="str">
            <v>Rotkreuz-Risch</v>
          </cell>
        </row>
        <row r="529">
          <cell r="C529">
            <v>115651</v>
          </cell>
          <cell r="E529" t="str">
            <v>Meier</v>
          </cell>
          <cell r="F529" t="str">
            <v>Peter</v>
          </cell>
          <cell r="G529">
            <v>21349</v>
          </cell>
          <cell r="H529">
            <v>1958</v>
          </cell>
          <cell r="I529" t="str">
            <v>Unterrüti 4</v>
          </cell>
          <cell r="J529">
            <v>6343</v>
          </cell>
          <cell r="K529" t="str">
            <v>Rotkreuz</v>
          </cell>
          <cell r="L529" t="str">
            <v>079 344 94 08</v>
          </cell>
          <cell r="M529" t="str">
            <v>r.meier@freysicherheit.ch</v>
          </cell>
          <cell r="N529" t="str">
            <v>Rotkreuz-Risch</v>
          </cell>
        </row>
        <row r="530">
          <cell r="C530">
            <v>115652</v>
          </cell>
          <cell r="E530" t="str">
            <v>Meier</v>
          </cell>
          <cell r="F530" t="str">
            <v>René</v>
          </cell>
          <cell r="G530">
            <v>23243</v>
          </cell>
          <cell r="H530">
            <v>1963</v>
          </cell>
          <cell r="I530" t="str">
            <v>Unterrüti 4</v>
          </cell>
          <cell r="J530">
            <v>6343</v>
          </cell>
          <cell r="K530" t="str">
            <v>Rotkreuz</v>
          </cell>
          <cell r="L530" t="str">
            <v>079 564 75 69</v>
          </cell>
          <cell r="M530" t="str">
            <v>wema.meier@bluewin.ch</v>
          </cell>
          <cell r="N530" t="str">
            <v>Glarus</v>
          </cell>
        </row>
        <row r="531">
          <cell r="C531">
            <v>117763</v>
          </cell>
          <cell r="E531" t="str">
            <v>Meier</v>
          </cell>
          <cell r="F531" t="str">
            <v>Werner</v>
          </cell>
          <cell r="G531">
            <v>21970</v>
          </cell>
          <cell r="H531">
            <v>1960</v>
          </cell>
          <cell r="I531" t="str">
            <v>Mythenstr. 12</v>
          </cell>
          <cell r="J531">
            <v>8733</v>
          </cell>
          <cell r="K531" t="str">
            <v>Eschenbach</v>
          </cell>
          <cell r="L531" t="str">
            <v>062 837 44 82
078 684 86 50</v>
          </cell>
          <cell r="M531" t="str">
            <v>spsg.marcel.meier@gmx.ch</v>
          </cell>
          <cell r="N531" t="str">
            <v>Gretzenbach</v>
          </cell>
        </row>
        <row r="532">
          <cell r="C532">
            <v>123023</v>
          </cell>
          <cell r="E532" t="str">
            <v>Meier</v>
          </cell>
          <cell r="F532" t="str">
            <v>Marcel</v>
          </cell>
          <cell r="G532">
            <v>26387</v>
          </cell>
          <cell r="H532">
            <v>1972</v>
          </cell>
          <cell r="I532" t="str">
            <v>Ob. Dorfstr. 8</v>
          </cell>
          <cell r="J532">
            <v>5034</v>
          </cell>
          <cell r="K532" t="str">
            <v>Suhr</v>
          </cell>
          <cell r="M532" t="str">
            <v>anton.meier@quickline.ch</v>
          </cell>
          <cell r="N532" t="str">
            <v>Teufenthal</v>
          </cell>
        </row>
        <row r="533">
          <cell r="C533">
            <v>125882</v>
          </cell>
          <cell r="E533" t="str">
            <v>Meier</v>
          </cell>
          <cell r="F533" t="str">
            <v>Anton</v>
          </cell>
          <cell r="G533">
            <v>19432</v>
          </cell>
          <cell r="H533">
            <v>1953</v>
          </cell>
          <cell r="I533" t="str">
            <v>Rosenweg 10</v>
          </cell>
          <cell r="J533">
            <v>5040</v>
          </cell>
          <cell r="K533" t="str">
            <v>Schöftland</v>
          </cell>
          <cell r="L533" t="str">
            <v>079 577 44 87</v>
          </cell>
          <cell r="M533" t="str">
            <v>beatrice.meier@hemar.ch</v>
          </cell>
          <cell r="N533" t="str">
            <v>Fischbach-Göslikon</v>
          </cell>
        </row>
        <row r="534">
          <cell r="C534">
            <v>154226</v>
          </cell>
          <cell r="E534" t="str">
            <v>Meier</v>
          </cell>
          <cell r="F534" t="str">
            <v>Beatrice</v>
          </cell>
          <cell r="G534">
            <v>23838</v>
          </cell>
          <cell r="H534">
            <v>1965</v>
          </cell>
          <cell r="I534" t="str">
            <v>Holzacherweg 3</v>
          </cell>
          <cell r="J534">
            <v>5622</v>
          </cell>
          <cell r="K534" t="str">
            <v>Büelisacker</v>
          </cell>
          <cell r="L534" t="str">
            <v>076 562 20 67</v>
          </cell>
          <cell r="M534" t="str">
            <v>sg.lustdorf@bluewin.ch</v>
          </cell>
          <cell r="N534" t="str">
            <v>Dettighofen</v>
          </cell>
        </row>
        <row r="535">
          <cell r="C535">
            <v>166094</v>
          </cell>
          <cell r="E535" t="str">
            <v>Meier</v>
          </cell>
          <cell r="F535" t="str">
            <v>Marco</v>
          </cell>
          <cell r="G535">
            <v>26775</v>
          </cell>
          <cell r="H535">
            <v>1973</v>
          </cell>
          <cell r="I535" t="str">
            <v>Oberdorfstr. 7B</v>
          </cell>
          <cell r="J535">
            <v>8505</v>
          </cell>
          <cell r="K535" t="str">
            <v>Dettighofen</v>
          </cell>
          <cell r="L535" t="str">
            <v>079 595 74 04</v>
          </cell>
          <cell r="M535" t="str">
            <v>rudolf.meier@helvetia.ch</v>
          </cell>
          <cell r="N535" t="str">
            <v>St. Ursanne</v>
          </cell>
        </row>
        <row r="536">
          <cell r="C536">
            <v>284092</v>
          </cell>
          <cell r="E536" t="str">
            <v>Meier</v>
          </cell>
          <cell r="F536" t="str">
            <v>Ruedi</v>
          </cell>
          <cell r="G536">
            <v>20926</v>
          </cell>
          <cell r="H536">
            <v>1957</v>
          </cell>
          <cell r="I536" t="str">
            <v>Rangiers 101</v>
          </cell>
          <cell r="J536">
            <v>2882</v>
          </cell>
          <cell r="K536" t="str">
            <v>St-Ursanne</v>
          </cell>
          <cell r="L536" t="str">
            <v>079 532 19 21</v>
          </cell>
          <cell r="M536" t="str">
            <v>elisabeth-meili@bluewin.ch</v>
          </cell>
          <cell r="N536" t="str">
            <v>Balsthal</v>
          </cell>
        </row>
        <row r="537">
          <cell r="C537">
            <v>122953</v>
          </cell>
          <cell r="E537" t="str">
            <v>Meili</v>
          </cell>
          <cell r="F537" t="str">
            <v>Benjamin</v>
          </cell>
          <cell r="G537">
            <v>17092</v>
          </cell>
          <cell r="H537">
            <v>1946</v>
          </cell>
          <cell r="I537" t="str">
            <v>Engelbergstrasse 6</v>
          </cell>
          <cell r="J537">
            <v>4654</v>
          </cell>
          <cell r="K537" t="str">
            <v>Lostorf</v>
          </cell>
          <cell r="L537" t="str">
            <v>078 803 86 96</v>
          </cell>
          <cell r="M537" t="str">
            <v>mpat@sunrise.ch</v>
          </cell>
          <cell r="N537" t="str">
            <v>Mels</v>
          </cell>
        </row>
        <row r="538">
          <cell r="C538">
            <v>130719</v>
          </cell>
          <cell r="E538" t="str">
            <v>Meili</v>
          </cell>
          <cell r="F538" t="str">
            <v>Patrick</v>
          </cell>
          <cell r="G538">
            <v>26263</v>
          </cell>
          <cell r="H538">
            <v>1971</v>
          </cell>
          <cell r="I538" t="str">
            <v>Grenzweg 6</v>
          </cell>
          <cell r="J538">
            <v>8888</v>
          </cell>
          <cell r="K538" t="str">
            <v>Heiligkreuz</v>
          </cell>
          <cell r="L538" t="str">
            <v>034 413 05 85</v>
          </cell>
          <cell r="M538" t="str">
            <v>freienhof.ag@besonet.ch
guri.meister@bluewin.ch</v>
          </cell>
          <cell r="N538" t="str">
            <v>Winistorf</v>
          </cell>
        </row>
        <row r="539">
          <cell r="C539">
            <v>115210</v>
          </cell>
          <cell r="E539" t="str">
            <v>Meister</v>
          </cell>
          <cell r="F539" t="str">
            <v>Hansruedi</v>
          </cell>
          <cell r="G539">
            <v>22599</v>
          </cell>
          <cell r="H539">
            <v>1961</v>
          </cell>
          <cell r="I539" t="str">
            <v>Heinrichswilstr. 11</v>
          </cell>
          <cell r="J539">
            <v>3429</v>
          </cell>
          <cell r="K539" t="str">
            <v>Höchstetten</v>
          </cell>
          <cell r="M539" t="str">
            <v>p.meister80@bluewin.ch</v>
          </cell>
          <cell r="N539" t="str">
            <v>Aedermannsdorf-Herbetswil</v>
          </cell>
        </row>
        <row r="540">
          <cell r="C540">
            <v>306216</v>
          </cell>
          <cell r="E540" t="str">
            <v>Meister</v>
          </cell>
          <cell r="F540" t="str">
            <v>Pascal</v>
          </cell>
          <cell r="H540">
            <v>1980</v>
          </cell>
          <cell r="J540">
            <v>4715</v>
          </cell>
          <cell r="K540" t="str">
            <v>Herbetswil</v>
          </cell>
          <cell r="M540" t="str">
            <v>-</v>
          </cell>
          <cell r="N540" t="str">
            <v>Kollbrunn</v>
          </cell>
        </row>
        <row r="541">
          <cell r="C541">
            <v>301882</v>
          </cell>
          <cell r="E541" t="str">
            <v>Melileo</v>
          </cell>
          <cell r="F541" t="str">
            <v>Rocco</v>
          </cell>
          <cell r="G541">
            <v>18728</v>
          </cell>
          <cell r="H541">
            <v>1951</v>
          </cell>
          <cell r="I541" t="str">
            <v>Farnstrasse 8</v>
          </cell>
          <cell r="J541">
            <v>8404</v>
          </cell>
          <cell r="K541" t="str">
            <v>Winterthur</v>
          </cell>
          <cell r="L541" t="str">
            <v>079 822 02 04</v>
          </cell>
          <cell r="M541" t="str">
            <v>heinz.melliger@hispeed.ch</v>
          </cell>
          <cell r="N541" t="str">
            <v>Adliswil</v>
          </cell>
        </row>
        <row r="542">
          <cell r="C542">
            <v>121059</v>
          </cell>
          <cell r="E542" t="str">
            <v>Melliger</v>
          </cell>
          <cell r="F542" t="str">
            <v>Heinz</v>
          </cell>
          <cell r="G542">
            <v>22317</v>
          </cell>
          <cell r="H542">
            <v>1961</v>
          </cell>
          <cell r="I542" t="str">
            <v>Isengrundstr. 24</v>
          </cell>
          <cell r="J542">
            <v>8134</v>
          </cell>
          <cell r="K542" t="str">
            <v>Adliswil</v>
          </cell>
          <cell r="L542" t="str">
            <v>079 515 82 70</v>
          </cell>
          <cell r="M542" t="str">
            <v>sascha.merki@bluewin.ch</v>
          </cell>
          <cell r="N542" t="str">
            <v>Küsnacht</v>
          </cell>
        </row>
        <row r="543">
          <cell r="C543">
            <v>165890</v>
          </cell>
          <cell r="E543" t="str">
            <v>Merki</v>
          </cell>
          <cell r="F543" t="str">
            <v>Sascha</v>
          </cell>
          <cell r="G543">
            <v>31709</v>
          </cell>
          <cell r="H543">
            <v>1986</v>
          </cell>
          <cell r="I543" t="str">
            <v>Steinackerweg 37</v>
          </cell>
          <cell r="J543">
            <v>8405</v>
          </cell>
          <cell r="K543" t="str">
            <v>Winterthur</v>
          </cell>
          <cell r="L543" t="str">
            <v>076 356 73 42</v>
          </cell>
          <cell r="M543" t="str">
            <v>michaelmerki@sunrise.ch</v>
          </cell>
          <cell r="N543" t="str">
            <v>Dielsdorf</v>
          </cell>
        </row>
        <row r="544">
          <cell r="C544">
            <v>173472</v>
          </cell>
          <cell r="E544" t="str">
            <v>Merki</v>
          </cell>
          <cell r="F544" t="str">
            <v>Michael</v>
          </cell>
          <cell r="G544">
            <v>22679</v>
          </cell>
          <cell r="H544">
            <v>1962</v>
          </cell>
          <cell r="I544" t="str">
            <v>Surbgasse 6</v>
          </cell>
          <cell r="J544">
            <v>8165</v>
          </cell>
          <cell r="K544" t="str">
            <v>Schöfflisdorf</v>
          </cell>
          <cell r="M544" t="str">
            <v>jc.michela@bluewin.ch</v>
          </cell>
          <cell r="N544" t="str">
            <v>Arquebuse</v>
          </cell>
        </row>
        <row r="545">
          <cell r="C545">
            <v>130072</v>
          </cell>
          <cell r="E545" t="str">
            <v>Michela</v>
          </cell>
          <cell r="F545" t="str">
            <v>Jean-Claude</v>
          </cell>
          <cell r="G545">
            <v>16557</v>
          </cell>
          <cell r="H545">
            <v>1945</v>
          </cell>
          <cell r="I545" t="str">
            <v>Chemin des Morettes 5</v>
          </cell>
          <cell r="J545">
            <v>1273</v>
          </cell>
          <cell r="K545" t="str">
            <v>Le Muids</v>
          </cell>
          <cell r="M545" t="str">
            <v>vivienne.duppenthaler@gmail.com</v>
          </cell>
          <cell r="N545" t="str">
            <v>Arquebuse</v>
          </cell>
        </row>
        <row r="546">
          <cell r="C546">
            <v>238422</v>
          </cell>
          <cell r="E546" t="str">
            <v>Minotti</v>
          </cell>
          <cell r="F546" t="str">
            <v>Claude</v>
          </cell>
          <cell r="G546">
            <v>15679</v>
          </cell>
          <cell r="H546">
            <v>1942</v>
          </cell>
          <cell r="I546" t="str">
            <v>Poste restante Malagnou</v>
          </cell>
          <cell r="J546">
            <v>1200</v>
          </cell>
          <cell r="K546" t="str">
            <v>Genève 17</v>
          </cell>
          <cell r="L546" t="str">
            <v>079 230 58 52</v>
          </cell>
          <cell r="M546" t="str">
            <v>rico@molitor.ch</v>
          </cell>
          <cell r="N546" t="str">
            <v>Wengen</v>
          </cell>
        </row>
        <row r="547">
          <cell r="C547">
            <v>181771</v>
          </cell>
          <cell r="E547" t="str">
            <v>Molitor</v>
          </cell>
          <cell r="F547" t="str">
            <v>Rico</v>
          </cell>
          <cell r="G547">
            <v>18512</v>
          </cell>
          <cell r="H547">
            <v>1950</v>
          </cell>
          <cell r="I547" t="str">
            <v>Chalet Ahorn</v>
          </cell>
          <cell r="J547">
            <v>3823</v>
          </cell>
          <cell r="K547" t="str">
            <v>Wengen</v>
          </cell>
          <cell r="L547" t="str">
            <v>079 371 90 71</v>
          </cell>
          <cell r="M547" t="str">
            <v>vieuxtoit@vieuxtoit.ch
raymond@vieuxtoit.ch</v>
          </cell>
          <cell r="N547" t="str">
            <v>Bursinel</v>
          </cell>
        </row>
        <row r="548">
          <cell r="C548">
            <v>185149</v>
          </cell>
          <cell r="E548" t="str">
            <v>Monnard</v>
          </cell>
          <cell r="F548" t="str">
            <v>Raymond</v>
          </cell>
          <cell r="G548">
            <v>18373</v>
          </cell>
          <cell r="H548">
            <v>1950</v>
          </cell>
          <cell r="I548" t="str">
            <v>Rte de Mont-le-Grand 29</v>
          </cell>
          <cell r="J548">
            <v>1185</v>
          </cell>
          <cell r="K548" t="str">
            <v>Mont-sur-Rolle</v>
          </cell>
          <cell r="L548" t="str">
            <v>079 776 04 10</v>
          </cell>
          <cell r="M548" t="str">
            <v>romonnard@gmail.com</v>
          </cell>
          <cell r="N548" t="str">
            <v>Bursinel</v>
          </cell>
        </row>
        <row r="549">
          <cell r="C549">
            <v>186710</v>
          </cell>
          <cell r="E549" t="str">
            <v>Monnard</v>
          </cell>
          <cell r="F549" t="str">
            <v>Romain</v>
          </cell>
          <cell r="G549">
            <v>30418</v>
          </cell>
          <cell r="H549">
            <v>1983</v>
          </cell>
          <cell r="I549" t="str">
            <v>Ch de Roussillon 12</v>
          </cell>
          <cell r="J549">
            <v>1180</v>
          </cell>
          <cell r="K549" t="str">
            <v>Tartegnin</v>
          </cell>
          <cell r="M549" t="str">
            <v>-</v>
          </cell>
          <cell r="N549" t="str">
            <v>Satigny</v>
          </cell>
        </row>
        <row r="550">
          <cell r="C550">
            <v>130183</v>
          </cell>
          <cell r="E550" t="str">
            <v>Monnier</v>
          </cell>
          <cell r="F550" t="str">
            <v>Jean-Claude</v>
          </cell>
          <cell r="G550">
            <v>14977</v>
          </cell>
          <cell r="H550">
            <v>1941</v>
          </cell>
          <cell r="I550" t="str">
            <v>80, Pré-Gentil</v>
          </cell>
          <cell r="J550">
            <v>1242</v>
          </cell>
          <cell r="K550" t="str">
            <v>Satigny</v>
          </cell>
          <cell r="M550" t="str">
            <v>-</v>
          </cell>
          <cell r="N550" t="str">
            <v>L'Isle</v>
          </cell>
        </row>
        <row r="551">
          <cell r="C551">
            <v>221095</v>
          </cell>
          <cell r="E551" t="str">
            <v>Moor</v>
          </cell>
          <cell r="F551" t="str">
            <v>Henri</v>
          </cell>
          <cell r="G551">
            <v>17429</v>
          </cell>
          <cell r="H551">
            <v>1947</v>
          </cell>
          <cell r="I551" t="str">
            <v>Le Coudray 13</v>
          </cell>
          <cell r="J551">
            <v>1372</v>
          </cell>
          <cell r="K551" t="str">
            <v>Bavois</v>
          </cell>
          <cell r="M551" t="str">
            <v>tir.chavannes@gmail.com</v>
          </cell>
          <cell r="N551" t="str">
            <v>Chavannes-les-Forts</v>
          </cell>
        </row>
        <row r="552">
          <cell r="C552">
            <v>270869</v>
          </cell>
          <cell r="E552" t="str">
            <v>Moret</v>
          </cell>
          <cell r="F552" t="str">
            <v>Pierre-André</v>
          </cell>
          <cell r="G552">
            <v>20324</v>
          </cell>
          <cell r="H552">
            <v>1955</v>
          </cell>
          <cell r="I552" t="str">
            <v>route d'Ursy</v>
          </cell>
          <cell r="J552">
            <v>1974</v>
          </cell>
          <cell r="K552" t="str">
            <v>Vuarmarens</v>
          </cell>
          <cell r="M552" t="str">
            <v>eleonoremoret@bluewin.ch</v>
          </cell>
          <cell r="N552" t="str">
            <v>Palézieux</v>
          </cell>
        </row>
        <row r="553">
          <cell r="C553">
            <v>280756</v>
          </cell>
          <cell r="E553" t="str">
            <v>Moret</v>
          </cell>
          <cell r="F553" t="str">
            <v>Eléonore</v>
          </cell>
          <cell r="G553">
            <v>32997</v>
          </cell>
          <cell r="H553">
            <v>1990</v>
          </cell>
          <cell r="I553" t="str">
            <v>Rte d`Ursy 50</v>
          </cell>
          <cell r="J553">
            <v>1674</v>
          </cell>
          <cell r="K553" t="str">
            <v>Vuarmarens</v>
          </cell>
          <cell r="M553" t="str">
            <v>tir.chavannes@gmail.com</v>
          </cell>
          <cell r="N553" t="str">
            <v>Chavannes-les-Forts</v>
          </cell>
        </row>
        <row r="554">
          <cell r="C554">
            <v>280757</v>
          </cell>
          <cell r="E554" t="str">
            <v>Moret</v>
          </cell>
          <cell r="F554" t="str">
            <v>Sylvia</v>
          </cell>
          <cell r="G554">
            <v>24213</v>
          </cell>
          <cell r="H554">
            <v>1966</v>
          </cell>
          <cell r="I554" t="str">
            <v>route d'Ursy 50</v>
          </cell>
          <cell r="J554">
            <v>1674</v>
          </cell>
          <cell r="K554" t="str">
            <v>Vuarmarens</v>
          </cell>
          <cell r="M554" t="str">
            <v>sophie.moret93@gmail.com</v>
          </cell>
          <cell r="N554" t="str">
            <v>Aigle</v>
          </cell>
        </row>
        <row r="555">
          <cell r="C555">
            <v>304994</v>
          </cell>
          <cell r="E555" t="str">
            <v>Moret</v>
          </cell>
          <cell r="F555" t="str">
            <v>Sophie</v>
          </cell>
          <cell r="G555">
            <v>34116</v>
          </cell>
          <cell r="H555">
            <v>1993</v>
          </cell>
          <cell r="I555" t="str">
            <v>Rte de Villars</v>
          </cell>
          <cell r="J555">
            <v>1884</v>
          </cell>
          <cell r="K555" t="str">
            <v>Huémoz</v>
          </cell>
          <cell r="L555">
            <v>0</v>
          </cell>
          <cell r="M555" t="str">
            <v>gabriel.moeri@evard.ch</v>
          </cell>
          <cell r="N555" t="str">
            <v>Aarberg</v>
          </cell>
        </row>
        <row r="556">
          <cell r="C556">
            <v>114123</v>
          </cell>
          <cell r="E556" t="str">
            <v>Möri</v>
          </cell>
          <cell r="F556" t="str">
            <v>Gabriel</v>
          </cell>
          <cell r="G556">
            <v>28569</v>
          </cell>
          <cell r="H556">
            <v>1978</v>
          </cell>
          <cell r="I556">
            <v>0</v>
          </cell>
          <cell r="J556">
            <v>3272</v>
          </cell>
          <cell r="K556" t="str">
            <v>Epsach</v>
          </cell>
          <cell r="M556" t="str">
            <v>moser4716@bluewin.ch</v>
          </cell>
          <cell r="N556" t="str">
            <v>Welschenrohr</v>
          </cell>
        </row>
        <row r="557">
          <cell r="C557">
            <v>137201</v>
          </cell>
          <cell r="E557" t="str">
            <v>Moser</v>
          </cell>
          <cell r="F557" t="str">
            <v>Beat</v>
          </cell>
          <cell r="G557">
            <v>20008</v>
          </cell>
          <cell r="H557">
            <v>1954</v>
          </cell>
          <cell r="I557" t="str">
            <v>Kahlenweg 59</v>
          </cell>
          <cell r="J557">
            <v>4716</v>
          </cell>
          <cell r="K557" t="str">
            <v>Welschenrohr</v>
          </cell>
          <cell r="M557" t="str">
            <v>-</v>
          </cell>
          <cell r="N557" t="str">
            <v>Bassa Leventina Bodio</v>
          </cell>
        </row>
        <row r="558">
          <cell r="C558">
            <v>147552</v>
          </cell>
          <cell r="E558" t="str">
            <v>Moser</v>
          </cell>
          <cell r="F558" t="str">
            <v>Luigi</v>
          </cell>
          <cell r="G558">
            <v>15794</v>
          </cell>
          <cell r="H558">
            <v>1943</v>
          </cell>
          <cell r="I558" t="str">
            <v>-</v>
          </cell>
          <cell r="J558">
            <v>6776</v>
          </cell>
          <cell r="K558" t="str">
            <v>Piotta</v>
          </cell>
          <cell r="M558" t="str">
            <v>st_moser@bluewin.ch</v>
          </cell>
          <cell r="N558" t="str">
            <v>Biezwil</v>
          </cell>
        </row>
        <row r="559">
          <cell r="C559">
            <v>538812</v>
          </cell>
          <cell r="E559" t="str">
            <v>Moser</v>
          </cell>
          <cell r="F559" t="str">
            <v>Stefan</v>
          </cell>
          <cell r="G559">
            <v>35556</v>
          </cell>
          <cell r="H559">
            <v>1997</v>
          </cell>
          <cell r="I559" t="str">
            <v>Hauptstrasse 27</v>
          </cell>
          <cell r="J559">
            <v>4584</v>
          </cell>
          <cell r="K559" t="str">
            <v>Gächliwil</v>
          </cell>
          <cell r="M559" t="str">
            <v>da_moser@bluewin.ch</v>
          </cell>
          <cell r="N559" t="str">
            <v>Biezwil</v>
          </cell>
        </row>
        <row r="560">
          <cell r="C560">
            <v>614057</v>
          </cell>
          <cell r="E560" t="str">
            <v>Moser</v>
          </cell>
          <cell r="F560" t="str">
            <v>Daniel</v>
          </cell>
          <cell r="G560">
            <v>36308</v>
          </cell>
          <cell r="H560">
            <v>1999</v>
          </cell>
          <cell r="I560" t="str">
            <v>Hauptstrasse 27</v>
          </cell>
          <cell r="J560">
            <v>4584</v>
          </cell>
          <cell r="K560" t="str">
            <v>Gächliwil</v>
          </cell>
          <cell r="M560" t="str">
            <v>rosemarie.mossu@me.com</v>
          </cell>
          <cell r="N560" t="str">
            <v>St. Légier</v>
          </cell>
        </row>
        <row r="561">
          <cell r="C561">
            <v>187675</v>
          </cell>
          <cell r="E561" t="str">
            <v>Mossu</v>
          </cell>
          <cell r="F561" t="str">
            <v>Joseph</v>
          </cell>
          <cell r="G561">
            <v>12697</v>
          </cell>
          <cell r="H561">
            <v>1934</v>
          </cell>
          <cell r="I561" t="str">
            <v>Ch de Béranges 39</v>
          </cell>
          <cell r="J561">
            <v>1814</v>
          </cell>
          <cell r="K561" t="str">
            <v>La Tour-de-Peilz</v>
          </cell>
          <cell r="M561" t="str">
            <v>rosemarie.mossu@me.com</v>
          </cell>
          <cell r="N561" t="str">
            <v>St. Légier</v>
          </cell>
        </row>
        <row r="562">
          <cell r="C562">
            <v>187676</v>
          </cell>
          <cell r="E562" t="str">
            <v>Mossu</v>
          </cell>
          <cell r="F562" t="str">
            <v>Rosemarie</v>
          </cell>
          <cell r="G562">
            <v>15074</v>
          </cell>
          <cell r="H562">
            <v>1941</v>
          </cell>
          <cell r="I562" t="str">
            <v>Ch. de Béranges 39</v>
          </cell>
          <cell r="J562">
            <v>1814</v>
          </cell>
          <cell r="K562" t="str">
            <v>La Tour-de-Peilz</v>
          </cell>
          <cell r="M562" t="str">
            <v>lmottier@bluewin.ch</v>
          </cell>
          <cell r="N562" t="str">
            <v>Aigle</v>
          </cell>
        </row>
        <row r="563">
          <cell r="C563">
            <v>195969</v>
          </cell>
          <cell r="E563" t="str">
            <v>Mottier</v>
          </cell>
          <cell r="F563" t="str">
            <v>Laurent</v>
          </cell>
          <cell r="G563">
            <v>26101</v>
          </cell>
          <cell r="H563">
            <v>1971</v>
          </cell>
          <cell r="I563" t="str">
            <v>Clos-Novex 40 F</v>
          </cell>
          <cell r="J563">
            <v>1868</v>
          </cell>
          <cell r="K563" t="str">
            <v>Collombey</v>
          </cell>
          <cell r="L563" t="str">
            <v>079 236 70 01</v>
          </cell>
          <cell r="M563" t="str">
            <v>jacques.moullet@gmail.com</v>
          </cell>
          <cell r="N563" t="str">
            <v>Fribourg</v>
          </cell>
        </row>
        <row r="564">
          <cell r="C564">
            <v>161322</v>
          </cell>
          <cell r="E564" t="str">
            <v>Moullet</v>
          </cell>
          <cell r="F564" t="str">
            <v>Jacques</v>
          </cell>
          <cell r="G564">
            <v>21672</v>
          </cell>
          <cell r="H564">
            <v>1959</v>
          </cell>
          <cell r="I564" t="str">
            <v>Route de Nierlet 115</v>
          </cell>
          <cell r="J564">
            <v>1740</v>
          </cell>
          <cell r="K564" t="str">
            <v>Neyruz</v>
          </cell>
          <cell r="M564" t="str">
            <v>philba@bluewin.ch</v>
          </cell>
          <cell r="N564" t="str">
            <v>Bursinel</v>
          </cell>
        </row>
        <row r="565">
          <cell r="C565">
            <v>305823</v>
          </cell>
          <cell r="E565" t="str">
            <v>Mugnier</v>
          </cell>
          <cell r="F565" t="str">
            <v>Martine</v>
          </cell>
          <cell r="G565">
            <v>23333</v>
          </cell>
          <cell r="H565">
            <v>1963</v>
          </cell>
          <cell r="I565" t="str">
            <v>Rte de Crassier 11</v>
          </cell>
          <cell r="J565">
            <v>1279</v>
          </cell>
          <cell r="K565" t="str">
            <v>Bogis-Bossey</v>
          </cell>
          <cell r="M565" t="str">
            <v>muller-vanessa4@hotmail.com</v>
          </cell>
          <cell r="N565" t="str">
            <v>La Roche</v>
          </cell>
        </row>
        <row r="566">
          <cell r="C566">
            <v>270160</v>
          </cell>
          <cell r="E566" t="str">
            <v>Muller</v>
          </cell>
          <cell r="F566" t="str">
            <v>Vanessa</v>
          </cell>
          <cell r="G566">
            <v>32808</v>
          </cell>
          <cell r="H566">
            <v>1989</v>
          </cell>
          <cell r="I566" t="str">
            <v>Route de la Serbache 27</v>
          </cell>
          <cell r="J566">
            <v>1634</v>
          </cell>
          <cell r="K566" t="str">
            <v>La Roche</v>
          </cell>
          <cell r="L566" t="str">
            <v>079 430 13 24</v>
          </cell>
          <cell r="M566" t="str">
            <v>huemue@bluewin.ch</v>
          </cell>
          <cell r="N566" t="str">
            <v>Aesch</v>
          </cell>
        </row>
        <row r="567">
          <cell r="C567">
            <v>107895</v>
          </cell>
          <cell r="E567" t="str">
            <v>Müller</v>
          </cell>
          <cell r="F567" t="str">
            <v>Daniela</v>
          </cell>
          <cell r="G567">
            <v>22811</v>
          </cell>
          <cell r="H567">
            <v>1962</v>
          </cell>
          <cell r="I567" t="str">
            <v>Laufenstr. 11</v>
          </cell>
          <cell r="J567">
            <v>4142</v>
          </cell>
          <cell r="K567" t="str">
            <v>Münchenstein</v>
          </cell>
          <cell r="M567" t="str">
            <v>seppi.mueller47@gmail.com</v>
          </cell>
          <cell r="N567" t="str">
            <v>Ebikon</v>
          </cell>
        </row>
        <row r="568">
          <cell r="C568">
            <v>114662</v>
          </cell>
          <cell r="E568" t="str">
            <v>Müller</v>
          </cell>
          <cell r="F568" t="str">
            <v>Josef</v>
          </cell>
          <cell r="G568">
            <v>17457</v>
          </cell>
          <cell r="H568">
            <v>1947</v>
          </cell>
          <cell r="I568" t="str">
            <v>Eichengasse 2</v>
          </cell>
          <cell r="J568">
            <v>6331</v>
          </cell>
          <cell r="K568" t="str">
            <v>Hünenberg</v>
          </cell>
          <cell r="L568" t="str">
            <v>079 374 55 26</v>
          </cell>
          <cell r="M568" t="str">
            <v>fredy.mueller@ggs.ch</v>
          </cell>
          <cell r="N568" t="str">
            <v>Laupersdorf</v>
          </cell>
        </row>
        <row r="569">
          <cell r="C569">
            <v>246603</v>
          </cell>
          <cell r="E569" t="str">
            <v>Müller</v>
          </cell>
          <cell r="F569" t="str">
            <v>Fredy</v>
          </cell>
          <cell r="G569">
            <v>25475</v>
          </cell>
          <cell r="H569">
            <v>1969</v>
          </cell>
          <cell r="I569" t="str">
            <v>Werkhofstrasse 2a</v>
          </cell>
          <cell r="J569">
            <v>4562</v>
          </cell>
          <cell r="K569" t="str">
            <v>Biberist</v>
          </cell>
          <cell r="M569" t="str">
            <v>chesu_ch2002@yahoo.de</v>
          </cell>
          <cell r="N569" t="str">
            <v>Trimbach</v>
          </cell>
        </row>
        <row r="570">
          <cell r="C570">
            <v>271946</v>
          </cell>
          <cell r="E570" t="str">
            <v>Müller</v>
          </cell>
          <cell r="F570" t="str">
            <v>Fabian</v>
          </cell>
          <cell r="G570">
            <v>31458</v>
          </cell>
          <cell r="H570">
            <v>1986</v>
          </cell>
          <cell r="I570" t="str">
            <v>Brämenhofstatt 2</v>
          </cell>
          <cell r="J570">
            <v>6472</v>
          </cell>
          <cell r="K570" t="str">
            <v>Erstfeld</v>
          </cell>
          <cell r="L570" t="str">
            <v>076 448 80 21</v>
          </cell>
          <cell r="M570" t="str">
            <v>muntwyler8@bluewin.ch</v>
          </cell>
          <cell r="N570" t="str">
            <v>Fischbach-Göslikon</v>
          </cell>
        </row>
        <row r="571">
          <cell r="C571">
            <v>230056</v>
          </cell>
          <cell r="E571" t="str">
            <v>Muntwyler</v>
          </cell>
          <cell r="F571" t="str">
            <v>Kurt</v>
          </cell>
          <cell r="G571">
            <v>20276</v>
          </cell>
          <cell r="H571">
            <v>1955</v>
          </cell>
          <cell r="I571" t="str">
            <v>Mellingerstr. 13</v>
          </cell>
          <cell r="J571">
            <v>5525</v>
          </cell>
          <cell r="K571" t="str">
            <v>Fischbach-Göslikon</v>
          </cell>
          <cell r="M571" t="str">
            <v>chrigu83@gmx.ch</v>
          </cell>
          <cell r="N571" t="str">
            <v>Röthenbach</v>
          </cell>
        </row>
        <row r="572">
          <cell r="C572">
            <v>209950</v>
          </cell>
          <cell r="E572" t="str">
            <v>Nafzger</v>
          </cell>
          <cell r="F572" t="str">
            <v>Christian</v>
          </cell>
          <cell r="G572">
            <v>30566</v>
          </cell>
          <cell r="H572">
            <v>1983</v>
          </cell>
          <cell r="I572" t="str">
            <v>Falkenweg 7</v>
          </cell>
          <cell r="J572">
            <v>3672</v>
          </cell>
          <cell r="K572" t="str">
            <v>Oberdiessbach</v>
          </cell>
          <cell r="M572" t="str">
            <v>christoph.nay@deuringoehninger.ch</v>
          </cell>
          <cell r="N572" t="str">
            <v>Winterthur-Stadt</v>
          </cell>
        </row>
        <row r="573">
          <cell r="C573">
            <v>148399</v>
          </cell>
          <cell r="E573" t="str">
            <v>Nay</v>
          </cell>
          <cell r="F573" t="str">
            <v>Christoph</v>
          </cell>
          <cell r="G573">
            <v>26662</v>
          </cell>
          <cell r="H573">
            <v>1972</v>
          </cell>
          <cell r="I573" t="str">
            <v>Hofmannspüntenstrasse 38</v>
          </cell>
          <cell r="J573">
            <v>8542</v>
          </cell>
          <cell r="K573" t="str">
            <v>Wiesendangen</v>
          </cell>
          <cell r="M573" t="str">
            <v>michael@netzerag.ch</v>
          </cell>
          <cell r="N573" t="str">
            <v>Günsberg</v>
          </cell>
        </row>
        <row r="574">
          <cell r="C574">
            <v>336964</v>
          </cell>
          <cell r="E574" t="str">
            <v>Netzer</v>
          </cell>
          <cell r="F574" t="str">
            <v>Michael</v>
          </cell>
          <cell r="H574">
            <v>1981</v>
          </cell>
          <cell r="I574" t="str">
            <v>Fiechtlerweg 9</v>
          </cell>
          <cell r="J574">
            <v>4524</v>
          </cell>
          <cell r="K574" t="str">
            <v>Günsberg</v>
          </cell>
          <cell r="M574" t="str">
            <v>hans.neuenschwander@gmx.ch</v>
          </cell>
          <cell r="N574" t="str">
            <v>Belp</v>
          </cell>
        </row>
        <row r="575">
          <cell r="C575">
            <v>159920</v>
          </cell>
          <cell r="E575" t="str">
            <v>Neuenschwander</v>
          </cell>
          <cell r="F575" t="str">
            <v>Hans</v>
          </cell>
          <cell r="G575">
            <v>19209</v>
          </cell>
          <cell r="H575">
            <v>1952</v>
          </cell>
          <cell r="I575" t="str">
            <v>Längackerweg 1</v>
          </cell>
          <cell r="J575">
            <v>3123</v>
          </cell>
          <cell r="K575" t="str">
            <v>Belp</v>
          </cell>
          <cell r="M575" t="str">
            <v>jf@jfnicolet.ch</v>
          </cell>
          <cell r="N575" t="str">
            <v>Baulmes</v>
          </cell>
        </row>
        <row r="576">
          <cell r="C576">
            <v>312791</v>
          </cell>
          <cell r="E576" t="str">
            <v>Nicolet</v>
          </cell>
          <cell r="F576" t="str">
            <v>Jean-François</v>
          </cell>
          <cell r="G576">
            <v>23979</v>
          </cell>
          <cell r="H576">
            <v>1965</v>
          </cell>
          <cell r="I576" t="str">
            <v>Sur Vigny 23</v>
          </cell>
          <cell r="J576">
            <v>1439</v>
          </cell>
          <cell r="K576" t="str">
            <v>Rances</v>
          </cell>
          <cell r="M576" t="str">
            <v>fabrice.nicolier@lausanne.ch</v>
          </cell>
          <cell r="N576" t="str">
            <v>Aigle</v>
          </cell>
        </row>
        <row r="577">
          <cell r="C577">
            <v>590644</v>
          </cell>
          <cell r="E577" t="str">
            <v>Nicolier</v>
          </cell>
          <cell r="F577" t="str">
            <v>Fabrice</v>
          </cell>
          <cell r="G577">
            <v>26531</v>
          </cell>
          <cell r="H577">
            <v>1972</v>
          </cell>
          <cell r="I577" t="str">
            <v>Route d`Antagnes 662</v>
          </cell>
          <cell r="J577">
            <v>1867</v>
          </cell>
          <cell r="K577" t="str">
            <v>Ollon VD</v>
          </cell>
          <cell r="M577" t="str">
            <v>t.niederberger@gmx.ch</v>
          </cell>
          <cell r="N577" t="str">
            <v>Büren-Oberdorf</v>
          </cell>
        </row>
        <row r="578">
          <cell r="C578">
            <v>114340</v>
          </cell>
          <cell r="E578" t="str">
            <v>Niederberger</v>
          </cell>
          <cell r="F578" t="str">
            <v>Thomas</v>
          </cell>
          <cell r="G578">
            <v>27811</v>
          </cell>
          <cell r="H578">
            <v>1976</v>
          </cell>
          <cell r="I578" t="str">
            <v>Oberrickenbachstr. 23</v>
          </cell>
          <cell r="J578">
            <v>6386</v>
          </cell>
          <cell r="K578" t="str">
            <v>Wolfenschiessen</v>
          </cell>
          <cell r="L578" t="str">
            <v>079 643 12 10</v>
          </cell>
          <cell r="M578" t="str">
            <v>eniederberger@bluewin.ch</v>
          </cell>
          <cell r="N578" t="str">
            <v>Ebikon</v>
          </cell>
        </row>
        <row r="579">
          <cell r="C579">
            <v>114440</v>
          </cell>
          <cell r="E579" t="str">
            <v>Niederberger</v>
          </cell>
          <cell r="F579" t="str">
            <v>Ernst</v>
          </cell>
          <cell r="G579">
            <v>21988</v>
          </cell>
          <cell r="H579">
            <v>1960</v>
          </cell>
          <cell r="I579" t="str">
            <v>Dorfstr. 1</v>
          </cell>
          <cell r="J579">
            <v>6030</v>
          </cell>
          <cell r="K579" t="str">
            <v>Ebikon</v>
          </cell>
          <cell r="M579" t="str">
            <v>silvan.niederberger@bluewin.ch</v>
          </cell>
          <cell r="N579" t="str">
            <v>Büren-Oberdorf</v>
          </cell>
        </row>
        <row r="580">
          <cell r="C580">
            <v>278397</v>
          </cell>
          <cell r="E580" t="str">
            <v>Niederberger</v>
          </cell>
          <cell r="F580" t="str">
            <v>Silvan</v>
          </cell>
          <cell r="G580">
            <v>32412</v>
          </cell>
          <cell r="H580">
            <v>1988</v>
          </cell>
          <cell r="I580" t="str">
            <v>PF 46, Stettlistr. 17</v>
          </cell>
          <cell r="J580">
            <v>6383</v>
          </cell>
          <cell r="K580" t="str">
            <v>Dallenwil</v>
          </cell>
          <cell r="M580" t="str">
            <v>pascalniederberger@bluewin.ch</v>
          </cell>
          <cell r="N580" t="str">
            <v>Büren-Oberdorf</v>
          </cell>
        </row>
        <row r="581">
          <cell r="C581">
            <v>310122</v>
          </cell>
          <cell r="E581" t="str">
            <v>Niederberger</v>
          </cell>
          <cell r="F581" t="str">
            <v>Pascal</v>
          </cell>
          <cell r="G581">
            <v>33143</v>
          </cell>
          <cell r="H581">
            <v>1990</v>
          </cell>
          <cell r="I581" t="str">
            <v>Stettlistrasse 17</v>
          </cell>
          <cell r="J581">
            <v>6383</v>
          </cell>
          <cell r="K581" t="str">
            <v>Dallenwil</v>
          </cell>
          <cell r="L581" t="str">
            <v>079 221 19 65</v>
          </cell>
          <cell r="M581" t="str">
            <v>roger.nikles@evard.ch
roger.nikles@bkw.ch</v>
          </cell>
          <cell r="N581" t="str">
            <v>Aegerten</v>
          </cell>
        </row>
        <row r="582">
          <cell r="C582">
            <v>120548</v>
          </cell>
          <cell r="E582" t="str">
            <v>Nikles</v>
          </cell>
          <cell r="F582" t="str">
            <v>Roger</v>
          </cell>
          <cell r="G582">
            <v>24330</v>
          </cell>
          <cell r="H582">
            <v>1966</v>
          </cell>
          <cell r="I582" t="str">
            <v>Moosrain 6</v>
          </cell>
          <cell r="J582">
            <v>3274</v>
          </cell>
          <cell r="K582" t="str">
            <v>Bühl</v>
          </cell>
          <cell r="M582" t="str">
            <v>h.nussbaum@gmx.ch</v>
          </cell>
          <cell r="N582" t="str">
            <v>Oberbalm</v>
          </cell>
        </row>
        <row r="583">
          <cell r="C583">
            <v>225204</v>
          </cell>
          <cell r="E583" t="str">
            <v>Nussbaum</v>
          </cell>
          <cell r="F583" t="str">
            <v>Heinz</v>
          </cell>
          <cell r="G583">
            <v>32837</v>
          </cell>
          <cell r="H583">
            <v>1989</v>
          </cell>
          <cell r="I583" t="str">
            <v>Obermuhlern 2</v>
          </cell>
          <cell r="J583">
            <v>3086</v>
          </cell>
          <cell r="K583" t="str">
            <v>Zimmerwald</v>
          </cell>
          <cell r="M583" t="str">
            <v>nyfeler.fritz@bluewin.ch</v>
          </cell>
          <cell r="N583" t="str">
            <v>Thörigen</v>
          </cell>
        </row>
        <row r="584">
          <cell r="C584">
            <v>115334</v>
          </cell>
          <cell r="E584" t="str">
            <v>Nyfeler</v>
          </cell>
          <cell r="F584" t="str">
            <v>Fritz</v>
          </cell>
          <cell r="G584">
            <v>13424</v>
          </cell>
          <cell r="H584">
            <v>1936</v>
          </cell>
          <cell r="I584" t="str">
            <v>Hinterdorf 31</v>
          </cell>
          <cell r="J584">
            <v>4955</v>
          </cell>
          <cell r="K584" t="str">
            <v>Gondiswil</v>
          </cell>
          <cell r="M584" t="str">
            <v>raymond.casucci@romande-energie.ch</v>
          </cell>
          <cell r="N584" t="str">
            <v>L'Isle</v>
          </cell>
        </row>
        <row r="585">
          <cell r="C585">
            <v>186835</v>
          </cell>
          <cell r="E585" t="str">
            <v>Oberson</v>
          </cell>
          <cell r="F585" t="str">
            <v>Marie-Rose</v>
          </cell>
          <cell r="G585">
            <v>20050</v>
          </cell>
          <cell r="H585">
            <v>1954</v>
          </cell>
          <cell r="I585" t="str">
            <v>Rte de la Paix 20</v>
          </cell>
          <cell r="J585">
            <v>1315</v>
          </cell>
          <cell r="K585" t="str">
            <v>La Sarraz</v>
          </cell>
          <cell r="M585" t="str">
            <v>obrist.david@sunrise.ch</v>
          </cell>
          <cell r="N585" t="str">
            <v>Arquebuse</v>
          </cell>
        </row>
        <row r="586">
          <cell r="C586">
            <v>308132</v>
          </cell>
          <cell r="E586" t="str">
            <v>Obrist</v>
          </cell>
          <cell r="F586" t="str">
            <v>David</v>
          </cell>
          <cell r="G586">
            <v>34247</v>
          </cell>
          <cell r="H586">
            <v>1993</v>
          </cell>
          <cell r="I586" t="str">
            <v>Rue Barthélemy-Menn 4</v>
          </cell>
          <cell r="J586">
            <v>1205</v>
          </cell>
          <cell r="K586" t="str">
            <v>Genève</v>
          </cell>
          <cell r="M586" t="str">
            <v>marcel.ochsner@bluewin.ch</v>
          </cell>
          <cell r="N586" t="str">
            <v>Winterthur-Stadt</v>
          </cell>
        </row>
        <row r="587">
          <cell r="C587">
            <v>108564</v>
          </cell>
          <cell r="E587" t="str">
            <v>Ochsner</v>
          </cell>
          <cell r="F587" t="str">
            <v>Marcel</v>
          </cell>
          <cell r="G587">
            <v>24264</v>
          </cell>
          <cell r="H587">
            <v>1966</v>
          </cell>
          <cell r="I587" t="str">
            <v>Löwenstrasse 5</v>
          </cell>
          <cell r="J587">
            <v>8400</v>
          </cell>
          <cell r="K587" t="str">
            <v>Winterthur</v>
          </cell>
          <cell r="M587" t="str">
            <v>-</v>
          </cell>
          <cell r="N587" t="str">
            <v>Winterthur-Stadt</v>
          </cell>
        </row>
        <row r="588">
          <cell r="C588">
            <v>323203</v>
          </cell>
          <cell r="E588" t="str">
            <v>Ochsner</v>
          </cell>
          <cell r="F588" t="str">
            <v>Roman</v>
          </cell>
          <cell r="G588">
            <v>34805</v>
          </cell>
          <cell r="H588">
            <v>1995</v>
          </cell>
          <cell r="I588" t="str">
            <v>Löwenstrasse 5</v>
          </cell>
          <cell r="J588">
            <v>8400</v>
          </cell>
          <cell r="K588" t="str">
            <v>Winterthur</v>
          </cell>
          <cell r="M588" t="str">
            <v>maxogg@bluewin.ch</v>
          </cell>
          <cell r="N588" t="str">
            <v>Dielsdorf</v>
          </cell>
        </row>
        <row r="589">
          <cell r="C589">
            <v>162353</v>
          </cell>
          <cell r="E589" t="str">
            <v>Ogg</v>
          </cell>
          <cell r="F589" t="str">
            <v>Max</v>
          </cell>
          <cell r="G589">
            <v>18123</v>
          </cell>
          <cell r="H589">
            <v>1949</v>
          </cell>
          <cell r="I589" t="str">
            <v>Bergstrasse 44</v>
          </cell>
          <cell r="J589">
            <v>8107</v>
          </cell>
          <cell r="K589" t="str">
            <v>Buchs ZH</v>
          </cell>
          <cell r="M589" t="str">
            <v>martial.giroud@gmail.com</v>
          </cell>
          <cell r="N589" t="str">
            <v>Aigle</v>
          </cell>
        </row>
        <row r="590">
          <cell r="C590">
            <v>304995</v>
          </cell>
          <cell r="E590" t="str">
            <v>Oguey</v>
          </cell>
          <cell r="F590" t="str">
            <v>Mélissa</v>
          </cell>
          <cell r="G590">
            <v>34420</v>
          </cell>
          <cell r="H590">
            <v>1994</v>
          </cell>
          <cell r="I590" t="str">
            <v>Rue du Bugnon 1</v>
          </cell>
          <cell r="J590">
            <v>1870</v>
          </cell>
          <cell r="K590" t="str">
            <v>Monthey</v>
          </cell>
          <cell r="L590" t="str">
            <v>062 842 68 70</v>
          </cell>
          <cell r="M590" t="str">
            <v>au.ort@ziksuhr.ch</v>
          </cell>
          <cell r="N590" t="str">
            <v>Suhr</v>
          </cell>
        </row>
        <row r="591">
          <cell r="C591">
            <v>125850</v>
          </cell>
          <cell r="E591" t="str">
            <v>Ort</v>
          </cell>
          <cell r="F591" t="str">
            <v>Andy</v>
          </cell>
          <cell r="G591">
            <v>18912</v>
          </cell>
          <cell r="H591">
            <v>1951</v>
          </cell>
          <cell r="I591" t="str">
            <v>Tramstr. 63</v>
          </cell>
          <cell r="J591">
            <v>5034</v>
          </cell>
          <cell r="K591" t="str">
            <v>Suhr</v>
          </cell>
          <cell r="M591" t="str">
            <v>s.i.otti@bluewin.ch</v>
          </cell>
          <cell r="N591" t="str">
            <v>Biezwil</v>
          </cell>
        </row>
        <row r="592">
          <cell r="C592">
            <v>122746</v>
          </cell>
          <cell r="E592" t="str">
            <v>Otti</v>
          </cell>
          <cell r="F592" t="str">
            <v>Iwan</v>
          </cell>
          <cell r="G592">
            <v>26716</v>
          </cell>
          <cell r="H592">
            <v>1973</v>
          </cell>
          <cell r="I592" t="str">
            <v>Chrummacher 4</v>
          </cell>
          <cell r="J592">
            <v>3298</v>
          </cell>
          <cell r="K592" t="str">
            <v>Oberwil b. Büren</v>
          </cell>
          <cell r="M592" t="str">
            <v>sebastien.overney@bluewin.ch</v>
          </cell>
          <cell r="N592" t="str">
            <v>Bulle et environs</v>
          </cell>
        </row>
        <row r="593">
          <cell r="C593">
            <v>161105</v>
          </cell>
          <cell r="E593" t="str">
            <v>Overney</v>
          </cell>
          <cell r="F593" t="str">
            <v>Sébastien</v>
          </cell>
          <cell r="G593">
            <v>26549</v>
          </cell>
          <cell r="H593">
            <v>1972</v>
          </cell>
          <cell r="I593" t="str">
            <v>Route des Grands Bois 2</v>
          </cell>
          <cell r="J593">
            <v>1663</v>
          </cell>
          <cell r="K593" t="str">
            <v>Epagny</v>
          </cell>
          <cell r="M593" t="str">
            <v>pa.parnisari@bluewin.ch</v>
          </cell>
          <cell r="N593" t="str">
            <v>Duillier</v>
          </cell>
        </row>
        <row r="594">
          <cell r="C594">
            <v>316643</v>
          </cell>
          <cell r="E594" t="str">
            <v>Parnisari</v>
          </cell>
          <cell r="F594" t="str">
            <v>Pascal</v>
          </cell>
          <cell r="G594">
            <v>24635</v>
          </cell>
          <cell r="H594">
            <v>1967</v>
          </cell>
          <cell r="I594" t="str">
            <v>Rte de Trélex 2</v>
          </cell>
          <cell r="J594">
            <v>1266</v>
          </cell>
          <cell r="K594" t="str">
            <v>Duillier</v>
          </cell>
          <cell r="M594" t="str">
            <v>danypasche08@bluewin.ch</v>
          </cell>
          <cell r="N594" t="str">
            <v>Bursinel</v>
          </cell>
        </row>
        <row r="595">
          <cell r="C595">
            <v>186712</v>
          </cell>
          <cell r="E595" t="str">
            <v>Pasche</v>
          </cell>
          <cell r="F595" t="str">
            <v>Daniel</v>
          </cell>
          <cell r="G595">
            <v>19932</v>
          </cell>
          <cell r="H595">
            <v>1954</v>
          </cell>
          <cell r="I595" t="str">
            <v>Ruelle du Velours 6</v>
          </cell>
          <cell r="J595">
            <v>1188</v>
          </cell>
          <cell r="K595" t="str">
            <v>Giimel</v>
          </cell>
          <cell r="M595" t="str">
            <v>jjpasche48@netplus.ch</v>
          </cell>
          <cell r="N595" t="str">
            <v>L'Isle</v>
          </cell>
        </row>
        <row r="596">
          <cell r="C596">
            <v>186922</v>
          </cell>
          <cell r="E596" t="str">
            <v>Pasche</v>
          </cell>
          <cell r="F596" t="str">
            <v>Jean-Jacques</v>
          </cell>
          <cell r="G596">
            <v>17701</v>
          </cell>
          <cell r="H596">
            <v>1948</v>
          </cell>
          <cell r="I596" t="str">
            <v>Ch. de Buchellieula 3</v>
          </cell>
          <cell r="J596">
            <v>1873</v>
          </cell>
          <cell r="K596" t="str">
            <v>Val-d`Illiez</v>
          </cell>
          <cell r="M596" t="str">
            <v>-</v>
          </cell>
          <cell r="N596" t="str">
            <v>Bursinel</v>
          </cell>
        </row>
        <row r="597">
          <cell r="C597">
            <v>252363</v>
          </cell>
          <cell r="E597" t="str">
            <v>Pasche</v>
          </cell>
          <cell r="F597" t="str">
            <v>Christophe</v>
          </cell>
          <cell r="G597">
            <v>27823</v>
          </cell>
          <cell r="H597">
            <v>1976</v>
          </cell>
          <cell r="I597" t="str">
            <v>Ruelle du Velours 4</v>
          </cell>
          <cell r="J597">
            <v>1188</v>
          </cell>
          <cell r="K597" t="str">
            <v>Gimel</v>
          </cell>
          <cell r="M597" t="str">
            <v>a.pasquier79@gmail.com</v>
          </cell>
          <cell r="N597" t="str">
            <v>Fribourg</v>
          </cell>
        </row>
        <row r="598">
          <cell r="C598">
            <v>160537</v>
          </cell>
          <cell r="E598" t="str">
            <v>Pasquier</v>
          </cell>
          <cell r="F598" t="str">
            <v>Alexandre</v>
          </cell>
          <cell r="G598">
            <v>28953</v>
          </cell>
          <cell r="H598">
            <v>1979</v>
          </cell>
          <cell r="I598" t="str">
            <v>Le Pautron 7</v>
          </cell>
          <cell r="J598">
            <v>1623</v>
          </cell>
          <cell r="K598" t="str">
            <v>Semsales</v>
          </cell>
          <cell r="M598" t="str">
            <v>francois.passaplan@bluewin.ch</v>
          </cell>
          <cell r="N598" t="str">
            <v>La Roche</v>
          </cell>
        </row>
        <row r="599">
          <cell r="C599">
            <v>161432</v>
          </cell>
          <cell r="E599" t="str">
            <v>Passaplan</v>
          </cell>
          <cell r="F599" t="str">
            <v>François</v>
          </cell>
          <cell r="G599">
            <v>24840</v>
          </cell>
          <cell r="H599">
            <v>1968</v>
          </cell>
          <cell r="I599" t="str">
            <v>Route de l`Eglise 73</v>
          </cell>
          <cell r="J599">
            <v>1648</v>
          </cell>
          <cell r="K599" t="str">
            <v>Hauteville</v>
          </cell>
          <cell r="L599" t="str">
            <v>079 520 47 02</v>
          </cell>
          <cell r="M599" t="str">
            <v>christian.peier@gmx.ch</v>
          </cell>
          <cell r="N599" t="str">
            <v>Muhen</v>
          </cell>
        </row>
        <row r="600">
          <cell r="C600">
            <v>438394</v>
          </cell>
          <cell r="E600" t="str">
            <v>Peier</v>
          </cell>
          <cell r="F600" t="str">
            <v>Christian</v>
          </cell>
          <cell r="G600">
            <v>29962</v>
          </cell>
          <cell r="H600">
            <v>1982</v>
          </cell>
          <cell r="I600" t="str">
            <v>Walther-Bürsten-Strasse 30</v>
          </cell>
          <cell r="J600">
            <v>5036</v>
          </cell>
          <cell r="K600" t="str">
            <v>Oberentfelden</v>
          </cell>
          <cell r="M600" t="str">
            <v>-</v>
          </cell>
          <cell r="N600" t="str">
            <v>Satigny</v>
          </cell>
        </row>
        <row r="601">
          <cell r="C601">
            <v>317157</v>
          </cell>
          <cell r="E601" t="str">
            <v>Perino</v>
          </cell>
          <cell r="F601" t="str">
            <v>Dominique</v>
          </cell>
          <cell r="G601">
            <v>17533</v>
          </cell>
          <cell r="H601">
            <v>1948</v>
          </cell>
          <cell r="I601" t="str">
            <v>28 rue des Vernes</v>
          </cell>
          <cell r="J601">
            <v>1217</v>
          </cell>
          <cell r="K601" t="str">
            <v>Meyrin</v>
          </cell>
          <cell r="M601" t="str">
            <v>claude_perret@bluewin.ch</v>
          </cell>
          <cell r="N601" t="str">
            <v>Lonay-Venoge PC</v>
          </cell>
        </row>
        <row r="602">
          <cell r="C602">
            <v>195992</v>
          </cell>
          <cell r="E602" t="str">
            <v>Perret</v>
          </cell>
          <cell r="F602" t="str">
            <v>Claude</v>
          </cell>
          <cell r="G602">
            <v>18945</v>
          </cell>
          <cell r="H602">
            <v>1951</v>
          </cell>
          <cell r="I602" t="str">
            <v>Rue du Centre 1</v>
          </cell>
          <cell r="J602">
            <v>1030</v>
          </cell>
          <cell r="K602" t="str">
            <v>Bussigny-Lausanne</v>
          </cell>
          <cell r="M602" t="str">
            <v>sperrod@bluewin.ch</v>
          </cell>
          <cell r="N602" t="str">
            <v>Le Sépey</v>
          </cell>
        </row>
        <row r="603">
          <cell r="C603">
            <v>186867</v>
          </cell>
          <cell r="E603" t="str">
            <v>Perrod</v>
          </cell>
          <cell r="F603" t="str">
            <v>Stephan</v>
          </cell>
          <cell r="G603">
            <v>22565</v>
          </cell>
          <cell r="H603">
            <v>1961</v>
          </cell>
          <cell r="I603" t="str">
            <v>Rte des Monnaires 3</v>
          </cell>
          <cell r="J603">
            <v>1660</v>
          </cell>
          <cell r="K603" t="str">
            <v>Château-d`Oex</v>
          </cell>
          <cell r="L603" t="str">
            <v>078 640 50 16</v>
          </cell>
          <cell r="M603" t="str">
            <v>marco@peruch.ch</v>
          </cell>
          <cell r="N603" t="str">
            <v>Schaffhausen, SpS Munot</v>
          </cell>
        </row>
        <row r="604">
          <cell r="C604">
            <v>347326</v>
          </cell>
          <cell r="E604" t="str">
            <v>Peruch</v>
          </cell>
          <cell r="F604" t="str">
            <v>Marco</v>
          </cell>
          <cell r="G604">
            <v>29148</v>
          </cell>
          <cell r="H604">
            <v>1979</v>
          </cell>
          <cell r="I604" t="str">
            <v>Im Schweizersbild 7</v>
          </cell>
          <cell r="J604">
            <v>8200</v>
          </cell>
          <cell r="K604" t="str">
            <v>Schaffhausen</v>
          </cell>
          <cell r="M604" t="str">
            <v>garage@roger-peter.ch</v>
          </cell>
          <cell r="N604" t="str">
            <v>St-Blaise</v>
          </cell>
        </row>
        <row r="605">
          <cell r="C605">
            <v>107131</v>
          </cell>
          <cell r="E605" t="str">
            <v>Peter</v>
          </cell>
          <cell r="F605" t="str">
            <v>Roger</v>
          </cell>
          <cell r="G605">
            <v>19666</v>
          </cell>
          <cell r="H605">
            <v>1953</v>
          </cell>
          <cell r="I605" t="str">
            <v>Chemin des Etroits 26</v>
          </cell>
          <cell r="J605">
            <v>2087</v>
          </cell>
          <cell r="K605" t="str">
            <v>Cornaux NE</v>
          </cell>
          <cell r="L605" t="str">
            <v>079 635 92 59</v>
          </cell>
          <cell r="M605" t="str">
            <v>stephan.peter@hispeed.ch</v>
          </cell>
          <cell r="N605" t="str">
            <v>Zürich-Stadt</v>
          </cell>
        </row>
        <row r="606">
          <cell r="C606">
            <v>110268</v>
          </cell>
          <cell r="E606" t="str">
            <v>Peter</v>
          </cell>
          <cell r="F606" t="str">
            <v>Stephan</v>
          </cell>
          <cell r="G606">
            <v>29005</v>
          </cell>
          <cell r="H606">
            <v>1979</v>
          </cell>
          <cell r="I606" t="str">
            <v>Meierwiesenstr. 16</v>
          </cell>
          <cell r="J606">
            <v>8064</v>
          </cell>
          <cell r="K606" t="str">
            <v>Zürich</v>
          </cell>
          <cell r="L606" t="str">
            <v>078 671 36 42</v>
          </cell>
          <cell r="M606" t="str">
            <v>mpe76@bluewin.ch</v>
          </cell>
          <cell r="N606" t="str">
            <v>Dettighofen</v>
          </cell>
        </row>
        <row r="607">
          <cell r="C607">
            <v>129981</v>
          </cell>
          <cell r="E607" t="str">
            <v>Peter</v>
          </cell>
          <cell r="F607" t="str">
            <v>Mischa</v>
          </cell>
          <cell r="G607">
            <v>27820</v>
          </cell>
          <cell r="H607">
            <v>1976</v>
          </cell>
          <cell r="I607" t="str">
            <v>Unterer Graben 3</v>
          </cell>
          <cell r="J607">
            <v>8500</v>
          </cell>
          <cell r="K607" t="str">
            <v>Frauenfeld</v>
          </cell>
          <cell r="L607" t="str">
            <v>078 802 85 27</v>
          </cell>
          <cell r="M607" t="str">
            <v>smilerenate@yahoo.com</v>
          </cell>
          <cell r="N607" t="str">
            <v>Pfäffikon, SPS am Etzel</v>
          </cell>
        </row>
        <row r="608">
          <cell r="C608">
            <v>457509</v>
          </cell>
          <cell r="E608" t="str">
            <v>Peters</v>
          </cell>
          <cell r="F608" t="str">
            <v>Renate</v>
          </cell>
          <cell r="G608">
            <v>34447</v>
          </cell>
          <cell r="H608">
            <v>1994</v>
          </cell>
          <cell r="I608" t="str">
            <v>Büelhof 5</v>
          </cell>
          <cell r="J608">
            <v>8852</v>
          </cell>
          <cell r="K608" t="str">
            <v>Altendorf</v>
          </cell>
          <cell r="M608" t="str">
            <v>r.pettmann@bluewin.ch</v>
          </cell>
          <cell r="N608" t="str">
            <v>Duillier</v>
          </cell>
        </row>
        <row r="609">
          <cell r="C609">
            <v>130078</v>
          </cell>
          <cell r="E609" t="str">
            <v>Pettmann</v>
          </cell>
          <cell r="F609" t="str">
            <v>René</v>
          </cell>
          <cell r="G609">
            <v>12962</v>
          </cell>
          <cell r="H609">
            <v>1935</v>
          </cell>
          <cell r="I609" t="str">
            <v>rte de Corbaraye 54</v>
          </cell>
          <cell r="J609">
            <v>1966</v>
          </cell>
          <cell r="K609" t="str">
            <v>Ayent</v>
          </cell>
          <cell r="M609" t="str">
            <v>gpfander@wanadoo.fr</v>
          </cell>
          <cell r="N609" t="str">
            <v>Genève, STS</v>
          </cell>
        </row>
        <row r="610">
          <cell r="C610">
            <v>130175</v>
          </cell>
          <cell r="E610" t="str">
            <v>Pfander</v>
          </cell>
          <cell r="F610" t="str">
            <v>Gilbert</v>
          </cell>
          <cell r="G610">
            <v>16542</v>
          </cell>
          <cell r="H610">
            <v>1945</v>
          </cell>
          <cell r="I610" t="str">
            <v>Ch. des Trois-Noyers</v>
          </cell>
          <cell r="J610">
            <v>1210</v>
          </cell>
          <cell r="K610" t="str">
            <v>Ferney-Voltaire</v>
          </cell>
          <cell r="M610" t="str">
            <v>Rubumu@bluewin.ch</v>
          </cell>
          <cell r="N610" t="str">
            <v>Murten</v>
          </cell>
        </row>
        <row r="611">
          <cell r="C611">
            <v>122622</v>
          </cell>
          <cell r="E611" t="str">
            <v>Pfister</v>
          </cell>
          <cell r="F611" t="str">
            <v>Thomas</v>
          </cell>
          <cell r="G611">
            <v>26733</v>
          </cell>
          <cell r="H611">
            <v>1973</v>
          </cell>
          <cell r="I611" t="str">
            <v>Dorfstr. 48</v>
          </cell>
          <cell r="J611">
            <v>3215</v>
          </cell>
          <cell r="K611" t="str">
            <v>Lurtigen</v>
          </cell>
          <cell r="M611" t="str">
            <v>cath.pilet@bluewin.ch</v>
          </cell>
          <cell r="N611" t="str">
            <v>Flendruz</v>
          </cell>
        </row>
        <row r="612">
          <cell r="C612">
            <v>186818</v>
          </cell>
          <cell r="E612" t="str">
            <v>Pilet</v>
          </cell>
          <cell r="F612" t="str">
            <v>Catherine</v>
          </cell>
          <cell r="G612">
            <v>22095</v>
          </cell>
          <cell r="H612">
            <v>1960</v>
          </cell>
          <cell r="I612" t="str">
            <v>Rte Vieux Pont 13</v>
          </cell>
          <cell r="J612">
            <v>1658</v>
          </cell>
          <cell r="K612" t="str">
            <v>La Tine</v>
          </cell>
          <cell r="M612" t="str">
            <v>opiller@sensemail.ch</v>
          </cell>
          <cell r="N612" t="str">
            <v>Plaffeien</v>
          </cell>
        </row>
        <row r="613">
          <cell r="C613">
            <v>161480</v>
          </cell>
          <cell r="E613" t="str">
            <v>Piller</v>
          </cell>
          <cell r="F613" t="str">
            <v>Otto</v>
          </cell>
          <cell r="G613">
            <v>19139</v>
          </cell>
          <cell r="H613">
            <v>1952</v>
          </cell>
          <cell r="I613" t="str">
            <v>Freiburgstr. 14</v>
          </cell>
          <cell r="J613">
            <v>1719</v>
          </cell>
          <cell r="K613" t="str">
            <v>Brünisried</v>
          </cell>
          <cell r="M613" t="str">
            <v>vincent.pio@bluewin.ch</v>
          </cell>
          <cell r="N613" t="str">
            <v>Cottens et environs</v>
          </cell>
        </row>
        <row r="614">
          <cell r="C614">
            <v>148772</v>
          </cell>
          <cell r="E614" t="str">
            <v>Pillonel</v>
          </cell>
          <cell r="F614" t="str">
            <v>Vincent</v>
          </cell>
          <cell r="G614">
            <v>30603</v>
          </cell>
          <cell r="H614">
            <v>1983</v>
          </cell>
          <cell r="I614" t="str">
            <v>Route de Donatyre 28</v>
          </cell>
          <cell r="J614">
            <v>1583</v>
          </cell>
          <cell r="K614" t="str">
            <v>Villarepos</v>
          </cell>
          <cell r="M614" t="str">
            <v>pirker_peter@aon.at</v>
          </cell>
          <cell r="N614" t="str">
            <v>Grabs</v>
          </cell>
        </row>
        <row r="615">
          <cell r="C615">
            <v>112928</v>
          </cell>
          <cell r="E615" t="str">
            <v>Pirker</v>
          </cell>
          <cell r="F615" t="str">
            <v>Peter</v>
          </cell>
          <cell r="G615">
            <v>25017</v>
          </cell>
          <cell r="H615">
            <v>1961</v>
          </cell>
          <cell r="I615" t="str">
            <v>St. Johannesweg 6</v>
          </cell>
          <cell r="J615" t="str">
            <v>A-6800</v>
          </cell>
          <cell r="K615" t="str">
            <v>Feldkirch - Nofels</v>
          </cell>
          <cell r="M615" t="str">
            <v>posse.eric97@gmail.com</v>
          </cell>
          <cell r="N615" t="str">
            <v>Savièse</v>
          </cell>
        </row>
        <row r="616">
          <cell r="C616">
            <v>181977</v>
          </cell>
          <cell r="E616" t="str">
            <v>Posse</v>
          </cell>
          <cell r="F616" t="str">
            <v>Eric</v>
          </cell>
          <cell r="G616">
            <v>25349</v>
          </cell>
          <cell r="H616">
            <v>1969</v>
          </cell>
          <cell r="I616" t="str">
            <v>Latigny 17</v>
          </cell>
          <cell r="J616">
            <v>1955</v>
          </cell>
          <cell r="K616" t="str">
            <v>Chamoson</v>
          </cell>
          <cell r="M616" t="str">
            <v>ph.pythoud@bluewin.ch</v>
          </cell>
          <cell r="N616" t="str">
            <v>Val-de-Travers</v>
          </cell>
        </row>
        <row r="617">
          <cell r="C617">
            <v>100516</v>
          </cell>
          <cell r="E617" t="str">
            <v>Pythoud</v>
          </cell>
          <cell r="F617" t="str">
            <v>Philippe</v>
          </cell>
          <cell r="G617">
            <v>23662</v>
          </cell>
          <cell r="H617">
            <v>1964</v>
          </cell>
          <cell r="I617" t="str">
            <v>Emer de Vattel 2d</v>
          </cell>
          <cell r="J617">
            <v>2108</v>
          </cell>
          <cell r="K617" t="str">
            <v>Couvet</v>
          </cell>
          <cell r="L617" t="str">
            <v>079 705 09 89</v>
          </cell>
          <cell r="M617" t="str">
            <v>chesu_ch2002@yahoo.de</v>
          </cell>
          <cell r="N617" t="str">
            <v>Trimbach</v>
          </cell>
        </row>
        <row r="618">
          <cell r="C618">
            <v>297843</v>
          </cell>
          <cell r="E618" t="str">
            <v>Rauber</v>
          </cell>
          <cell r="F618" t="str">
            <v>Joel</v>
          </cell>
          <cell r="G618">
            <v>32775</v>
          </cell>
          <cell r="H618">
            <v>1989</v>
          </cell>
          <cell r="I618" t="str">
            <v>Dürrenbergstrasse 54</v>
          </cell>
          <cell r="J618">
            <v>4632</v>
          </cell>
          <cell r="K618" t="str">
            <v>Trimbach</v>
          </cell>
          <cell r="L618" t="str">
            <v>033 681 22 35</v>
          </cell>
          <cell r="M618" t="str">
            <v>reberw@swissonline.ch</v>
          </cell>
          <cell r="N618" t="str">
            <v>Diemtigtal</v>
          </cell>
        </row>
        <row r="619">
          <cell r="C619">
            <v>116146</v>
          </cell>
          <cell r="E619" t="str">
            <v>Reber</v>
          </cell>
          <cell r="F619" t="str">
            <v>Werner</v>
          </cell>
          <cell r="G619">
            <v>17725</v>
          </cell>
          <cell r="H619">
            <v>1948</v>
          </cell>
          <cell r="I619" t="str">
            <v>Bächlenstr. 32</v>
          </cell>
          <cell r="J619">
            <v>3753</v>
          </cell>
          <cell r="K619" t="str">
            <v>Oey</v>
          </cell>
          <cell r="M619" t="str">
            <v>-</v>
          </cell>
          <cell r="N619" t="str">
            <v>Goldau</v>
          </cell>
        </row>
        <row r="620">
          <cell r="C620">
            <v>270892</v>
          </cell>
          <cell r="E620" t="str">
            <v>Reichlin</v>
          </cell>
          <cell r="F620" t="str">
            <v>Beat</v>
          </cell>
          <cell r="G620">
            <v>31933</v>
          </cell>
          <cell r="H620">
            <v>1987</v>
          </cell>
          <cell r="I620" t="str">
            <v>Breitenstrasse 13</v>
          </cell>
          <cell r="J620">
            <v>6422</v>
          </cell>
          <cell r="K620" t="str">
            <v>Steinen</v>
          </cell>
          <cell r="L620" t="str">
            <v>079 758 22 55</v>
          </cell>
          <cell r="M620" t="str">
            <v>reinhardpeter@bluewin.ch</v>
          </cell>
          <cell r="N620" t="str">
            <v>Winterthur-Stadt</v>
          </cell>
        </row>
        <row r="621">
          <cell r="C621">
            <v>109499</v>
          </cell>
          <cell r="E621" t="str">
            <v>Reinhard</v>
          </cell>
          <cell r="F621" t="str">
            <v>Peter</v>
          </cell>
          <cell r="G621">
            <v>23523</v>
          </cell>
          <cell r="H621">
            <v>1964</v>
          </cell>
          <cell r="I621" t="str">
            <v>Farmerstrasse 12</v>
          </cell>
          <cell r="J621">
            <v>8404</v>
          </cell>
          <cell r="K621" t="str">
            <v>Winterthur</v>
          </cell>
          <cell r="L621" t="str">
            <v>079 296 79 61</v>
          </cell>
          <cell r="M621" t="str">
            <v>mirco.r98@gmail.com</v>
          </cell>
          <cell r="N621" t="str">
            <v>Balsthal</v>
          </cell>
        </row>
        <row r="622">
          <cell r="C622">
            <v>522905</v>
          </cell>
          <cell r="E622" t="str">
            <v>Reinhardt</v>
          </cell>
          <cell r="F622" t="str">
            <v>Mirco</v>
          </cell>
          <cell r="G622">
            <v>35947</v>
          </cell>
          <cell r="H622">
            <v>1998</v>
          </cell>
          <cell r="I622" t="str">
            <v>Kleinfeldstrasse 17</v>
          </cell>
          <cell r="J622">
            <v>4710</v>
          </cell>
          <cell r="K622" t="str">
            <v>Balsthal</v>
          </cell>
          <cell r="M622" t="str">
            <v>f.reist52@bluewin.ch</v>
          </cell>
          <cell r="N622" t="str">
            <v>Menziken-Burg</v>
          </cell>
        </row>
        <row r="623">
          <cell r="C623">
            <v>125564</v>
          </cell>
          <cell r="E623" t="str">
            <v>Reist</v>
          </cell>
          <cell r="F623" t="str">
            <v>Franz</v>
          </cell>
          <cell r="G623">
            <v>19068</v>
          </cell>
          <cell r="H623">
            <v>1952</v>
          </cell>
          <cell r="I623" t="str">
            <v>Kirchenbreite 25</v>
          </cell>
          <cell r="J623">
            <v>5734</v>
          </cell>
          <cell r="K623" t="str">
            <v>Reinach</v>
          </cell>
          <cell r="L623" t="str">
            <v>079 285 35 62</v>
          </cell>
          <cell r="M623" t="str">
            <v>remy.clement@bluewin.ch</v>
          </cell>
          <cell r="N623" t="str">
            <v>Jaun</v>
          </cell>
        </row>
        <row r="624">
          <cell r="C624">
            <v>161372</v>
          </cell>
          <cell r="E624" t="str">
            <v>Remy</v>
          </cell>
          <cell r="F624" t="str">
            <v>Clement</v>
          </cell>
          <cell r="G624">
            <v>25848</v>
          </cell>
          <cell r="H624">
            <v>1970</v>
          </cell>
          <cell r="I624" t="str">
            <v>Le Sappex 23</v>
          </cell>
          <cell r="J624">
            <v>1637</v>
          </cell>
          <cell r="K624" t="str">
            <v>Charmey</v>
          </cell>
          <cell r="M624" t="str">
            <v>remy.jul@gmail.com</v>
          </cell>
          <cell r="N624" t="str">
            <v>Chavannes-les-Forts</v>
          </cell>
        </row>
        <row r="625">
          <cell r="C625">
            <v>161373</v>
          </cell>
          <cell r="E625" t="str">
            <v>Remy</v>
          </cell>
          <cell r="F625" t="str">
            <v>Julien</v>
          </cell>
          <cell r="G625">
            <v>29376</v>
          </cell>
          <cell r="H625">
            <v>1980</v>
          </cell>
          <cell r="I625" t="str">
            <v>Rte d`Oron 75</v>
          </cell>
          <cell r="J625">
            <v>1679</v>
          </cell>
          <cell r="K625" t="str">
            <v>Villaraboud</v>
          </cell>
          <cell r="M625" t="str">
            <v>-</v>
          </cell>
          <cell r="N625" t="str">
            <v>Bulle et environs</v>
          </cell>
        </row>
        <row r="626">
          <cell r="C626">
            <v>161374</v>
          </cell>
          <cell r="E626" t="str">
            <v>Remy</v>
          </cell>
          <cell r="F626" t="str">
            <v>Laurent</v>
          </cell>
          <cell r="G626">
            <v>25509</v>
          </cell>
          <cell r="H626">
            <v>1969</v>
          </cell>
          <cell r="I626" t="str">
            <v>la Chaudalla 20</v>
          </cell>
          <cell r="J626">
            <v>1637</v>
          </cell>
          <cell r="K626" t="str">
            <v>Charmey (Gruyère)</v>
          </cell>
          <cell r="M626" t="str">
            <v>n.rerat6@bluewin.ch</v>
          </cell>
          <cell r="N626" t="str">
            <v>Ajoie</v>
          </cell>
        </row>
        <row r="627">
          <cell r="C627">
            <v>148920</v>
          </cell>
          <cell r="E627" t="str">
            <v>Rérat</v>
          </cell>
          <cell r="F627" t="str">
            <v>Nicolas</v>
          </cell>
          <cell r="H627">
            <v>1964</v>
          </cell>
          <cell r="I627" t="str">
            <v>Rue des Aubépines 431</v>
          </cell>
          <cell r="J627">
            <v>2906</v>
          </cell>
          <cell r="K627" t="str">
            <v>Chevenez</v>
          </cell>
          <cell r="L627" t="str">
            <v>079 317 41 55</v>
          </cell>
          <cell r="M627" t="str">
            <v>pascal.rettenmund@hotmail.com</v>
          </cell>
          <cell r="N627" t="str">
            <v>Rotkreuz-Risch</v>
          </cell>
        </row>
        <row r="628">
          <cell r="C628">
            <v>295862</v>
          </cell>
          <cell r="E628" t="str">
            <v>Rettenmund</v>
          </cell>
          <cell r="F628" t="str">
            <v>Pascal</v>
          </cell>
          <cell r="G628">
            <v>32686</v>
          </cell>
          <cell r="H628">
            <v>1989</v>
          </cell>
          <cell r="I628" t="str">
            <v>Mugerenstrasse 43</v>
          </cell>
          <cell r="J628">
            <v>6330</v>
          </cell>
          <cell r="K628" t="str">
            <v>Cham</v>
          </cell>
          <cell r="M628" t="str">
            <v>ph.pythoud@bluewin.ch</v>
          </cell>
          <cell r="N628" t="str">
            <v>Val-de-Travers</v>
          </cell>
        </row>
        <row r="629">
          <cell r="C629">
            <v>189062</v>
          </cell>
          <cell r="E629" t="str">
            <v>Rey</v>
          </cell>
          <cell r="F629" t="str">
            <v>Jean-Marc</v>
          </cell>
          <cell r="G629">
            <v>23576</v>
          </cell>
          <cell r="H629">
            <v>1964</v>
          </cell>
          <cell r="I629" t="str">
            <v>Hôpital 22</v>
          </cell>
          <cell r="J629">
            <v>2114</v>
          </cell>
          <cell r="K629" t="str">
            <v>Fleurier</v>
          </cell>
          <cell r="M629" t="str">
            <v>hbrichner@bluewin.ch</v>
          </cell>
          <cell r="N629" t="str">
            <v>Obergösgen</v>
          </cell>
        </row>
        <row r="630">
          <cell r="C630">
            <v>105697</v>
          </cell>
          <cell r="E630" t="str">
            <v>Richner</v>
          </cell>
          <cell r="F630" t="str">
            <v>Hermann</v>
          </cell>
          <cell r="G630">
            <v>16821</v>
          </cell>
          <cell r="H630">
            <v>1946</v>
          </cell>
          <cell r="I630" t="str">
            <v>Lehmgrubenstr. 48</v>
          </cell>
          <cell r="J630">
            <v>4667</v>
          </cell>
          <cell r="K630" t="str">
            <v>Dulliken</v>
          </cell>
          <cell r="L630" t="str">
            <v>079 671 31 78</v>
          </cell>
          <cell r="M630" t="str">
            <v>wernu74@bluewin.ch</v>
          </cell>
          <cell r="N630" t="str">
            <v>Niederbuchsiten</v>
          </cell>
        </row>
        <row r="631">
          <cell r="C631">
            <v>119919</v>
          </cell>
          <cell r="E631" t="str">
            <v>Rieder</v>
          </cell>
          <cell r="F631" t="str">
            <v>Werner</v>
          </cell>
          <cell r="G631">
            <v>27243</v>
          </cell>
          <cell r="H631">
            <v>1974</v>
          </cell>
          <cell r="I631" t="str">
            <v>Haldenstrasse 24K</v>
          </cell>
          <cell r="J631">
            <v>4912</v>
          </cell>
          <cell r="K631" t="str">
            <v>Aarwangen</v>
          </cell>
          <cell r="M631" t="str">
            <v>famille.risse@bluewin.ch</v>
          </cell>
          <cell r="N631" t="str">
            <v>La Roche</v>
          </cell>
        </row>
        <row r="632">
          <cell r="C632">
            <v>161434</v>
          </cell>
          <cell r="E632" t="str">
            <v>Risse</v>
          </cell>
          <cell r="F632" t="str">
            <v>Marcel</v>
          </cell>
          <cell r="G632">
            <v>18516</v>
          </cell>
          <cell r="H632">
            <v>1950</v>
          </cell>
          <cell r="I632" t="str">
            <v>Rte. du Belvédère 85</v>
          </cell>
          <cell r="J632">
            <v>1634</v>
          </cell>
          <cell r="K632" t="str">
            <v>La Roche</v>
          </cell>
          <cell r="M632" t="str">
            <v>-</v>
          </cell>
          <cell r="N632" t="str">
            <v>La Roche</v>
          </cell>
        </row>
        <row r="633">
          <cell r="C633">
            <v>299139</v>
          </cell>
          <cell r="E633" t="str">
            <v>Risse</v>
          </cell>
          <cell r="F633" t="str">
            <v>Christian</v>
          </cell>
          <cell r="G633">
            <v>33645</v>
          </cell>
          <cell r="H633">
            <v>1992</v>
          </cell>
          <cell r="I633" t="str">
            <v>Bas de Scherwyl 11</v>
          </cell>
          <cell r="J633">
            <v>1634</v>
          </cell>
          <cell r="K633" t="str">
            <v>La Roche</v>
          </cell>
          <cell r="M633" t="str">
            <v>-</v>
          </cell>
          <cell r="N633" t="str">
            <v>Aubonne</v>
          </cell>
        </row>
        <row r="634">
          <cell r="C634">
            <v>276004</v>
          </cell>
          <cell r="E634" t="str">
            <v>Rofidal</v>
          </cell>
          <cell r="F634" t="str">
            <v>Pascal</v>
          </cell>
          <cell r="G634">
            <v>21975</v>
          </cell>
          <cell r="H634">
            <v>1960</v>
          </cell>
          <cell r="I634" t="str">
            <v>Ch du Wellington 36 D</v>
          </cell>
          <cell r="J634">
            <v>1185</v>
          </cell>
          <cell r="K634" t="str">
            <v>Mont-sur-Rolle</v>
          </cell>
          <cell r="L634" t="str">
            <v>079 444 65 62</v>
          </cell>
          <cell r="M634" t="str">
            <v>subdezign@netplus.ch</v>
          </cell>
          <cell r="N634" t="str">
            <v>Châble-Croix</v>
          </cell>
        </row>
        <row r="635">
          <cell r="C635">
            <v>306799</v>
          </cell>
          <cell r="E635" t="str">
            <v>Roh</v>
          </cell>
          <cell r="F635" t="str">
            <v>Frédéric</v>
          </cell>
          <cell r="G635">
            <v>25125</v>
          </cell>
          <cell r="H635">
            <v>1968</v>
          </cell>
          <cell r="I635" t="str">
            <v>Quartier Latin 3</v>
          </cell>
          <cell r="J635">
            <v>1907</v>
          </cell>
          <cell r="K635" t="str">
            <v>Saxon</v>
          </cell>
          <cell r="M635" t="str">
            <v>-</v>
          </cell>
          <cell r="N635" t="str">
            <v>Oberbalm</v>
          </cell>
        </row>
        <row r="636">
          <cell r="C636">
            <v>120930</v>
          </cell>
          <cell r="E636" t="str">
            <v>Rohrbach</v>
          </cell>
          <cell r="F636" t="str">
            <v>Fritz</v>
          </cell>
          <cell r="G636">
            <v>24680</v>
          </cell>
          <cell r="H636">
            <v>1967</v>
          </cell>
          <cell r="I636" t="str">
            <v>Ausserdorf 61</v>
          </cell>
          <cell r="J636">
            <v>3087</v>
          </cell>
          <cell r="K636" t="str">
            <v>Niedermuhlern</v>
          </cell>
          <cell r="M636" t="str">
            <v>ludovicrohrbass@gmail.com</v>
          </cell>
          <cell r="N636" t="str">
            <v>Cottens et environs</v>
          </cell>
        </row>
        <row r="637">
          <cell r="C637">
            <v>600078</v>
          </cell>
          <cell r="E637" t="str">
            <v>Rohrbasser</v>
          </cell>
          <cell r="F637" t="str">
            <v>Ludovic</v>
          </cell>
          <cell r="G637">
            <v>36209</v>
          </cell>
          <cell r="H637">
            <v>1999</v>
          </cell>
          <cell r="I637" t="str">
            <v>Impasse du Rosset 4</v>
          </cell>
          <cell r="J637">
            <v>1740</v>
          </cell>
          <cell r="K637" t="str">
            <v>Neyruz</v>
          </cell>
          <cell r="L637" t="str">
            <v>079 469 60 35</v>
          </cell>
          <cell r="M637" t="str">
            <v>rollinmarkus@gmail.com</v>
          </cell>
          <cell r="N637" t="str">
            <v>Rotkreuz-Risch</v>
          </cell>
        </row>
        <row r="638">
          <cell r="C638">
            <v>549563</v>
          </cell>
          <cell r="E638" t="str">
            <v>Röllin</v>
          </cell>
          <cell r="F638" t="str">
            <v>Markus</v>
          </cell>
          <cell r="G638">
            <v>27023</v>
          </cell>
          <cell r="H638">
            <v>1973</v>
          </cell>
          <cell r="I638" t="str">
            <v>Rigiweg 10</v>
          </cell>
          <cell r="J638">
            <v>6405</v>
          </cell>
          <cell r="K638" t="str">
            <v>Immensee</v>
          </cell>
          <cell r="M638" t="str">
            <v>jacques.dessemontet@bluewin.ch</v>
          </cell>
          <cell r="N638" t="str">
            <v>Yverdon</v>
          </cell>
        </row>
        <row r="639">
          <cell r="C639">
            <v>196043</v>
          </cell>
          <cell r="E639" t="str">
            <v>Romailler</v>
          </cell>
          <cell r="F639" t="str">
            <v>Georges</v>
          </cell>
          <cell r="G639">
            <v>10787</v>
          </cell>
          <cell r="H639">
            <v>1929</v>
          </cell>
          <cell r="I639" t="str">
            <v>Mont-Tendre 8</v>
          </cell>
          <cell r="J639">
            <v>1400</v>
          </cell>
          <cell r="K639" t="str">
            <v>Yverdon-les-Bains</v>
          </cell>
          <cell r="M639" t="str">
            <v>-</v>
          </cell>
          <cell r="N639" t="str">
            <v>Büren-Oberdorf</v>
          </cell>
        </row>
        <row r="640">
          <cell r="C640">
            <v>109305</v>
          </cell>
          <cell r="E640" t="str">
            <v>Roos</v>
          </cell>
          <cell r="F640" t="str">
            <v>Franz</v>
          </cell>
          <cell r="G640">
            <v>22698</v>
          </cell>
          <cell r="H640">
            <v>1962</v>
          </cell>
          <cell r="I640" t="str">
            <v>Schwarziberg 1</v>
          </cell>
          <cell r="J640">
            <v>6055</v>
          </cell>
          <cell r="K640" t="str">
            <v>Alpnach Dorf</v>
          </cell>
          <cell r="M640" t="str">
            <v>marc.roeoesli@gmx.ch</v>
          </cell>
          <cell r="N640" t="str">
            <v>Aedermannsdorf-Herbetswil</v>
          </cell>
        </row>
        <row r="641">
          <cell r="C641">
            <v>126067</v>
          </cell>
          <cell r="E641" t="str">
            <v>Röösli</v>
          </cell>
          <cell r="F641" t="str">
            <v>Marc</v>
          </cell>
          <cell r="H641">
            <v>1988</v>
          </cell>
          <cell r="J641">
            <v>4715</v>
          </cell>
          <cell r="K641" t="str">
            <v>Herbetswil</v>
          </cell>
          <cell r="M641" t="str">
            <v>patrice.rossier@bluewin.ch</v>
          </cell>
          <cell r="N641" t="str">
            <v>Cottens et environs</v>
          </cell>
        </row>
        <row r="642">
          <cell r="C642">
            <v>161202</v>
          </cell>
          <cell r="E642" t="str">
            <v>Rossier</v>
          </cell>
          <cell r="F642" t="str">
            <v>Patrice</v>
          </cell>
          <cell r="G642">
            <v>20629</v>
          </cell>
          <cell r="H642">
            <v>1956</v>
          </cell>
          <cell r="I642" t="str">
            <v>Rte de la Côte 2</v>
          </cell>
          <cell r="J642">
            <v>1741</v>
          </cell>
          <cell r="K642" t="str">
            <v>Cottens</v>
          </cell>
          <cell r="L642" t="str">
            <v xml:space="preserve">079 654 15 88 </v>
          </cell>
          <cell r="M642" t="str">
            <v>t-roth@gmx.ch</v>
          </cell>
          <cell r="N642" t="str">
            <v>Wila-Turbenthal</v>
          </cell>
        </row>
        <row r="643">
          <cell r="C643">
            <v>117379</v>
          </cell>
          <cell r="E643" t="str">
            <v>Roth</v>
          </cell>
          <cell r="F643" t="str">
            <v>Tobias</v>
          </cell>
          <cell r="G643">
            <v>31420</v>
          </cell>
          <cell r="H643">
            <v>1986</v>
          </cell>
          <cell r="I643" t="str">
            <v>Heiselstrasse 120</v>
          </cell>
          <cell r="J643">
            <v>8155</v>
          </cell>
          <cell r="K643" t="str">
            <v>Niederhasli</v>
          </cell>
          <cell r="M643" t="str">
            <v>roethlin-hufschmied@gmx.ch</v>
          </cell>
          <cell r="N643" t="str">
            <v>Obernau</v>
          </cell>
        </row>
        <row r="644">
          <cell r="C644">
            <v>115590</v>
          </cell>
          <cell r="E644" t="str">
            <v>Röthlin</v>
          </cell>
          <cell r="F644" t="str">
            <v>Urs</v>
          </cell>
          <cell r="G644">
            <v>30830</v>
          </cell>
          <cell r="H644">
            <v>1984</v>
          </cell>
          <cell r="I644" t="str">
            <v>Sonnefeld 2</v>
          </cell>
          <cell r="J644">
            <v>6012</v>
          </cell>
          <cell r="K644" t="str">
            <v>Obernau</v>
          </cell>
          <cell r="M644" t="str">
            <v>nic.roulin@bluewin.ch</v>
          </cell>
          <cell r="N644" t="str">
            <v>Baulmes</v>
          </cell>
        </row>
        <row r="645">
          <cell r="C645">
            <v>186926</v>
          </cell>
          <cell r="E645" t="str">
            <v>Roulin</v>
          </cell>
          <cell r="F645" t="str">
            <v>Nicolas</v>
          </cell>
          <cell r="G645">
            <v>17365</v>
          </cell>
          <cell r="H645">
            <v>1947</v>
          </cell>
          <cell r="I645" t="str">
            <v>Route de Ballaigues 7</v>
          </cell>
          <cell r="J645">
            <v>1357</v>
          </cell>
          <cell r="K645" t="str">
            <v>Lignerolle</v>
          </cell>
          <cell r="M645" t="str">
            <v>rpruch@bluewin.ch</v>
          </cell>
          <cell r="N645" t="str">
            <v>Gretzenbach</v>
          </cell>
        </row>
        <row r="646">
          <cell r="C646">
            <v>123025</v>
          </cell>
          <cell r="E646" t="str">
            <v>Ruch</v>
          </cell>
          <cell r="F646" t="str">
            <v>Peter</v>
          </cell>
          <cell r="G646">
            <v>15074</v>
          </cell>
          <cell r="H646">
            <v>1941</v>
          </cell>
          <cell r="I646" t="str">
            <v>Bucheggweg 17</v>
          </cell>
          <cell r="J646">
            <v>5035</v>
          </cell>
          <cell r="K646" t="str">
            <v>Unterentfelden</v>
          </cell>
          <cell r="L646" t="str">
            <v>079 382 15 89</v>
          </cell>
          <cell r="N646" t="str">
            <v>Bern Stadt</v>
          </cell>
        </row>
        <row r="647">
          <cell r="C647">
            <v>120783</v>
          </cell>
          <cell r="E647" t="str">
            <v>Ruchti</v>
          </cell>
          <cell r="F647" t="str">
            <v>Erwin</v>
          </cell>
          <cell r="G647">
            <v>21133</v>
          </cell>
          <cell r="H647">
            <v>1957</v>
          </cell>
          <cell r="I647" t="str">
            <v>Gantrischstr. 3</v>
          </cell>
          <cell r="J647">
            <v>3052</v>
          </cell>
          <cell r="K647" t="str">
            <v>Muri-Gümligen</v>
          </cell>
          <cell r="L647" t="str">
            <v>079 407 94 72</v>
          </cell>
          <cell r="M647" t="str">
            <v>johannes.ruchti@gmx.ch</v>
          </cell>
          <cell r="N647" t="str">
            <v>Biezwil</v>
          </cell>
        </row>
        <row r="648">
          <cell r="C648">
            <v>155970</v>
          </cell>
          <cell r="E648" t="str">
            <v>Ruchti</v>
          </cell>
          <cell r="F648" t="str">
            <v>Johannes</v>
          </cell>
          <cell r="G648">
            <v>30328</v>
          </cell>
          <cell r="H648">
            <v>1983</v>
          </cell>
          <cell r="I648" t="str">
            <v>Dorfstr. 23</v>
          </cell>
          <cell r="J648">
            <v>4581</v>
          </cell>
          <cell r="K648" t="str">
            <v>Küttigkofen</v>
          </cell>
          <cell r="L648" t="str">
            <v>076 580 09 56</v>
          </cell>
          <cell r="M648" t="str">
            <v>w-ryser@gmx.net</v>
          </cell>
          <cell r="N648" t="str">
            <v>Lotzwil-Langenthal</v>
          </cell>
        </row>
        <row r="649">
          <cell r="C649">
            <v>120447</v>
          </cell>
          <cell r="E649" t="str">
            <v>Ryser</v>
          </cell>
          <cell r="F649" t="str">
            <v>Walter</v>
          </cell>
          <cell r="G649">
            <v>20652</v>
          </cell>
          <cell r="H649">
            <v>1956</v>
          </cell>
          <cell r="I649" t="str">
            <v>Riedmatt 37</v>
          </cell>
          <cell r="J649">
            <v>4938</v>
          </cell>
          <cell r="K649" t="str">
            <v>Rohrbach</v>
          </cell>
          <cell r="M649" t="str">
            <v>pia.ryser@gawnet.ch</v>
          </cell>
          <cell r="N649" t="str">
            <v>Günsberg</v>
          </cell>
        </row>
        <row r="650">
          <cell r="C650">
            <v>205020</v>
          </cell>
          <cell r="E650" t="str">
            <v>Ryser</v>
          </cell>
          <cell r="F650" t="str">
            <v>Pia</v>
          </cell>
          <cell r="G650">
            <v>28131</v>
          </cell>
          <cell r="H650">
            <v>1977</v>
          </cell>
          <cell r="J650">
            <v>4566</v>
          </cell>
          <cell r="K650" t="str">
            <v>Oekingen</v>
          </cell>
          <cell r="M650" t="str">
            <v>stefan86@gmx.ch</v>
          </cell>
          <cell r="N650" t="str">
            <v>Lotzwil-Langenthal</v>
          </cell>
        </row>
        <row r="651">
          <cell r="C651">
            <v>267739</v>
          </cell>
          <cell r="E651" t="str">
            <v>Ryser</v>
          </cell>
          <cell r="F651" t="str">
            <v>Stefan</v>
          </cell>
          <cell r="G651">
            <v>31553</v>
          </cell>
          <cell r="H651">
            <v>1986</v>
          </cell>
          <cell r="I651" t="str">
            <v>Riedmatt 480</v>
          </cell>
          <cell r="J651">
            <v>4938</v>
          </cell>
          <cell r="K651" t="str">
            <v>Rohrbach</v>
          </cell>
          <cell r="M651" t="str">
            <v>ssahli@snf.ch</v>
          </cell>
          <cell r="N651" t="str">
            <v>Muri-Gümligen</v>
          </cell>
        </row>
        <row r="652">
          <cell r="C652">
            <v>120957</v>
          </cell>
          <cell r="E652" t="str">
            <v>Sahli</v>
          </cell>
          <cell r="F652" t="str">
            <v>Alfred</v>
          </cell>
          <cell r="G652">
            <v>20307</v>
          </cell>
          <cell r="H652">
            <v>1955</v>
          </cell>
          <cell r="I652" t="str">
            <v>Bernstr. 147 A</v>
          </cell>
          <cell r="J652">
            <v>3072</v>
          </cell>
          <cell r="K652" t="str">
            <v>Ostermundigen</v>
          </cell>
          <cell r="M652" t="str">
            <v>-</v>
          </cell>
          <cell r="N652" t="str">
            <v>Muri-Gümligen</v>
          </cell>
        </row>
        <row r="653">
          <cell r="C653">
            <v>120958</v>
          </cell>
          <cell r="E653" t="str">
            <v>Sahli</v>
          </cell>
          <cell r="F653" t="str">
            <v>Patric</v>
          </cell>
          <cell r="G653">
            <v>30561</v>
          </cell>
          <cell r="H653">
            <v>1983</v>
          </cell>
          <cell r="I653" t="str">
            <v>Sandackerweg 7</v>
          </cell>
          <cell r="J653">
            <v>3112</v>
          </cell>
          <cell r="K653" t="str">
            <v>Allmendingen</v>
          </cell>
          <cell r="M653" t="str">
            <v>psaladin@bluewin.ch</v>
          </cell>
          <cell r="N653" t="str">
            <v>Biezwil</v>
          </cell>
        </row>
        <row r="654">
          <cell r="C654">
            <v>125184</v>
          </cell>
          <cell r="E654" t="str">
            <v>Saladin</v>
          </cell>
          <cell r="F654" t="str">
            <v>Patrick</v>
          </cell>
          <cell r="G654">
            <v>24883</v>
          </cell>
          <cell r="H654">
            <v>1968</v>
          </cell>
          <cell r="I654" t="str">
            <v>Fliederweg 15</v>
          </cell>
          <cell r="J654">
            <v>2540</v>
          </cell>
          <cell r="K654" t="str">
            <v>Grenchen</v>
          </cell>
          <cell r="M654" t="str">
            <v>saladin.andreas@bluewin.ch</v>
          </cell>
          <cell r="N654" t="str">
            <v>Biezwil</v>
          </cell>
        </row>
        <row r="655">
          <cell r="C655">
            <v>538814</v>
          </cell>
          <cell r="E655" t="str">
            <v>Saladin</v>
          </cell>
          <cell r="F655" t="str">
            <v>Andreas</v>
          </cell>
          <cell r="G655">
            <v>35213</v>
          </cell>
          <cell r="H655">
            <v>1996</v>
          </cell>
          <cell r="I655" t="str">
            <v>Fliederweg 15</v>
          </cell>
          <cell r="J655">
            <v>2540</v>
          </cell>
          <cell r="K655" t="str">
            <v>Grenchen</v>
          </cell>
          <cell r="M655" t="str">
            <v>dan.saladin62@gmail.com</v>
          </cell>
          <cell r="N655" t="str">
            <v>Arlesheim</v>
          </cell>
        </row>
        <row r="656">
          <cell r="C656">
            <v>849742</v>
          </cell>
          <cell r="E656" t="str">
            <v>Saladin</v>
          </cell>
          <cell r="F656" t="str">
            <v>Daniel</v>
          </cell>
          <cell r="H656">
            <v>1962</v>
          </cell>
          <cell r="I656" t="str">
            <v>Rue du Reservoir 2</v>
          </cell>
          <cell r="J656">
            <v>2807</v>
          </cell>
          <cell r="K656" t="str">
            <v>Peigne</v>
          </cell>
          <cell r="M656" t="str">
            <v>an.salamin@sunrise.ch</v>
          </cell>
          <cell r="N656" t="str">
            <v>Yverdon</v>
          </cell>
        </row>
        <row r="657">
          <cell r="C657">
            <v>187555</v>
          </cell>
          <cell r="E657" t="str">
            <v>Salamin</v>
          </cell>
          <cell r="F657" t="str">
            <v>Antoine</v>
          </cell>
          <cell r="G657">
            <v>16961</v>
          </cell>
          <cell r="H657">
            <v>1946</v>
          </cell>
          <cell r="I657" t="str">
            <v>En Loup</v>
          </cell>
          <cell r="J657">
            <v>1429</v>
          </cell>
          <cell r="K657" t="str">
            <v>Giez</v>
          </cell>
          <cell r="M657" t="str">
            <v>fra.salerno@bluewin.ch</v>
          </cell>
          <cell r="N657" t="str">
            <v>Günsberg</v>
          </cell>
        </row>
        <row r="658">
          <cell r="C658">
            <v>204990</v>
          </cell>
          <cell r="E658" t="str">
            <v>Salerno</v>
          </cell>
          <cell r="F658" t="str">
            <v>Franco</v>
          </cell>
          <cell r="G658">
            <v>22549</v>
          </cell>
          <cell r="H658">
            <v>1961</v>
          </cell>
          <cell r="J658">
            <v>4524</v>
          </cell>
          <cell r="K658" t="str">
            <v>Günsberg</v>
          </cell>
          <cell r="M658" t="str">
            <v>pj_nillas@bluewin.ch</v>
          </cell>
          <cell r="N658" t="str">
            <v>Flendruz</v>
          </cell>
        </row>
        <row r="659">
          <cell r="C659">
            <v>186824</v>
          </cell>
          <cell r="E659" t="str">
            <v>Sallin</v>
          </cell>
          <cell r="F659" t="str">
            <v>Jean-Pierre</v>
          </cell>
          <cell r="G659">
            <v>20484</v>
          </cell>
          <cell r="H659">
            <v>1956</v>
          </cell>
          <cell r="I659" t="str">
            <v>Rte du Vieux Pont 13</v>
          </cell>
          <cell r="J659">
            <v>1658</v>
          </cell>
          <cell r="K659" t="str">
            <v>La Tine</v>
          </cell>
          <cell r="M659" t="str">
            <v>famille-salzmann@bluewin.ch</v>
          </cell>
          <cell r="N659" t="str">
            <v>Moutier</v>
          </cell>
        </row>
        <row r="660">
          <cell r="C660">
            <v>693701</v>
          </cell>
          <cell r="E660" t="str">
            <v>Salzmann</v>
          </cell>
          <cell r="F660" t="str">
            <v>Diane</v>
          </cell>
          <cell r="G660">
            <v>29272</v>
          </cell>
          <cell r="H660">
            <v>1980</v>
          </cell>
          <cell r="I660" t="str">
            <v>Rue de Vigneue 28</v>
          </cell>
          <cell r="J660">
            <v>2740</v>
          </cell>
          <cell r="K660" t="str">
            <v>Moutier</v>
          </cell>
          <cell r="M660" t="str">
            <v>-</v>
          </cell>
          <cell r="N660" t="str">
            <v>Morges</v>
          </cell>
        </row>
        <row r="661">
          <cell r="C661">
            <v>249995</v>
          </cell>
          <cell r="E661" t="str">
            <v>Sapin</v>
          </cell>
          <cell r="F661" t="str">
            <v>Jean-Marc</v>
          </cell>
          <cell r="G661">
            <v>17188</v>
          </cell>
          <cell r="H661">
            <v>1947</v>
          </cell>
          <cell r="I661" t="str">
            <v>Ch. de la Plantaz 17</v>
          </cell>
          <cell r="J661">
            <v>1110</v>
          </cell>
          <cell r="K661" t="str">
            <v>Morges</v>
          </cell>
          <cell r="M661" t="str">
            <v>mjeanne56@hispeed.ch</v>
          </cell>
          <cell r="N661" t="str">
            <v>Marly</v>
          </cell>
        </row>
        <row r="662">
          <cell r="C662">
            <v>300254</v>
          </cell>
          <cell r="E662" t="str">
            <v>Sauteur</v>
          </cell>
          <cell r="F662" t="str">
            <v>Marie-Jeanne</v>
          </cell>
          <cell r="G662">
            <v>20622</v>
          </cell>
          <cell r="H662">
            <v>1956</v>
          </cell>
          <cell r="I662" t="str">
            <v>Rte d` Ependes 45</v>
          </cell>
          <cell r="J662">
            <v>1732</v>
          </cell>
          <cell r="K662" t="str">
            <v>Arconciel</v>
          </cell>
          <cell r="M662" t="str">
            <v>psauvanet@bluewin.ch</v>
          </cell>
          <cell r="N662" t="str">
            <v>Arquebuse</v>
          </cell>
        </row>
        <row r="663">
          <cell r="C663">
            <v>299273</v>
          </cell>
          <cell r="E663" t="str">
            <v>Sauvanet</v>
          </cell>
          <cell r="F663" t="str">
            <v>Philippe</v>
          </cell>
          <cell r="G663">
            <v>23157</v>
          </cell>
          <cell r="H663">
            <v>1963</v>
          </cell>
          <cell r="I663" t="str">
            <v>Allée des Cerisiers 1</v>
          </cell>
          <cell r="J663" t="str">
            <v>F-74100</v>
          </cell>
          <cell r="K663" t="str">
            <v>Annemasse</v>
          </cell>
          <cell r="L663" t="str">
            <v>077 447 01 49</v>
          </cell>
          <cell r="M663" t="str">
            <v>baerejoggi@ggs.ch</v>
          </cell>
          <cell r="N663" t="str">
            <v>Laupersdorf</v>
          </cell>
        </row>
        <row r="664">
          <cell r="C664">
            <v>102447</v>
          </cell>
          <cell r="E664" t="str">
            <v>Schaad</v>
          </cell>
          <cell r="F664" t="str">
            <v>Beat</v>
          </cell>
          <cell r="G664">
            <v>26139</v>
          </cell>
          <cell r="H664">
            <v>1971</v>
          </cell>
          <cell r="I664" t="str">
            <v>Leuenallee 16</v>
          </cell>
          <cell r="J664">
            <v>4702</v>
          </cell>
          <cell r="K664" t="str">
            <v>Oensingen</v>
          </cell>
          <cell r="M664" t="str">
            <v>-</v>
          </cell>
          <cell r="N664" t="str">
            <v>Fribourg</v>
          </cell>
        </row>
        <row r="665">
          <cell r="C665">
            <v>161325</v>
          </cell>
          <cell r="E665" t="str">
            <v>Schafer</v>
          </cell>
          <cell r="F665" t="str">
            <v>Jakob</v>
          </cell>
          <cell r="G665">
            <v>16833</v>
          </cell>
          <cell r="H665">
            <v>1946</v>
          </cell>
          <cell r="I665" t="str">
            <v xml:space="preserve">Route du Covy 25             </v>
          </cell>
          <cell r="J665">
            <v>1754</v>
          </cell>
          <cell r="K665" t="str">
            <v>Avry-sur-Matran</v>
          </cell>
          <cell r="M665" t="str">
            <v>heinzschaefer@swissonline.ch</v>
          </cell>
          <cell r="N665" t="str">
            <v>Aesch</v>
          </cell>
        </row>
        <row r="666">
          <cell r="C666">
            <v>110668</v>
          </cell>
          <cell r="E666" t="str">
            <v>Schäfer</v>
          </cell>
          <cell r="F666" t="str">
            <v>Heinz</v>
          </cell>
          <cell r="G666">
            <v>20684</v>
          </cell>
          <cell r="H666">
            <v>1956</v>
          </cell>
          <cell r="J666">
            <v>4123</v>
          </cell>
          <cell r="K666" t="str">
            <v>Allschwil</v>
          </cell>
          <cell r="M666" t="str">
            <v>ea.schaller@hispeed.ch</v>
          </cell>
          <cell r="N666" t="str">
            <v>Schmitten-Flamatt</v>
          </cell>
        </row>
        <row r="667">
          <cell r="C667">
            <v>161495</v>
          </cell>
          <cell r="E667" t="str">
            <v>Schaller</v>
          </cell>
          <cell r="F667" t="str">
            <v>Edgar</v>
          </cell>
          <cell r="G667">
            <v>20448</v>
          </cell>
          <cell r="H667">
            <v>1955</v>
          </cell>
          <cell r="I667" t="str">
            <v>Bodenmattstr. 9</v>
          </cell>
          <cell r="J667">
            <v>3185</v>
          </cell>
          <cell r="K667" t="str">
            <v>Schmitten FR</v>
          </cell>
          <cell r="M667" t="str">
            <v>-</v>
          </cell>
          <cell r="N667" t="str">
            <v>Schmitten-Flamatt</v>
          </cell>
        </row>
        <row r="668">
          <cell r="C668">
            <v>161496</v>
          </cell>
          <cell r="E668" t="str">
            <v>Schaller</v>
          </cell>
          <cell r="F668" t="str">
            <v>Pius</v>
          </cell>
          <cell r="G668">
            <v>11144</v>
          </cell>
          <cell r="H668">
            <v>1930</v>
          </cell>
          <cell r="I668" t="str">
            <v>Bodenmattstr. 9</v>
          </cell>
          <cell r="J668">
            <v>3185</v>
          </cell>
          <cell r="K668" t="str">
            <v>Schmitten FR</v>
          </cell>
          <cell r="M668" t="str">
            <v>juberthoud@bluewin.ch</v>
          </cell>
          <cell r="N668" t="str">
            <v>Winterthur-Stadt</v>
          </cell>
        </row>
        <row r="669">
          <cell r="C669">
            <v>742324</v>
          </cell>
          <cell r="E669" t="str">
            <v>Schaltegger</v>
          </cell>
          <cell r="F669" t="str">
            <v>Nicolas</v>
          </cell>
          <cell r="G669">
            <v>36222</v>
          </cell>
          <cell r="H669">
            <v>1999</v>
          </cell>
          <cell r="I669" t="str">
            <v>Im oberen Geeren 41</v>
          </cell>
          <cell r="J669">
            <v>8409</v>
          </cell>
          <cell r="K669" t="str">
            <v>Winterthur</v>
          </cell>
          <cell r="L669">
            <v>0</v>
          </cell>
          <cell r="M669" t="str">
            <v>fisch99@besonet.ch</v>
          </cell>
          <cell r="N669" t="str">
            <v>Lotzwil-Langenthal</v>
          </cell>
        </row>
        <row r="670">
          <cell r="C670">
            <v>446971</v>
          </cell>
          <cell r="E670" t="str">
            <v>Schär</v>
          </cell>
          <cell r="F670" t="str">
            <v>Patrik</v>
          </cell>
          <cell r="G670">
            <v>36373</v>
          </cell>
          <cell r="H670">
            <v>1999</v>
          </cell>
          <cell r="I670" t="str">
            <v>Mättenbergstr. 38</v>
          </cell>
          <cell r="J670" t="str">
            <v>3367</v>
          </cell>
          <cell r="K670" t="str">
            <v>Thörigen</v>
          </cell>
          <cell r="M670" t="str">
            <v>christoph.frei@swissbbb.ch</v>
          </cell>
          <cell r="N670" t="str">
            <v>Stammheim</v>
          </cell>
        </row>
        <row r="671">
          <cell r="C671">
            <v>829421</v>
          </cell>
          <cell r="E671" t="str">
            <v>Schär</v>
          </cell>
          <cell r="F671" t="str">
            <v>Andreas</v>
          </cell>
          <cell r="G671">
            <v>36804</v>
          </cell>
          <cell r="H671">
            <v>2000</v>
          </cell>
          <cell r="I671" t="str">
            <v>Sennegasse 25</v>
          </cell>
          <cell r="J671">
            <v>8476</v>
          </cell>
          <cell r="K671" t="str">
            <v>Unterstammheim</v>
          </cell>
          <cell r="M671" t="str">
            <v>susanne.schaerer@hispeed.ch</v>
          </cell>
          <cell r="N671" t="str">
            <v>Thun Stadtschützen</v>
          </cell>
        </row>
        <row r="672">
          <cell r="C672">
            <v>119235</v>
          </cell>
          <cell r="E672" t="str">
            <v>Schärer</v>
          </cell>
          <cell r="F672" t="str">
            <v>Walter</v>
          </cell>
          <cell r="G672">
            <v>18381</v>
          </cell>
          <cell r="H672">
            <v>1950</v>
          </cell>
          <cell r="I672" t="str">
            <v>Bostudenstr. 23</v>
          </cell>
          <cell r="J672">
            <v>3604</v>
          </cell>
          <cell r="K672" t="str">
            <v>Thun</v>
          </cell>
          <cell r="M672" t="str">
            <v>rudolf.schaerer@bluewin.ch</v>
          </cell>
          <cell r="N672" t="str">
            <v>Gretzenbach</v>
          </cell>
        </row>
        <row r="673">
          <cell r="C673">
            <v>123026</v>
          </cell>
          <cell r="E673" t="str">
            <v>Schärer</v>
          </cell>
          <cell r="F673" t="str">
            <v>Ruedi</v>
          </cell>
          <cell r="G673">
            <v>18873</v>
          </cell>
          <cell r="H673">
            <v>1951</v>
          </cell>
          <cell r="I673" t="str">
            <v>Strickweg 12</v>
          </cell>
          <cell r="J673">
            <v>5722</v>
          </cell>
          <cell r="K673" t="str">
            <v>Gränichen</v>
          </cell>
          <cell r="L673" t="str">
            <v>078 734 47 77</v>
          </cell>
          <cell r="M673" t="str">
            <v>Stephan.scheiwi@yahoo.de</v>
          </cell>
          <cell r="N673" t="str">
            <v>Winterthur-Stadt</v>
          </cell>
        </row>
        <row r="674">
          <cell r="C674">
            <v>180159</v>
          </cell>
          <cell r="E674" t="str">
            <v>Scheiwiller</v>
          </cell>
          <cell r="F674" t="str">
            <v>Stephan</v>
          </cell>
          <cell r="G674">
            <v>31460</v>
          </cell>
          <cell r="H674">
            <v>1986</v>
          </cell>
          <cell r="I674" t="str">
            <v>Hegistrasse 41f</v>
          </cell>
          <cell r="J674">
            <v>8404</v>
          </cell>
          <cell r="K674" t="str">
            <v>Winterthur</v>
          </cell>
          <cell r="M674" t="str">
            <v>gioia_j@bluewin.ch</v>
          </cell>
          <cell r="N674" t="str">
            <v>Winterthur-Stadt</v>
          </cell>
        </row>
        <row r="675">
          <cell r="C675">
            <v>590187</v>
          </cell>
          <cell r="E675" t="str">
            <v>Scheiwiller</v>
          </cell>
          <cell r="F675" t="str">
            <v>Gioia</v>
          </cell>
          <cell r="G675">
            <v>32894</v>
          </cell>
          <cell r="H675">
            <v>1990</v>
          </cell>
          <cell r="I675" t="str">
            <v>Hegistrasse 41f</v>
          </cell>
          <cell r="J675">
            <v>8404</v>
          </cell>
          <cell r="K675" t="str">
            <v>Winterthur</v>
          </cell>
          <cell r="L675" t="str">
            <v>079 461 68 87</v>
          </cell>
          <cell r="M675" t="str">
            <v>schenk_urs@bluewin.ch</v>
          </cell>
          <cell r="N675" t="str">
            <v>Affoltern a.A.</v>
          </cell>
        </row>
        <row r="676">
          <cell r="C676">
            <v>168907</v>
          </cell>
          <cell r="E676" t="str">
            <v>Schenk</v>
          </cell>
          <cell r="F676" t="str">
            <v>Urs</v>
          </cell>
          <cell r="G676">
            <v>23805</v>
          </cell>
          <cell r="H676">
            <v>1965</v>
          </cell>
          <cell r="I676" t="str">
            <v>Bolletweg 10</v>
          </cell>
          <cell r="J676">
            <v>8934</v>
          </cell>
          <cell r="K676" t="str">
            <v>Knonau</v>
          </cell>
          <cell r="M676" t="str">
            <v>edwin.schenker@bluewin.ch</v>
          </cell>
          <cell r="N676" t="str">
            <v>Kölliken</v>
          </cell>
        </row>
        <row r="677">
          <cell r="C677">
            <v>205469</v>
          </cell>
          <cell r="E677" t="str">
            <v>Schenker</v>
          </cell>
          <cell r="F677" t="str">
            <v>Edwin</v>
          </cell>
          <cell r="G677">
            <v>18788</v>
          </cell>
          <cell r="H677">
            <v>1951</v>
          </cell>
          <cell r="I677" t="str">
            <v>Lischmatt 12</v>
          </cell>
          <cell r="J677">
            <v>5746</v>
          </cell>
          <cell r="K677" t="str">
            <v>Walterswil SO</v>
          </cell>
          <cell r="L677" t="str">
            <v>079 325 31 80</v>
          </cell>
          <cell r="M677" t="str">
            <v>patrickscheu@web.de</v>
          </cell>
          <cell r="N677" t="str">
            <v>Wetzikon</v>
          </cell>
        </row>
        <row r="678">
          <cell r="C678">
            <v>126548</v>
          </cell>
          <cell r="E678" t="str">
            <v>Scheu</v>
          </cell>
          <cell r="F678" t="str">
            <v>Patrick</v>
          </cell>
          <cell r="G678">
            <v>22698</v>
          </cell>
          <cell r="H678">
            <v>1962</v>
          </cell>
          <cell r="I678" t="str">
            <v>Chefistr. 20</v>
          </cell>
          <cell r="J678">
            <v>8636</v>
          </cell>
          <cell r="K678" t="str">
            <v>Wald</v>
          </cell>
          <cell r="M678" t="str">
            <v>godi.scheuber@bluewin.ch</v>
          </cell>
          <cell r="N678" t="str">
            <v>Ebikon</v>
          </cell>
        </row>
        <row r="679">
          <cell r="C679">
            <v>114442</v>
          </cell>
          <cell r="E679" t="str">
            <v>Scheuber</v>
          </cell>
          <cell r="F679" t="str">
            <v>Godi</v>
          </cell>
          <cell r="G679">
            <v>20169</v>
          </cell>
          <cell r="H679">
            <v>1955</v>
          </cell>
          <cell r="I679" t="str">
            <v>Rischstrasse 30</v>
          </cell>
          <cell r="J679">
            <v>6030</v>
          </cell>
          <cell r="K679" t="str">
            <v>Ebikon</v>
          </cell>
          <cell r="M679" t="str">
            <v>scheuber.wisi@gmx.ch</v>
          </cell>
          <cell r="N679" t="str">
            <v>Engelberg</v>
          </cell>
        </row>
        <row r="680">
          <cell r="C680">
            <v>114482</v>
          </cell>
          <cell r="E680" t="str">
            <v>Scheuber</v>
          </cell>
          <cell r="F680" t="str">
            <v>Wisi</v>
          </cell>
          <cell r="G680">
            <v>18392</v>
          </cell>
          <cell r="H680">
            <v>1950</v>
          </cell>
          <cell r="I680" t="str">
            <v>Hinterdorf 3</v>
          </cell>
          <cell r="J680">
            <v>6390</v>
          </cell>
          <cell r="K680" t="str">
            <v>Engelberg</v>
          </cell>
          <cell r="M680" t="str">
            <v>urs.scheuber@gmx.ch</v>
          </cell>
          <cell r="N680" t="str">
            <v>Ebikon</v>
          </cell>
        </row>
        <row r="681">
          <cell r="C681">
            <v>274185</v>
          </cell>
          <cell r="E681" t="str">
            <v>Scheuber</v>
          </cell>
          <cell r="F681" t="str">
            <v>Urs</v>
          </cell>
          <cell r="G681">
            <v>32567</v>
          </cell>
          <cell r="H681">
            <v>1989</v>
          </cell>
          <cell r="I681" t="str">
            <v>Oberdierikonerstrasse 15</v>
          </cell>
          <cell r="J681">
            <v>6030</v>
          </cell>
          <cell r="K681" t="str">
            <v>Ebikon</v>
          </cell>
          <cell r="M681" t="str">
            <v>juergscheurer@bluewin.ch</v>
          </cell>
          <cell r="N681" t="str">
            <v>Aarberg</v>
          </cell>
        </row>
        <row r="682">
          <cell r="C682">
            <v>120898</v>
          </cell>
          <cell r="E682" t="str">
            <v>Scheurer</v>
          </cell>
          <cell r="F682" t="str">
            <v>Jürg</v>
          </cell>
          <cell r="G682">
            <v>21218</v>
          </cell>
          <cell r="H682">
            <v>1958</v>
          </cell>
          <cell r="I682" t="str">
            <v>Käsereigasse 5</v>
          </cell>
          <cell r="J682">
            <v>3282</v>
          </cell>
          <cell r="K682" t="str">
            <v>Bargen</v>
          </cell>
          <cell r="L682" t="str">
            <v>079 473 45 15</v>
          </cell>
          <cell r="M682" t="str">
            <v>p_schicker@bluewin.ch</v>
          </cell>
          <cell r="N682" t="str">
            <v>Cham-Ennetsee</v>
          </cell>
        </row>
        <row r="683">
          <cell r="C683">
            <v>210174</v>
          </cell>
          <cell r="E683" t="str">
            <v>Schicker</v>
          </cell>
          <cell r="F683" t="str">
            <v>Peter</v>
          </cell>
          <cell r="G683">
            <v>23252</v>
          </cell>
          <cell r="H683">
            <v>1963</v>
          </cell>
          <cell r="I683" t="str">
            <v>Friedenstr. 6</v>
          </cell>
          <cell r="J683">
            <v>6340</v>
          </cell>
          <cell r="K683" t="str">
            <v>Baar</v>
          </cell>
          <cell r="L683" t="str">
            <v>079 196 50 20</v>
          </cell>
          <cell r="M683" t="str">
            <v>chris.schlaefli@besonet.ch</v>
          </cell>
          <cell r="N683" t="str">
            <v>Lotzwil-Langenthal</v>
          </cell>
        </row>
        <row r="684">
          <cell r="C684">
            <v>120464</v>
          </cell>
          <cell r="E684" t="str">
            <v>Schläfli</v>
          </cell>
          <cell r="F684" t="str">
            <v>Christoph</v>
          </cell>
          <cell r="G684">
            <v>22166</v>
          </cell>
          <cell r="H684">
            <v>1960</v>
          </cell>
          <cell r="I684" t="str">
            <v>Tavelweg 2</v>
          </cell>
          <cell r="J684">
            <v>4914</v>
          </cell>
          <cell r="K684" t="str">
            <v>Roggwil BE</v>
          </cell>
          <cell r="L684" t="str">
            <v>079 120 33 15</v>
          </cell>
          <cell r="M684" t="str">
            <v>werner.schlatter@ceforum.ch</v>
          </cell>
          <cell r="N684" t="str">
            <v>Brüttisellen</v>
          </cell>
        </row>
        <row r="685">
          <cell r="C685">
            <v>749721</v>
          </cell>
          <cell r="E685" t="str">
            <v>Schlatter</v>
          </cell>
          <cell r="F685" t="str">
            <v>Werner</v>
          </cell>
          <cell r="G685">
            <v>21149</v>
          </cell>
          <cell r="H685">
            <v>1957</v>
          </cell>
          <cell r="I685" t="str">
            <v>Unterdorfstrasse 27</v>
          </cell>
          <cell r="J685">
            <v>8602</v>
          </cell>
          <cell r="K685" t="str">
            <v>Wangen</v>
          </cell>
          <cell r="M685" t="str">
            <v>beni.schmid@bluewin.ch</v>
          </cell>
          <cell r="N685" t="str">
            <v>Obernau</v>
          </cell>
        </row>
        <row r="686">
          <cell r="C686">
            <v>114226</v>
          </cell>
          <cell r="E686" t="str">
            <v>Schmid</v>
          </cell>
          <cell r="F686" t="str">
            <v>Bernhard</v>
          </cell>
          <cell r="G686">
            <v>27246</v>
          </cell>
          <cell r="H686">
            <v>1974</v>
          </cell>
          <cell r="I686" t="str">
            <v>Zinggenfeld</v>
          </cell>
          <cell r="J686">
            <v>6166</v>
          </cell>
          <cell r="K686" t="str">
            <v>Hasle</v>
          </cell>
          <cell r="M686" t="str">
            <v>reginaschmid@bluewin.ch</v>
          </cell>
          <cell r="N686" t="str">
            <v>Schmitten-Flamatt</v>
          </cell>
        </row>
        <row r="687">
          <cell r="C687">
            <v>148262</v>
          </cell>
          <cell r="E687" t="str">
            <v>Schmid-Brülhart</v>
          </cell>
          <cell r="F687" t="str">
            <v>Regina</v>
          </cell>
          <cell r="G687">
            <v>25318</v>
          </cell>
          <cell r="H687">
            <v>1969</v>
          </cell>
          <cell r="I687" t="str">
            <v>-</v>
          </cell>
          <cell r="K687" t="str">
            <v>-</v>
          </cell>
          <cell r="M687" t="str">
            <v>-</v>
          </cell>
          <cell r="N687" t="str">
            <v>Goldau</v>
          </cell>
        </row>
        <row r="688">
          <cell r="C688">
            <v>114589</v>
          </cell>
          <cell r="E688" t="str">
            <v>Schmidig</v>
          </cell>
          <cell r="F688" t="str">
            <v>Roger</v>
          </cell>
          <cell r="G688">
            <v>29126</v>
          </cell>
          <cell r="H688">
            <v>1979</v>
          </cell>
          <cell r="I688" t="str">
            <v>Steinerstrasse 129</v>
          </cell>
          <cell r="J688">
            <v>6423</v>
          </cell>
          <cell r="K688" t="str">
            <v>Seewen</v>
          </cell>
          <cell r="L688" t="str">
            <v>079 832 10 04</v>
          </cell>
          <cell r="M688" t="str">
            <v>carsten.schmidt@gmx.info</v>
          </cell>
          <cell r="N688" t="str">
            <v>Hegnau</v>
          </cell>
        </row>
        <row r="689">
          <cell r="C689">
            <v>516031</v>
          </cell>
          <cell r="E689" t="str">
            <v>Schmidt</v>
          </cell>
          <cell r="F689" t="str">
            <v>Carsten</v>
          </cell>
          <cell r="G689">
            <v>23767</v>
          </cell>
          <cell r="H689">
            <v>1965</v>
          </cell>
          <cell r="I689" t="str">
            <v>Seestrasse 147</v>
          </cell>
          <cell r="J689">
            <v>8610</v>
          </cell>
          <cell r="K689" t="str">
            <v>Uster</v>
          </cell>
          <cell r="M689" t="str">
            <v>remoschmied@gmx.ch</v>
          </cell>
          <cell r="N689" t="str">
            <v>Dettighofen</v>
          </cell>
        </row>
        <row r="690">
          <cell r="C690">
            <v>112763</v>
          </cell>
          <cell r="E690" t="str">
            <v>Schmied</v>
          </cell>
          <cell r="F690" t="str">
            <v>Remo</v>
          </cell>
          <cell r="G690">
            <v>28875</v>
          </cell>
          <cell r="H690">
            <v>1979</v>
          </cell>
          <cell r="I690" t="str">
            <v>Haldenstr. 14</v>
          </cell>
          <cell r="J690">
            <v>8556</v>
          </cell>
          <cell r="K690" t="str">
            <v>Wigoltingen</v>
          </cell>
          <cell r="M690" t="str">
            <v>nicoder@bluewin.ch</v>
          </cell>
          <cell r="N690" t="str">
            <v>Cottens et environs</v>
          </cell>
        </row>
        <row r="691">
          <cell r="C691">
            <v>111214</v>
          </cell>
          <cell r="E691" t="str">
            <v>Schneider</v>
          </cell>
          <cell r="F691" t="str">
            <v>Nicolas</v>
          </cell>
          <cell r="G691">
            <v>23640</v>
          </cell>
          <cell r="H691">
            <v>1964</v>
          </cell>
          <cell r="I691" t="str">
            <v>Chemin des Vergers 18</v>
          </cell>
          <cell r="J691">
            <v>1742</v>
          </cell>
          <cell r="K691" t="str">
            <v>Autigny</v>
          </cell>
          <cell r="L691" t="str">
            <v>079 476 56 06</v>
          </cell>
          <cell r="M691" t="str">
            <v>mirjam.schneider@gmx.net</v>
          </cell>
          <cell r="N691" t="str">
            <v>Siggenthal</v>
          </cell>
        </row>
        <row r="692">
          <cell r="C692">
            <v>176187</v>
          </cell>
          <cell r="E692" t="str">
            <v>Schneider</v>
          </cell>
          <cell r="F692" t="str">
            <v>Mirjam</v>
          </cell>
          <cell r="G692">
            <v>28974</v>
          </cell>
          <cell r="H692">
            <v>1979</v>
          </cell>
          <cell r="I692" t="str">
            <v>Vogelsangstrasse 1</v>
          </cell>
          <cell r="J692">
            <v>5300</v>
          </cell>
          <cell r="K692" t="str">
            <v>Turgi</v>
          </cell>
          <cell r="L692" t="str">
            <v>078 734 57 64</v>
          </cell>
          <cell r="M692" t="str">
            <v>kurtschnueriger@hotmail.com</v>
          </cell>
          <cell r="N692" t="str">
            <v>Ebikon</v>
          </cell>
        </row>
        <row r="693">
          <cell r="C693">
            <v>114443</v>
          </cell>
          <cell r="E693" t="str">
            <v>Schnüriger</v>
          </cell>
          <cell r="F693" t="str">
            <v>Kurt</v>
          </cell>
          <cell r="G693">
            <v>23574</v>
          </cell>
          <cell r="H693">
            <v>1964</v>
          </cell>
          <cell r="I693" t="str">
            <v>Alfred-Schindler-Strasse 37</v>
          </cell>
          <cell r="J693">
            <v>6030</v>
          </cell>
          <cell r="K693" t="str">
            <v>Ebikon</v>
          </cell>
          <cell r="M693" t="str">
            <v>r.s.1994@hotmail.com</v>
          </cell>
          <cell r="N693" t="str">
            <v>Rubigen</v>
          </cell>
        </row>
        <row r="694">
          <cell r="C694">
            <v>325770</v>
          </cell>
          <cell r="E694" t="str">
            <v xml:space="preserve">Schönenberger </v>
          </cell>
          <cell r="F694" t="str">
            <v>Roman</v>
          </cell>
          <cell r="G694">
            <v>34406</v>
          </cell>
          <cell r="H694">
            <v>1994</v>
          </cell>
          <cell r="I694" t="str">
            <v>Käsereistrasse 10</v>
          </cell>
          <cell r="J694">
            <v>3123</v>
          </cell>
          <cell r="K694" t="str">
            <v xml:space="preserve"> Belp</v>
          </cell>
          <cell r="M694" t="str">
            <v>david.schoenholzer@bluewin.ch</v>
          </cell>
          <cell r="N694" t="str">
            <v>Biezwil</v>
          </cell>
        </row>
        <row r="695">
          <cell r="C695">
            <v>280191</v>
          </cell>
          <cell r="E695" t="str">
            <v>Schönholzer</v>
          </cell>
          <cell r="F695" t="str">
            <v>David</v>
          </cell>
          <cell r="G695">
            <v>31839</v>
          </cell>
          <cell r="H695">
            <v>1987</v>
          </cell>
          <cell r="I695" t="str">
            <v>Urbangasse 7</v>
          </cell>
          <cell r="J695">
            <v>4500</v>
          </cell>
          <cell r="K695" t="str">
            <v>Solothurn</v>
          </cell>
          <cell r="M695" t="str">
            <v>renato.schulthess@quickline.ch</v>
          </cell>
          <cell r="N695" t="str">
            <v>Muri-Gümligen</v>
          </cell>
        </row>
        <row r="696">
          <cell r="C696">
            <v>217968</v>
          </cell>
          <cell r="E696" t="str">
            <v>Schulthess</v>
          </cell>
          <cell r="F696" t="str">
            <v>Renato</v>
          </cell>
          <cell r="G696">
            <v>22020</v>
          </cell>
          <cell r="H696">
            <v>1960</v>
          </cell>
          <cell r="I696" t="str">
            <v>Heimiswilstr. 37</v>
          </cell>
          <cell r="J696">
            <v>3400</v>
          </cell>
          <cell r="K696" t="str">
            <v>Burgdorf</v>
          </cell>
          <cell r="M696" t="str">
            <v>schumyri1@bluewin.ch</v>
          </cell>
          <cell r="N696" t="str">
            <v>Aarberg</v>
          </cell>
        </row>
        <row r="697">
          <cell r="C697">
            <v>114136</v>
          </cell>
          <cell r="E697" t="str">
            <v>Schumacher</v>
          </cell>
          <cell r="F697" t="str">
            <v>André</v>
          </cell>
          <cell r="G697">
            <v>22576</v>
          </cell>
          <cell r="H697">
            <v>1961</v>
          </cell>
          <cell r="I697" t="str">
            <v>Rütistrasse 4</v>
          </cell>
          <cell r="J697">
            <v>2575</v>
          </cell>
          <cell r="K697" t="str">
            <v>Hagneck</v>
          </cell>
          <cell r="L697" t="str">
            <v>079 788 76 81</v>
          </cell>
          <cell r="M697" t="str">
            <v>walter.schumacher@hotmail.com</v>
          </cell>
          <cell r="N697" t="str">
            <v>Siggenthal</v>
          </cell>
        </row>
        <row r="698">
          <cell r="C698">
            <v>166688</v>
          </cell>
          <cell r="E698" t="str">
            <v>Schumacher</v>
          </cell>
          <cell r="F698" t="str">
            <v>Walter</v>
          </cell>
          <cell r="G698">
            <v>27794</v>
          </cell>
          <cell r="H698">
            <v>1976</v>
          </cell>
          <cell r="I698" t="str">
            <v>Habsburgblick 163a</v>
          </cell>
          <cell r="J698">
            <v>5213</v>
          </cell>
          <cell r="K698" t="str">
            <v>Villnachern</v>
          </cell>
          <cell r="N698" t="str">
            <v>Zweisimmen-St. Stephan</v>
          </cell>
        </row>
        <row r="699">
          <cell r="C699">
            <v>183833</v>
          </cell>
          <cell r="E699" t="str">
            <v>Schwarz</v>
          </cell>
          <cell r="F699" t="str">
            <v>Marcial</v>
          </cell>
          <cell r="G699">
            <v>30245</v>
          </cell>
          <cell r="H699">
            <v>1982</v>
          </cell>
          <cell r="I699" t="str">
            <v>Aeussere Gasse 14</v>
          </cell>
          <cell r="J699">
            <v>3770</v>
          </cell>
          <cell r="K699" t="str">
            <v>Zweisimmen</v>
          </cell>
          <cell r="M699" t="str">
            <v>marcel.schwarz@bluewin.ch</v>
          </cell>
          <cell r="N699" t="str">
            <v>Aegerten</v>
          </cell>
        </row>
        <row r="700">
          <cell r="C700">
            <v>118608</v>
          </cell>
          <cell r="E700" t="str">
            <v>Schwarzentrub</v>
          </cell>
          <cell r="F700" t="str">
            <v>Jürg</v>
          </cell>
          <cell r="G700">
            <v>15949</v>
          </cell>
          <cell r="H700">
            <v>1943</v>
          </cell>
          <cell r="I700" t="str">
            <v>Neuwiler 8</v>
          </cell>
          <cell r="J700">
            <v>3266</v>
          </cell>
          <cell r="K700" t="str">
            <v>Wiler b. Seedorf</v>
          </cell>
          <cell r="L700" t="str">
            <v>079 451 55 10</v>
          </cell>
          <cell r="M700" t="str">
            <v>choelu@bluewin.ch</v>
          </cell>
          <cell r="N700" t="str">
            <v>Fischbach-Göslikon</v>
          </cell>
        </row>
        <row r="701">
          <cell r="C701">
            <v>130372</v>
          </cell>
          <cell r="E701" t="str">
            <v>Schwegler</v>
          </cell>
          <cell r="F701" t="str">
            <v>Stephan</v>
          </cell>
          <cell r="G701">
            <v>24236</v>
          </cell>
          <cell r="H701">
            <v>1966</v>
          </cell>
          <cell r="I701" t="str">
            <v>Nutzenbachweg 4</v>
          </cell>
          <cell r="J701">
            <v>5612</v>
          </cell>
          <cell r="K701" t="str">
            <v>Villmergen</v>
          </cell>
          <cell r="M701" t="str">
            <v>stephan.schwegi@gmx.ch</v>
          </cell>
          <cell r="N701" t="str">
            <v>Fribourg</v>
          </cell>
        </row>
        <row r="702">
          <cell r="C702">
            <v>186779</v>
          </cell>
          <cell r="E702" t="str">
            <v>Schweizer</v>
          </cell>
          <cell r="F702" t="str">
            <v>Dominique</v>
          </cell>
          <cell r="G702">
            <v>24216</v>
          </cell>
          <cell r="H702">
            <v>1966</v>
          </cell>
          <cell r="I702" t="str">
            <v>Rte de Brit 89</v>
          </cell>
          <cell r="J702">
            <v>1532</v>
          </cell>
          <cell r="K702" t="str">
            <v>Fétigny</v>
          </cell>
          <cell r="M702" t="str">
            <v>vdschweizer@bluewin.ch</v>
          </cell>
          <cell r="N702" t="str">
            <v>Oberdorf/BL</v>
          </cell>
        </row>
        <row r="703">
          <cell r="C703">
            <v>207355</v>
          </cell>
          <cell r="E703" t="str">
            <v>Schweizer</v>
          </cell>
          <cell r="F703" t="str">
            <v>Bettina</v>
          </cell>
          <cell r="H703">
            <v>1982</v>
          </cell>
          <cell r="I703" t="str">
            <v>Hausmattstrasse 19</v>
          </cell>
          <cell r="J703">
            <v>4434</v>
          </cell>
          <cell r="K703" t="str">
            <v>Hölstein</v>
          </cell>
          <cell r="L703" t="str">
            <v>079 524 84 37</v>
          </cell>
          <cell r="M703" t="str">
            <v>bettina-schweizer@gmx.ch</v>
          </cell>
          <cell r="N703" t="str">
            <v>Brunnadern</v>
          </cell>
        </row>
        <row r="704">
          <cell r="C704">
            <v>305619</v>
          </cell>
          <cell r="E704" t="str">
            <v>Schweizer</v>
          </cell>
          <cell r="F704" t="str">
            <v>Andreas</v>
          </cell>
          <cell r="G704">
            <v>34082</v>
          </cell>
          <cell r="H704">
            <v>1993</v>
          </cell>
          <cell r="I704" t="str">
            <v>Strick 580</v>
          </cell>
          <cell r="J704">
            <v>9125</v>
          </cell>
          <cell r="K704" t="str">
            <v>Brunnadern</v>
          </cell>
          <cell r="M704" t="str">
            <v>andreas_schweizer@bluewin.ch</v>
          </cell>
          <cell r="N704" t="str">
            <v>Neckertal</v>
          </cell>
        </row>
        <row r="705">
          <cell r="C705">
            <v>457478</v>
          </cell>
          <cell r="E705" t="str">
            <v>Schweizer</v>
          </cell>
          <cell r="F705" t="str">
            <v>Michael</v>
          </cell>
          <cell r="G705">
            <v>34740</v>
          </cell>
          <cell r="H705">
            <v>1995</v>
          </cell>
          <cell r="I705" t="str">
            <v>Strick 580</v>
          </cell>
          <cell r="J705">
            <v>9125</v>
          </cell>
          <cell r="K705" t="str">
            <v>Brunnadern</v>
          </cell>
          <cell r="M705" t="str">
            <v>michi_schweizer@bluemail.ch</v>
          </cell>
          <cell r="N705" t="str">
            <v>Fribourg</v>
          </cell>
        </row>
        <row r="706">
          <cell r="C706">
            <v>161783</v>
          </cell>
          <cell r="E706" t="str">
            <v>Sciboz</v>
          </cell>
          <cell r="F706" t="str">
            <v>Jean-Marc</v>
          </cell>
          <cell r="G706">
            <v>24245</v>
          </cell>
          <cell r="H706">
            <v>1966</v>
          </cell>
          <cell r="I706" t="str">
            <v>Rte de Treyvaux 52</v>
          </cell>
          <cell r="J706">
            <v>1732</v>
          </cell>
          <cell r="K706" t="str">
            <v>Arconciel</v>
          </cell>
          <cell r="M706" t="str">
            <v>jmsciboz@bluewin.ch</v>
          </cell>
          <cell r="N706" t="str">
            <v>La Roche</v>
          </cell>
        </row>
        <row r="707">
          <cell r="C707">
            <v>161785</v>
          </cell>
          <cell r="E707" t="str">
            <v>Sciboz</v>
          </cell>
          <cell r="F707" t="str">
            <v>Marcel</v>
          </cell>
          <cell r="G707">
            <v>13640</v>
          </cell>
          <cell r="H707">
            <v>1937</v>
          </cell>
          <cell r="I707" t="str">
            <v>Ch. de la Scierie 70</v>
          </cell>
          <cell r="J707">
            <v>1733</v>
          </cell>
          <cell r="K707" t="str">
            <v>Treyvaux</v>
          </cell>
          <cell r="M707" t="str">
            <v>steve_sciboz@hotmail.com</v>
          </cell>
          <cell r="N707" t="str">
            <v>Fribourg</v>
          </cell>
        </row>
        <row r="708">
          <cell r="C708">
            <v>305088</v>
          </cell>
          <cell r="E708" t="str">
            <v>Sciboz</v>
          </cell>
          <cell r="F708" t="str">
            <v>Steve</v>
          </cell>
          <cell r="G708">
            <v>34038</v>
          </cell>
          <cell r="H708">
            <v>1993</v>
          </cell>
          <cell r="I708" t="str">
            <v>Rte de Treyvaux 52</v>
          </cell>
          <cell r="J708">
            <v>1732</v>
          </cell>
          <cell r="K708" t="str">
            <v>Arconciel</v>
          </cell>
          <cell r="L708" t="str">
            <v>078 707 05 47</v>
          </cell>
          <cell r="M708" t="str">
            <v>steve_sciboz@hotmail.com</v>
          </cell>
          <cell r="N708" t="str">
            <v>Obernau</v>
          </cell>
        </row>
        <row r="709">
          <cell r="C709">
            <v>114044</v>
          </cell>
          <cell r="E709" t="str">
            <v>Sciuto</v>
          </cell>
          <cell r="F709" t="str">
            <v>Fabio</v>
          </cell>
          <cell r="G709">
            <v>28303</v>
          </cell>
          <cell r="H709">
            <v>1977</v>
          </cell>
          <cell r="I709" t="str">
            <v>Heiterbühl 4</v>
          </cell>
          <cell r="J709">
            <v>6103</v>
          </cell>
          <cell r="K709" t="str">
            <v>Schwarzenberg LU</v>
          </cell>
          <cell r="L709" t="str">
            <v>078 707 05 47</v>
          </cell>
          <cell r="M709" t="str">
            <v>f.sciuto@me.com</v>
          </cell>
          <cell r="N709" t="str">
            <v>Obernau</v>
          </cell>
        </row>
        <row r="710">
          <cell r="C710">
            <v>144044</v>
          </cell>
          <cell r="E710" t="str">
            <v>Sciuto</v>
          </cell>
          <cell r="F710" t="str">
            <v>Fabio</v>
          </cell>
          <cell r="G710">
            <v>28303</v>
          </cell>
          <cell r="H710">
            <v>1977</v>
          </cell>
          <cell r="I710" t="str">
            <v>Heiterbühl 4</v>
          </cell>
          <cell r="J710">
            <v>6103</v>
          </cell>
          <cell r="K710" t="str">
            <v>Schwarzenburg</v>
          </cell>
          <cell r="M710" t="str">
            <v>f.sciuto@me.com</v>
          </cell>
          <cell r="N710" t="str">
            <v>Gsteigwiler</v>
          </cell>
        </row>
        <row r="711">
          <cell r="C711">
            <v>158399</v>
          </cell>
          <cell r="E711" t="str">
            <v>Seematter</v>
          </cell>
          <cell r="F711" t="str">
            <v>Robert</v>
          </cell>
          <cell r="G711">
            <v>20861</v>
          </cell>
          <cell r="H711">
            <v>1957</v>
          </cell>
          <cell r="I711" t="str">
            <v>Hofstatt 102</v>
          </cell>
          <cell r="J711">
            <v>3813</v>
          </cell>
          <cell r="K711" t="str">
            <v>Saxeten</v>
          </cell>
          <cell r="L711" t="str">
            <v>056 621 17 48</v>
          </cell>
          <cell r="M711" t="str">
            <v>seematter.robert@bluewin.ch</v>
          </cell>
          <cell r="N711" t="str">
            <v>Fischbach-Göslikon</v>
          </cell>
        </row>
        <row r="712">
          <cell r="C712">
            <v>125759</v>
          </cell>
          <cell r="E712" t="str">
            <v>Seiler</v>
          </cell>
          <cell r="F712" t="str">
            <v>Georg</v>
          </cell>
          <cell r="G712">
            <v>24964</v>
          </cell>
          <cell r="H712">
            <v>1968</v>
          </cell>
          <cell r="I712" t="str">
            <v>alte Landstrasse 15</v>
          </cell>
          <cell r="J712" t="str">
            <v>5525</v>
          </cell>
          <cell r="K712" t="str">
            <v>Fischbach-Göslikon</v>
          </cell>
          <cell r="M712" t="str">
            <v>gfseiler@bluewin.ch</v>
          </cell>
          <cell r="N712" t="str">
            <v>Arquebuse</v>
          </cell>
        </row>
        <row r="713">
          <cell r="C713">
            <v>130082</v>
          </cell>
          <cell r="E713" t="str">
            <v>Seiler</v>
          </cell>
          <cell r="F713" t="str">
            <v>Michael</v>
          </cell>
          <cell r="G713">
            <v>29850</v>
          </cell>
          <cell r="H713">
            <v>1981</v>
          </cell>
          <cell r="I713" t="str">
            <v>Av. des Grandes-Communes 20G</v>
          </cell>
          <cell r="J713">
            <v>1213</v>
          </cell>
          <cell r="K713" t="str">
            <v>Onex</v>
          </cell>
          <cell r="M713" t="str">
            <v>michaels99@bluewin.ch</v>
          </cell>
          <cell r="N713" t="str">
            <v>Aarberg</v>
          </cell>
        </row>
        <row r="714">
          <cell r="C714">
            <v>321259</v>
          </cell>
          <cell r="E714" t="str">
            <v>Senti</v>
          </cell>
          <cell r="F714" t="str">
            <v>Anja</v>
          </cell>
          <cell r="G714">
            <v>35336</v>
          </cell>
          <cell r="H714">
            <v>1996</v>
          </cell>
          <cell r="I714" t="str">
            <v>Stöcklerengasse 49a</v>
          </cell>
          <cell r="J714">
            <v>2564</v>
          </cell>
          <cell r="K714" t="str">
            <v>Bellmund</v>
          </cell>
          <cell r="M714" t="str">
            <v>asenti@evard.ch</v>
          </cell>
          <cell r="N714" t="str">
            <v>Feldmeilen</v>
          </cell>
        </row>
        <row r="715">
          <cell r="C715">
            <v>176955</v>
          </cell>
          <cell r="E715" t="str">
            <v>Seyfried</v>
          </cell>
          <cell r="F715" t="str">
            <v>Martin</v>
          </cell>
          <cell r="G715">
            <v>29225</v>
          </cell>
          <cell r="H715">
            <v>1980</v>
          </cell>
          <cell r="I715" t="str">
            <v>Bünishoferstrasse 104</v>
          </cell>
          <cell r="J715">
            <v>8706</v>
          </cell>
          <cell r="K715" t="str">
            <v>Feldmeilen</v>
          </cell>
          <cell r="L715" t="str">
            <v>076 559 25 49</v>
          </cell>
          <cell r="M715" t="str">
            <v>msey@gmx.ch</v>
          </cell>
          <cell r="N715" t="str">
            <v>Zürich-Stadt</v>
          </cell>
        </row>
        <row r="716">
          <cell r="C716">
            <v>773866</v>
          </cell>
          <cell r="E716" t="str">
            <v>Shajinbat</v>
          </cell>
          <cell r="F716" t="str">
            <v>Erdembileg</v>
          </cell>
          <cell r="G716">
            <v>24983</v>
          </cell>
          <cell r="H716">
            <v>1968</v>
          </cell>
          <cell r="I716" t="str">
            <v>Grüstrasse 31</v>
          </cell>
          <cell r="J716">
            <v>8134</v>
          </cell>
          <cell r="K716" t="str">
            <v>Adliswil</v>
          </cell>
          <cell r="M716" t="str">
            <v>bat@gmx.ch</v>
          </cell>
          <cell r="N716" t="str">
            <v>Peseux</v>
          </cell>
        </row>
        <row r="717">
          <cell r="C717">
            <v>107106</v>
          </cell>
          <cell r="E717" t="str">
            <v>Sidler</v>
          </cell>
          <cell r="F717" t="str">
            <v>Dehlia</v>
          </cell>
          <cell r="G717">
            <v>17305</v>
          </cell>
          <cell r="H717">
            <v>1947</v>
          </cell>
          <cell r="I717" t="str">
            <v>Rue de Beauregard 1</v>
          </cell>
          <cell r="J717">
            <v>2000</v>
          </cell>
          <cell r="K717" t="str">
            <v>Neuchâtel</v>
          </cell>
          <cell r="L717" t="str">
            <v>079 607 16 36</v>
          </cell>
          <cell r="M717" t="str">
            <v>sidler_dehlia@bluewin.ch</v>
          </cell>
          <cell r="N717" t="str">
            <v>Münsingen</v>
          </cell>
        </row>
        <row r="718">
          <cell r="C718">
            <v>120842</v>
          </cell>
          <cell r="E718" t="str">
            <v>Sieber</v>
          </cell>
          <cell r="F718" t="str">
            <v>Hugo</v>
          </cell>
          <cell r="G718">
            <v>18688</v>
          </cell>
          <cell r="H718">
            <v>1951</v>
          </cell>
          <cell r="I718" t="str">
            <v>Ahornweg 13 a</v>
          </cell>
          <cell r="J718">
            <v>3110</v>
          </cell>
          <cell r="K718" t="str">
            <v>Münsingen</v>
          </cell>
          <cell r="M718" t="str">
            <v>h.sieber@ch.usm.com</v>
          </cell>
          <cell r="N718" t="str">
            <v>Münsingen</v>
          </cell>
        </row>
        <row r="719">
          <cell r="C719">
            <v>256112</v>
          </cell>
          <cell r="E719" t="str">
            <v>Sieber</v>
          </cell>
          <cell r="F719" t="str">
            <v>Roland</v>
          </cell>
          <cell r="G719">
            <v>26415</v>
          </cell>
          <cell r="H719">
            <v>1972</v>
          </cell>
          <cell r="I719" t="str">
            <v>Schlossgutstr. 6</v>
          </cell>
          <cell r="J719">
            <v>3510</v>
          </cell>
          <cell r="K719" t="str">
            <v>Konolfingen</v>
          </cell>
          <cell r="L719" t="str">
            <v>079 505 66 64</v>
          </cell>
          <cell r="M719" t="str">
            <v>rolandsieber@zapp.ch</v>
          </cell>
          <cell r="N719" t="str">
            <v>Günsberg</v>
          </cell>
        </row>
        <row r="720">
          <cell r="C720">
            <v>315716</v>
          </cell>
          <cell r="E720" t="str">
            <v>Sieber</v>
          </cell>
          <cell r="F720" t="str">
            <v>Jacqueline</v>
          </cell>
          <cell r="G720">
            <v>33543</v>
          </cell>
          <cell r="H720">
            <v>1991</v>
          </cell>
          <cell r="I720" t="str">
            <v>Grüngli 114</v>
          </cell>
          <cell r="J720">
            <v>4523</v>
          </cell>
          <cell r="K720" t="str">
            <v>Niederwil SO</v>
          </cell>
          <cell r="M720" t="str">
            <v>jacqueline.s1@hotmail.com</v>
          </cell>
          <cell r="N720" t="str">
            <v>Winterthur-Stadt</v>
          </cell>
        </row>
        <row r="721">
          <cell r="C721">
            <v>188591</v>
          </cell>
          <cell r="E721" t="str">
            <v>Siegenthaler</v>
          </cell>
          <cell r="F721" t="str">
            <v>Werner</v>
          </cell>
          <cell r="G721">
            <v>23692</v>
          </cell>
          <cell r="H721">
            <v>1964</v>
          </cell>
          <cell r="I721" t="str">
            <v>Unterdorfstrasse 11</v>
          </cell>
          <cell r="J721">
            <v>8523</v>
          </cell>
          <cell r="K721" t="str">
            <v>Hagenbuch</v>
          </cell>
          <cell r="M721" t="str">
            <v>werner.siegenthaler@xbau.ch</v>
          </cell>
          <cell r="N721" t="str">
            <v>Winterthur-Stadt</v>
          </cell>
        </row>
        <row r="722">
          <cell r="C722">
            <v>693629</v>
          </cell>
          <cell r="E722" t="str">
            <v>Siegenthaler</v>
          </cell>
          <cell r="F722" t="str">
            <v>Sven</v>
          </cell>
          <cell r="G722">
            <v>35358</v>
          </cell>
          <cell r="H722">
            <v>1996</v>
          </cell>
          <cell r="I722" t="str">
            <v>Unterdorfstrasse 11</v>
          </cell>
          <cell r="J722">
            <v>8523</v>
          </cell>
          <cell r="K722" t="str">
            <v>Hagenbuch</v>
          </cell>
          <cell r="M722" t="str">
            <v>-</v>
          </cell>
          <cell r="N722" t="str">
            <v>Biezwil</v>
          </cell>
        </row>
        <row r="723">
          <cell r="C723">
            <v>538815</v>
          </cell>
          <cell r="E723" t="str">
            <v>Siegrist</v>
          </cell>
          <cell r="F723" t="str">
            <v>Pascal</v>
          </cell>
          <cell r="G723">
            <v>34950</v>
          </cell>
          <cell r="H723">
            <v>1995</v>
          </cell>
          <cell r="I723" t="str">
            <v>Dahlienweg 8</v>
          </cell>
          <cell r="J723">
            <v>2540</v>
          </cell>
          <cell r="K723" t="str">
            <v>Grenchen</v>
          </cell>
          <cell r="L723" t="str">
            <v>079 634 44 42</v>
          </cell>
          <cell r="M723" t="str">
            <v>-</v>
          </cell>
          <cell r="N723" t="str">
            <v>Schmitten-Flamatt</v>
          </cell>
        </row>
        <row r="724">
          <cell r="C724">
            <v>240244</v>
          </cell>
          <cell r="E724" t="str">
            <v>Siffert</v>
          </cell>
          <cell r="F724" t="str">
            <v>Roger</v>
          </cell>
          <cell r="G724">
            <v>24774</v>
          </cell>
          <cell r="H724">
            <v>1967</v>
          </cell>
          <cell r="I724" t="str">
            <v>Lanthen 201</v>
          </cell>
          <cell r="J724">
            <v>3185</v>
          </cell>
          <cell r="K724" t="str">
            <v>Schmitten FR</v>
          </cell>
          <cell r="M724" t="str">
            <v>roger.siffert@bluewin.ch</v>
          </cell>
          <cell r="N724" t="str">
            <v>Adligenswil</v>
          </cell>
        </row>
        <row r="725">
          <cell r="C725">
            <v>114173</v>
          </cell>
          <cell r="E725" t="str">
            <v>Sigrist</v>
          </cell>
          <cell r="F725" t="str">
            <v>Jürg</v>
          </cell>
          <cell r="G725">
            <v>29112</v>
          </cell>
          <cell r="H725">
            <v>1979</v>
          </cell>
          <cell r="I725" t="str">
            <v>Tannenbodenstrasse 4</v>
          </cell>
          <cell r="J725">
            <v>6045</v>
          </cell>
          <cell r="K725" t="str">
            <v>Meggen</v>
          </cell>
          <cell r="L725" t="str">
            <v>079 664 22 57</v>
          </cell>
          <cell r="M725" t="str">
            <v>sigrist.juerg@bluewin.ch</v>
          </cell>
          <cell r="N725" t="str">
            <v>Wülflingen SV</v>
          </cell>
        </row>
        <row r="726">
          <cell r="C726">
            <v>117812</v>
          </cell>
          <cell r="E726" t="str">
            <v>Sigrist</v>
          </cell>
          <cell r="F726" t="str">
            <v>Dominic</v>
          </cell>
          <cell r="G726">
            <v>25295</v>
          </cell>
          <cell r="H726">
            <v>1969</v>
          </cell>
          <cell r="I726" t="str">
            <v>Espenstrasse 6</v>
          </cell>
          <cell r="J726">
            <v>8408</v>
          </cell>
          <cell r="K726" t="str">
            <v>Winterthur</v>
          </cell>
          <cell r="M726" t="str">
            <v>-</v>
          </cell>
          <cell r="N726" t="str">
            <v>Zug</v>
          </cell>
        </row>
        <row r="727">
          <cell r="C727">
            <v>302460</v>
          </cell>
          <cell r="E727" t="str">
            <v>Simmen</v>
          </cell>
          <cell r="F727" t="str">
            <v>Nicole</v>
          </cell>
          <cell r="G727">
            <v>33372</v>
          </cell>
          <cell r="H727">
            <v>1991</v>
          </cell>
          <cell r="I727" t="str">
            <v>Mattenweg 10</v>
          </cell>
          <cell r="J727">
            <v>6312</v>
          </cell>
          <cell r="K727" t="str">
            <v>Steinhausen</v>
          </cell>
          <cell r="M727" t="str">
            <v>nicole-simmen@bluewin.ch</v>
          </cell>
          <cell r="N727" t="str">
            <v>Gretzenbach</v>
          </cell>
        </row>
        <row r="728">
          <cell r="C728">
            <v>123029</v>
          </cell>
          <cell r="E728" t="str">
            <v>Sinniger</v>
          </cell>
          <cell r="F728" t="str">
            <v>Hans</v>
          </cell>
          <cell r="G728">
            <v>10783</v>
          </cell>
          <cell r="H728">
            <v>1929</v>
          </cell>
          <cell r="I728" t="str">
            <v>Nelkenweg 10</v>
          </cell>
          <cell r="J728">
            <v>5018</v>
          </cell>
          <cell r="K728" t="str">
            <v>Erlinsbach</v>
          </cell>
          <cell r="M728" t="str">
            <v>spsg.marcel.meier@gmx.ch</v>
          </cell>
          <cell r="N728" t="str">
            <v>Morges</v>
          </cell>
        </row>
        <row r="729">
          <cell r="C729">
            <v>329399</v>
          </cell>
          <cell r="E729" t="str">
            <v>Sobota</v>
          </cell>
          <cell r="F729" t="str">
            <v>Antoine</v>
          </cell>
          <cell r="G729">
            <v>34159</v>
          </cell>
          <cell r="H729">
            <v>1993</v>
          </cell>
          <cell r="I729" t="str">
            <v>Av. Muret 11</v>
          </cell>
          <cell r="J729">
            <v>1110</v>
          </cell>
          <cell r="K729" t="str">
            <v>Morges</v>
          </cell>
          <cell r="L729" t="str">
            <v>077 464 47 67</v>
          </cell>
          <cell r="M729" t="str">
            <v>albertzoveth@gmail.com</v>
          </cell>
          <cell r="N729" t="str">
            <v>Fribourg</v>
          </cell>
        </row>
        <row r="730">
          <cell r="C730">
            <v>585654</v>
          </cell>
          <cell r="E730" t="str">
            <v>Sottas</v>
          </cell>
          <cell r="F730" t="str">
            <v>Benoit</v>
          </cell>
          <cell r="G730">
            <v>35205</v>
          </cell>
          <cell r="H730">
            <v>1996</v>
          </cell>
          <cell r="I730" t="str">
            <v>Le Sapex 38</v>
          </cell>
          <cell r="J730">
            <v>1637</v>
          </cell>
          <cell r="K730" t="str">
            <v>Charmey (Gruyère)</v>
          </cell>
          <cell r="L730" t="str">
            <v>079 656 84 41</v>
          </cell>
          <cell r="M730" t="str">
            <v>benoitsottas@bluewin.ch</v>
          </cell>
          <cell r="N730" t="str">
            <v>Grabs</v>
          </cell>
        </row>
        <row r="731">
          <cell r="C731">
            <v>112937</v>
          </cell>
          <cell r="E731" t="str">
            <v>Spichtig</v>
          </cell>
          <cell r="F731" t="str">
            <v>Armin</v>
          </cell>
          <cell r="G731">
            <v>22467</v>
          </cell>
          <cell r="H731">
            <v>1961</v>
          </cell>
          <cell r="I731" t="str">
            <v>Hostetgass 23</v>
          </cell>
          <cell r="J731">
            <v>9470</v>
          </cell>
          <cell r="K731" t="str">
            <v>Buchs SG</v>
          </cell>
          <cell r="L731" t="str">
            <v>032 641 20 21</v>
          </cell>
          <cell r="M731" t="str">
            <v>arminspichtig@bluewin.ch</v>
          </cell>
          <cell r="N731" t="str">
            <v>Selzach-Altreu</v>
          </cell>
        </row>
        <row r="732">
          <cell r="C732">
            <v>256135</v>
          </cell>
          <cell r="E732" t="str">
            <v>Spycher</v>
          </cell>
          <cell r="F732" t="str">
            <v>Anton</v>
          </cell>
          <cell r="G732">
            <v>22960</v>
          </cell>
          <cell r="H732">
            <v>1962</v>
          </cell>
          <cell r="I732" t="str">
            <v>Gänsbrühlweg 8</v>
          </cell>
          <cell r="J732" t="str">
            <v>2545</v>
          </cell>
          <cell r="K732" t="str">
            <v>Selzach</v>
          </cell>
          <cell r="M732" t="str">
            <v>anton.spycher@besonet.ch</v>
          </cell>
          <cell r="N732" t="str">
            <v>Obernau</v>
          </cell>
        </row>
        <row r="733">
          <cell r="C733">
            <v>279239</v>
          </cell>
          <cell r="E733" t="str">
            <v>Stadelmann</v>
          </cell>
          <cell r="F733" t="str">
            <v>Thomas</v>
          </cell>
          <cell r="G733">
            <v>32734</v>
          </cell>
          <cell r="H733">
            <v>1989</v>
          </cell>
          <cell r="I733" t="str">
            <v>Alpenstrasse 14</v>
          </cell>
          <cell r="J733">
            <v>6010</v>
          </cell>
          <cell r="K733" t="str">
            <v>Kriens</v>
          </cell>
          <cell r="M733" t="str">
            <v>stathoma@hotmail.com</v>
          </cell>
          <cell r="N733" t="str">
            <v>Fribourg</v>
          </cell>
        </row>
        <row r="734">
          <cell r="C734" t="str">
            <v>?</v>
          </cell>
          <cell r="E734" t="str">
            <v>Stainier</v>
          </cell>
          <cell r="F734" t="str">
            <v>Daniel</v>
          </cell>
          <cell r="H734">
            <v>1958</v>
          </cell>
          <cell r="I734" t="str">
            <v>Rue Marie Favre 30</v>
          </cell>
          <cell r="J734">
            <v>1754</v>
          </cell>
          <cell r="K734" t="str">
            <v>Avry-sur-Matran</v>
          </cell>
          <cell r="L734" t="str">
            <v>079 202 63 46</v>
          </cell>
          <cell r="M734" t="str">
            <v>dstainier@yahoo.fr</v>
          </cell>
          <cell r="N734" t="str">
            <v>Villmergen</v>
          </cell>
        </row>
        <row r="735">
          <cell r="C735">
            <v>114398</v>
          </cell>
          <cell r="E735" t="str">
            <v>Stalder</v>
          </cell>
          <cell r="F735" t="str">
            <v>Erwin</v>
          </cell>
          <cell r="G735">
            <v>20580</v>
          </cell>
          <cell r="H735">
            <v>1956</v>
          </cell>
          <cell r="I735" t="str">
            <v>Bleikimatt 9</v>
          </cell>
          <cell r="J735">
            <v>6130</v>
          </cell>
          <cell r="K735" t="str">
            <v>Willisau</v>
          </cell>
          <cell r="M735" t="str">
            <v>e.stalder@abix.ch</v>
          </cell>
          <cell r="N735" t="str">
            <v>Obernau</v>
          </cell>
        </row>
        <row r="736">
          <cell r="C736">
            <v>115596</v>
          </cell>
          <cell r="E736" t="str">
            <v>Stalder</v>
          </cell>
          <cell r="F736" t="str">
            <v>Erich</v>
          </cell>
          <cell r="G736">
            <v>26354</v>
          </cell>
          <cell r="H736">
            <v>1972</v>
          </cell>
          <cell r="I736" t="str">
            <v>Wilgutstrasse 17a</v>
          </cell>
          <cell r="J736">
            <v>6162</v>
          </cell>
          <cell r="K736" t="str">
            <v>Entlebuch</v>
          </cell>
          <cell r="L736" t="str">
            <v>079 632 84 31</v>
          </cell>
          <cell r="M736" t="str">
            <v>stalder.e@bluewin.ch</v>
          </cell>
          <cell r="N736" t="str">
            <v>Lützelflüh</v>
          </cell>
        </row>
        <row r="737">
          <cell r="C737">
            <v>120191</v>
          </cell>
          <cell r="E737" t="str">
            <v>Stalder</v>
          </cell>
          <cell r="F737" t="str">
            <v>Hansueli</v>
          </cell>
          <cell r="G737">
            <v>23132</v>
          </cell>
          <cell r="H737">
            <v>1963</v>
          </cell>
          <cell r="I737" t="str">
            <v>Dorfstrasse 206</v>
          </cell>
          <cell r="J737" t="str">
            <v>3433</v>
          </cell>
          <cell r="K737" t="str">
            <v>Schwanden i. E.</v>
          </cell>
          <cell r="L737" t="str">
            <v>062 923 14 10</v>
          </cell>
          <cell r="M737" t="str">
            <v>hustalder@sunrise.ch</v>
          </cell>
          <cell r="N737" t="str">
            <v>Lotzwil-Langenthal</v>
          </cell>
        </row>
        <row r="738">
          <cell r="C738">
            <v>120449</v>
          </cell>
          <cell r="E738" t="str">
            <v>Stalder</v>
          </cell>
          <cell r="F738" t="str">
            <v>Peter</v>
          </cell>
          <cell r="G738">
            <v>20390</v>
          </cell>
          <cell r="H738">
            <v>1955</v>
          </cell>
          <cell r="I738" t="str">
            <v>Moosbergstrasse 11</v>
          </cell>
          <cell r="J738" t="str">
            <v>4912</v>
          </cell>
          <cell r="K738" t="str">
            <v>Aarwangen</v>
          </cell>
          <cell r="M738" t="str">
            <v>psstalder@besonet.ch</v>
          </cell>
          <cell r="N738" t="str">
            <v>Zürich-Stadt</v>
          </cell>
        </row>
        <row r="739">
          <cell r="C739">
            <v>516027</v>
          </cell>
          <cell r="E739" t="str">
            <v>Stark</v>
          </cell>
          <cell r="F739" t="str">
            <v>Franziska</v>
          </cell>
          <cell r="G739">
            <v>36209</v>
          </cell>
          <cell r="H739">
            <v>1999</v>
          </cell>
          <cell r="I739" t="str">
            <v>Finsterrütistr. 35</v>
          </cell>
          <cell r="J739">
            <v>8134</v>
          </cell>
          <cell r="K739" t="str">
            <v>Adliswil</v>
          </cell>
          <cell r="L739" t="str">
            <v>079 691 97 06</v>
          </cell>
          <cell r="M739" t="str">
            <v>-</v>
          </cell>
          <cell r="N739" t="str">
            <v>Winterthur-Stadt</v>
          </cell>
        </row>
        <row r="740">
          <cell r="C740">
            <v>148695</v>
          </cell>
          <cell r="E740" t="str">
            <v>Staub</v>
          </cell>
          <cell r="F740" t="str">
            <v>Herbert</v>
          </cell>
          <cell r="G740">
            <v>22924</v>
          </cell>
          <cell r="H740">
            <v>1962</v>
          </cell>
          <cell r="I740" t="str">
            <v>Trafoweg 12</v>
          </cell>
          <cell r="J740">
            <v>8546</v>
          </cell>
          <cell r="K740" t="str">
            <v>Kefikon</v>
          </cell>
          <cell r="L740" t="str">
            <v>079 465 84 04</v>
          </cell>
          <cell r="M740" t="str">
            <v>herbi_staub@bluewin.ch</v>
          </cell>
          <cell r="N740" t="str">
            <v>Reussbühl-Littau</v>
          </cell>
        </row>
        <row r="741">
          <cell r="C741">
            <v>100371</v>
          </cell>
          <cell r="E741" t="str">
            <v>Steiner</v>
          </cell>
          <cell r="F741" t="str">
            <v>Othmar</v>
          </cell>
          <cell r="G741">
            <v>24490</v>
          </cell>
          <cell r="H741">
            <v>1967</v>
          </cell>
          <cell r="I741" t="str">
            <v>Alpenstr. 7</v>
          </cell>
          <cell r="J741">
            <v>6206</v>
          </cell>
          <cell r="K741" t="str">
            <v>Neuenkirch</v>
          </cell>
          <cell r="L741" t="str">
            <v>079 375 61 28</v>
          </cell>
          <cell r="M741" t="str">
            <v>steiner-ot@gmx.ch</v>
          </cell>
          <cell r="N741" t="str">
            <v>Thörishaus</v>
          </cell>
        </row>
        <row r="742">
          <cell r="C742">
            <v>532664</v>
          </cell>
          <cell r="E742" t="str">
            <v>Steinhauer</v>
          </cell>
          <cell r="F742" t="str">
            <v>Ramona</v>
          </cell>
          <cell r="G742">
            <v>35481</v>
          </cell>
          <cell r="H742">
            <v>1997</v>
          </cell>
          <cell r="I742" t="str">
            <v>Kappelenring 5A</v>
          </cell>
          <cell r="J742" t="str">
            <v>3032</v>
          </cell>
          <cell r="K742" t="str">
            <v>Hinterkappelen</v>
          </cell>
          <cell r="L742" t="str">
            <v>031 901 34 48</v>
          </cell>
          <cell r="M742" t="str">
            <v>fam.steinhauer@bluewin.ch</v>
          </cell>
          <cell r="N742" t="str">
            <v>Thörishaus</v>
          </cell>
        </row>
        <row r="743">
          <cell r="C743">
            <v>608355</v>
          </cell>
          <cell r="E743" t="str">
            <v>Steinhauer</v>
          </cell>
          <cell r="F743" t="str">
            <v>Peter</v>
          </cell>
          <cell r="G743">
            <v>24604</v>
          </cell>
          <cell r="H743">
            <v>1967</v>
          </cell>
          <cell r="I743" t="str">
            <v>Kappelenring 5a</v>
          </cell>
          <cell r="J743" t="str">
            <v>3032</v>
          </cell>
          <cell r="K743" t="str">
            <v>Hinterkappelen</v>
          </cell>
          <cell r="M743" t="str">
            <v>fam.steinhauer@bluewin.ch</v>
          </cell>
          <cell r="N743" t="str">
            <v>Buchholterberg</v>
          </cell>
        </row>
        <row r="744">
          <cell r="C744">
            <v>542359</v>
          </cell>
          <cell r="E744" t="str">
            <v>Stettler</v>
          </cell>
          <cell r="F744" t="str">
            <v>Evelyn</v>
          </cell>
          <cell r="G744">
            <v>31153</v>
          </cell>
          <cell r="H744">
            <v>1985</v>
          </cell>
          <cell r="I744" t="str">
            <v>Dorfstrasse 24</v>
          </cell>
          <cell r="J744">
            <v>3510</v>
          </cell>
          <cell r="K744" t="str">
            <v>Häutligen</v>
          </cell>
          <cell r="L744" t="str">
            <v>079 588 99 53</v>
          </cell>
          <cell r="M744" t="str">
            <v>evelynstettler@yahoo.de</v>
          </cell>
          <cell r="N744" t="str">
            <v>Fischbach-Göslikon</v>
          </cell>
        </row>
        <row r="745">
          <cell r="C745">
            <v>266902</v>
          </cell>
          <cell r="E745" t="str">
            <v>Stöckli</v>
          </cell>
          <cell r="F745" t="str">
            <v>Matthias</v>
          </cell>
          <cell r="G745">
            <v>32093</v>
          </cell>
          <cell r="H745">
            <v>1987</v>
          </cell>
          <cell r="I745" t="str">
            <v>Sternenrain 5</v>
          </cell>
          <cell r="J745" t="str">
            <v>5525</v>
          </cell>
          <cell r="K745" t="str">
            <v>Fischbach-Göslikon</v>
          </cell>
          <cell r="M745" t="str">
            <v>matthias.stoeckli@bluemail.ch</v>
          </cell>
          <cell r="N745" t="str">
            <v>Duillier</v>
          </cell>
        </row>
        <row r="746">
          <cell r="C746">
            <v>130158</v>
          </cell>
          <cell r="E746" t="str">
            <v>Stoll</v>
          </cell>
          <cell r="F746" t="str">
            <v>Hans-Rudolf</v>
          </cell>
          <cell r="G746">
            <v>14389</v>
          </cell>
          <cell r="H746">
            <v>1939</v>
          </cell>
          <cell r="I746" t="str">
            <v>Chemin des Plantaz 26</v>
          </cell>
          <cell r="J746">
            <v>1260</v>
          </cell>
          <cell r="K746" t="str">
            <v>Nyon</v>
          </cell>
          <cell r="M746" t="str">
            <v>stollhr@bluewin.ch</v>
          </cell>
          <cell r="N746" t="str">
            <v>Gingins</v>
          </cell>
        </row>
        <row r="747">
          <cell r="C747">
            <v>515775</v>
          </cell>
          <cell r="E747" t="str">
            <v>Storti</v>
          </cell>
          <cell r="F747" t="str">
            <v>Aurélien</v>
          </cell>
          <cell r="G747">
            <v>34944</v>
          </cell>
          <cell r="H747">
            <v>1995</v>
          </cell>
          <cell r="I747" t="str">
            <v>Rue de la Gare 32</v>
          </cell>
          <cell r="J747">
            <v>1197</v>
          </cell>
          <cell r="K747" t="str">
            <v>Prangins</v>
          </cell>
          <cell r="L747" t="str">
            <v>078 840 18 49</v>
          </cell>
          <cell r="M747" t="str">
            <v>astorti@bluewin.ch</v>
          </cell>
          <cell r="N747" t="str">
            <v>Rubigen</v>
          </cell>
        </row>
        <row r="748">
          <cell r="C748">
            <v>264369</v>
          </cell>
          <cell r="E748" t="str">
            <v>Strahm</v>
          </cell>
          <cell r="F748" t="str">
            <v>Adrian</v>
          </cell>
          <cell r="G748">
            <v>24749</v>
          </cell>
          <cell r="H748">
            <v>1967</v>
          </cell>
          <cell r="I748" t="str">
            <v>Felsenaustrasse 16</v>
          </cell>
          <cell r="J748">
            <v>3004</v>
          </cell>
          <cell r="K748" t="str">
            <v>Bern</v>
          </cell>
          <cell r="M748" t="str">
            <v>strahm.adrian@gmail.com</v>
          </cell>
          <cell r="N748" t="str">
            <v>Bassa Leventina Bodio</v>
          </cell>
        </row>
        <row r="749">
          <cell r="C749">
            <v>144931</v>
          </cell>
          <cell r="E749" t="str">
            <v>Strappazzon</v>
          </cell>
          <cell r="F749" t="str">
            <v>Marzio</v>
          </cell>
          <cell r="G749">
            <v>22186</v>
          </cell>
          <cell r="H749">
            <v>1960</v>
          </cell>
          <cell r="I749" t="str">
            <v>Via Piazza Fontana 25</v>
          </cell>
          <cell r="J749">
            <v>6745</v>
          </cell>
          <cell r="K749" t="str">
            <v>Giornico</v>
          </cell>
          <cell r="L749" t="str">
            <v>079 235 48 05</v>
          </cell>
          <cell r="M749" t="str">
            <v>marziostr@freesurf.ch</v>
          </cell>
          <cell r="N749" t="str">
            <v>Oberbalm</v>
          </cell>
        </row>
        <row r="750">
          <cell r="C750">
            <v>120938</v>
          </cell>
          <cell r="E750" t="str">
            <v>Streit</v>
          </cell>
          <cell r="F750" t="str">
            <v>Andres</v>
          </cell>
          <cell r="G750">
            <v>21530</v>
          </cell>
          <cell r="H750">
            <v>1958</v>
          </cell>
          <cell r="I750" t="str">
            <v>Oberer Nussbaum 227</v>
          </cell>
          <cell r="J750" t="str">
            <v>3096</v>
          </cell>
          <cell r="K750" t="str">
            <v>Oberbalm</v>
          </cell>
          <cell r="L750" t="str">
            <v>079 432 74 29</v>
          </cell>
          <cell r="M750" t="str">
            <v>andres.streit@bluewin.ch</v>
          </cell>
          <cell r="N750" t="str">
            <v>Wangen b. Olten</v>
          </cell>
        </row>
        <row r="751">
          <cell r="C751">
            <v>106818</v>
          </cell>
          <cell r="E751" t="str">
            <v>Strobel</v>
          </cell>
          <cell r="F751" t="str">
            <v>Markus</v>
          </cell>
          <cell r="G751">
            <v>21363</v>
          </cell>
          <cell r="H751">
            <v>1958</v>
          </cell>
          <cell r="I751" t="str">
            <v>Höchmatt 9</v>
          </cell>
          <cell r="J751">
            <v>4616</v>
          </cell>
          <cell r="K751" t="str">
            <v>Kappel</v>
          </cell>
          <cell r="L751" t="str">
            <v>079 437 16 05</v>
          </cell>
          <cell r="M751" t="str">
            <v>markus.strobel@bluewin.ch</v>
          </cell>
          <cell r="N751" t="str">
            <v>Rotkreuz-Risch</v>
          </cell>
        </row>
        <row r="752">
          <cell r="C752">
            <v>115659</v>
          </cell>
          <cell r="E752" t="str">
            <v>Stuber</v>
          </cell>
          <cell r="F752" t="str">
            <v>Michel</v>
          </cell>
          <cell r="G752">
            <v>30817</v>
          </cell>
          <cell r="H752">
            <v>1984</v>
          </cell>
          <cell r="I752" t="str">
            <v>Blegistr. 11</v>
          </cell>
          <cell r="J752">
            <v>6343</v>
          </cell>
          <cell r="K752" t="str">
            <v>Rotkreuz</v>
          </cell>
          <cell r="M752" t="str">
            <v>michel_stuber@bluewin.ch</v>
          </cell>
          <cell r="N752" t="str">
            <v>Biezwil</v>
          </cell>
        </row>
        <row r="753">
          <cell r="C753">
            <v>132187</v>
          </cell>
          <cell r="E753" t="str">
            <v>Stuber</v>
          </cell>
          <cell r="F753" t="str">
            <v>Bernhard</v>
          </cell>
          <cell r="G753">
            <v>23145</v>
          </cell>
          <cell r="H753">
            <v>1963</v>
          </cell>
          <cell r="I753" t="str">
            <v>Stammbachstrasse 117</v>
          </cell>
          <cell r="J753">
            <v>4573</v>
          </cell>
          <cell r="K753" t="str">
            <v>Lohn Ammansegg</v>
          </cell>
          <cell r="M753" t="str">
            <v>be.stuber@bluewin.ch</v>
          </cell>
          <cell r="N753" t="str">
            <v>Biezwil</v>
          </cell>
        </row>
        <row r="754">
          <cell r="C754">
            <v>132242</v>
          </cell>
          <cell r="E754" t="str">
            <v>Stuber</v>
          </cell>
          <cell r="F754" t="str">
            <v>Monika</v>
          </cell>
          <cell r="G754">
            <v>24747</v>
          </cell>
          <cell r="H754">
            <v>1967</v>
          </cell>
          <cell r="I754" t="str">
            <v>Stammbachstrasse 117</v>
          </cell>
          <cell r="J754">
            <v>4573</v>
          </cell>
          <cell r="K754" t="str">
            <v>Lohn Ammansegg</v>
          </cell>
          <cell r="L754" t="str">
            <v>033 681 19 10</v>
          </cell>
          <cell r="M754" t="str">
            <v>mk.stuber@bluewin.ch</v>
          </cell>
          <cell r="N754" t="str">
            <v>Diemtigtal</v>
          </cell>
        </row>
        <row r="755">
          <cell r="C755">
            <v>119311</v>
          </cell>
          <cell r="E755" t="str">
            <v>Stucki</v>
          </cell>
          <cell r="F755" t="str">
            <v>Franz</v>
          </cell>
          <cell r="G755">
            <v>21893</v>
          </cell>
          <cell r="H755">
            <v>1959</v>
          </cell>
          <cell r="I755" t="str">
            <v>Sekundarschulhaus</v>
          </cell>
          <cell r="J755">
            <v>3762</v>
          </cell>
          <cell r="K755" t="str">
            <v>Erlenbach i. S.</v>
          </cell>
          <cell r="L755" t="str">
            <v>079 632 64 69</v>
          </cell>
          <cell r="M755" t="str">
            <v>fra.stucki@bluewin.ch</v>
          </cell>
          <cell r="N755" t="str">
            <v>Diemtigtal</v>
          </cell>
        </row>
        <row r="756">
          <cell r="C756">
            <v>154314</v>
          </cell>
          <cell r="E756" t="str">
            <v>Stucki</v>
          </cell>
          <cell r="F756" t="str">
            <v>Urs</v>
          </cell>
          <cell r="G756">
            <v>28488</v>
          </cell>
          <cell r="H756">
            <v>1977</v>
          </cell>
          <cell r="I756" t="str">
            <v>Diemtigtalstr. 102</v>
          </cell>
          <cell r="J756">
            <v>3753</v>
          </cell>
          <cell r="K756" t="str">
            <v>Oey</v>
          </cell>
          <cell r="L756" t="str">
            <v>079 461 35 46</v>
          </cell>
          <cell r="M756" t="str">
            <v>bettschen.t@bluewin.ch</v>
          </cell>
          <cell r="N756" t="str">
            <v>Belp</v>
          </cell>
        </row>
        <row r="757">
          <cell r="C757">
            <v>276901</v>
          </cell>
          <cell r="E757" t="str">
            <v>Stucki</v>
          </cell>
          <cell r="F757" t="str">
            <v>Michael</v>
          </cell>
          <cell r="G757">
            <v>31788</v>
          </cell>
          <cell r="H757">
            <v>1987</v>
          </cell>
          <cell r="I757" t="str">
            <v>Mühlestr. 5</v>
          </cell>
          <cell r="J757">
            <v>3123</v>
          </cell>
          <cell r="K757" t="str">
            <v>Belp</v>
          </cell>
          <cell r="L757" t="str">
            <v>076 330 31 28</v>
          </cell>
          <cell r="M757" t="str">
            <v>stucki_87@hotmail.com</v>
          </cell>
          <cell r="N757" t="str">
            <v>Laufen</v>
          </cell>
        </row>
        <row r="758">
          <cell r="C758">
            <v>110802</v>
          </cell>
          <cell r="E758" t="str">
            <v>Studer</v>
          </cell>
          <cell r="F758" t="str">
            <v>Lars</v>
          </cell>
          <cell r="G758">
            <v>28250</v>
          </cell>
          <cell r="H758">
            <v>1977</v>
          </cell>
          <cell r="I758" t="str">
            <v>Colmarerweg 12</v>
          </cell>
          <cell r="J758">
            <v>4153</v>
          </cell>
          <cell r="K758" t="str">
            <v>Reinach</v>
          </cell>
          <cell r="L758" t="str">
            <v>079 229 28 29</v>
          </cell>
          <cell r="M758" t="str">
            <v>lars.karolina@intergga.ch</v>
          </cell>
          <cell r="N758" t="str">
            <v>Ebikon</v>
          </cell>
        </row>
        <row r="759">
          <cell r="C759">
            <v>114445</v>
          </cell>
          <cell r="E759" t="str">
            <v>Studer</v>
          </cell>
          <cell r="F759" t="str">
            <v>Rudolf</v>
          </cell>
          <cell r="G759">
            <v>19278</v>
          </cell>
          <cell r="H759">
            <v>1952</v>
          </cell>
          <cell r="I759" t="str">
            <v>Längweiherstr. 29</v>
          </cell>
          <cell r="J759">
            <v>6014</v>
          </cell>
          <cell r="K759" t="str">
            <v>Luzern</v>
          </cell>
          <cell r="L759" t="str">
            <v>076 570 59 34</v>
          </cell>
          <cell r="M759" t="str">
            <v>ruedistuder@gmx.ch</v>
          </cell>
          <cell r="N759" t="str">
            <v>Menznau</v>
          </cell>
        </row>
        <row r="760">
          <cell r="C760">
            <v>185945</v>
          </cell>
          <cell r="E760" t="str">
            <v>Studer</v>
          </cell>
          <cell r="F760" t="str">
            <v>Timo</v>
          </cell>
          <cell r="G760">
            <v>30176</v>
          </cell>
          <cell r="H760">
            <v>1982</v>
          </cell>
          <cell r="I760" t="str">
            <v>Boden</v>
          </cell>
          <cell r="J760">
            <v>6112</v>
          </cell>
          <cell r="K760" t="str">
            <v>Doppleschwand</v>
          </cell>
          <cell r="M760" t="str">
            <v>studer.timo@bluewin.ch</v>
          </cell>
          <cell r="N760" t="str">
            <v>Reussbühl-Littau</v>
          </cell>
        </row>
        <row r="761">
          <cell r="C761">
            <v>166729</v>
          </cell>
          <cell r="E761" t="str">
            <v>Suter</v>
          </cell>
          <cell r="F761" t="str">
            <v>Michael</v>
          </cell>
          <cell r="G761">
            <v>28966</v>
          </cell>
          <cell r="H761">
            <v>1979</v>
          </cell>
          <cell r="I761" t="str">
            <v>Lindenbrunnenstr. 4</v>
          </cell>
          <cell r="J761">
            <v>6274</v>
          </cell>
          <cell r="K761" t="str">
            <v>Eschenbach LU</v>
          </cell>
          <cell r="M761" t="str">
            <v>michael.suter@hotmail.ch</v>
          </cell>
          <cell r="N761" t="str">
            <v>Genève, STS</v>
          </cell>
        </row>
        <row r="762">
          <cell r="C762">
            <v>285364</v>
          </cell>
          <cell r="E762" t="str">
            <v>Talenti</v>
          </cell>
          <cell r="F762" t="str">
            <v>Silvio</v>
          </cell>
          <cell r="G762">
            <v>14903</v>
          </cell>
          <cell r="H762">
            <v>1940</v>
          </cell>
          <cell r="I762" t="str">
            <v>53 av du Lignon</v>
          </cell>
          <cell r="J762">
            <v>1219</v>
          </cell>
          <cell r="K762" t="str">
            <v>Le Lignon</v>
          </cell>
          <cell r="M762" t="str">
            <v>gdupan@bluewin.ch</v>
          </cell>
          <cell r="N762" t="str">
            <v>Wettingen-Würenlos</v>
          </cell>
        </row>
        <row r="763">
          <cell r="C763">
            <v>325703</v>
          </cell>
          <cell r="E763" t="str">
            <v>Tanner</v>
          </cell>
          <cell r="F763" t="str">
            <v>Beat</v>
          </cell>
          <cell r="G763">
            <v>29384</v>
          </cell>
          <cell r="H763">
            <v>1980</v>
          </cell>
          <cell r="I763" t="str">
            <v>Ehrendingerstr. 1</v>
          </cell>
          <cell r="J763">
            <v>5408</v>
          </cell>
          <cell r="K763" t="str">
            <v>Ennetbaden</v>
          </cell>
          <cell r="L763" t="str">
            <v>052 383 30 92</v>
          </cell>
          <cell r="M763" t="str">
            <v>sportschiessen@beattanner.ch</v>
          </cell>
          <cell r="N763" t="str">
            <v>Winterthur-Stadt</v>
          </cell>
        </row>
        <row r="764">
          <cell r="C764">
            <v>148699</v>
          </cell>
          <cell r="E764" t="str">
            <v>Tellenbach</v>
          </cell>
          <cell r="F764" t="str">
            <v>Ruedi</v>
          </cell>
          <cell r="G764">
            <v>16114</v>
          </cell>
          <cell r="H764">
            <v>1944</v>
          </cell>
          <cell r="I764" t="str">
            <v>Bolsternbuckstr. 5</v>
          </cell>
          <cell r="J764">
            <v>8483</v>
          </cell>
          <cell r="K764" t="str">
            <v>Kollbrunn</v>
          </cell>
          <cell r="M764" t="str">
            <v>ruedi@tellenbach.ch</v>
          </cell>
          <cell r="N764" t="str">
            <v>Plaffeien</v>
          </cell>
        </row>
        <row r="765">
          <cell r="C765">
            <v>137576</v>
          </cell>
          <cell r="E765" t="str">
            <v>Tercier</v>
          </cell>
          <cell r="F765" t="str">
            <v>Michel</v>
          </cell>
          <cell r="G765">
            <v>15937</v>
          </cell>
          <cell r="H765">
            <v>1943</v>
          </cell>
          <cell r="I765" t="str">
            <v>Rossistr. 44</v>
          </cell>
          <cell r="J765">
            <v>1735</v>
          </cell>
          <cell r="K765" t="str">
            <v>Giffers</v>
          </cell>
          <cell r="M765" t="str">
            <v>michel.tercier@bluewin.ch</v>
          </cell>
          <cell r="N765" t="str">
            <v>St. Légier</v>
          </cell>
        </row>
        <row r="766">
          <cell r="C766">
            <v>250743</v>
          </cell>
          <cell r="E766" t="str">
            <v>Terry</v>
          </cell>
          <cell r="F766" t="str">
            <v>Ludovic</v>
          </cell>
          <cell r="G766">
            <v>32296</v>
          </cell>
          <cell r="H766">
            <v>1988</v>
          </cell>
          <cell r="I766" t="str">
            <v>Rte d` Arnier 44</v>
          </cell>
          <cell r="J766">
            <v>1092</v>
          </cell>
          <cell r="K766" t="str">
            <v>Belmont-Lausanne</v>
          </cell>
          <cell r="M766" t="str">
            <v>-</v>
          </cell>
          <cell r="N766" t="str">
            <v>Lonay-Venoge PC</v>
          </cell>
        </row>
        <row r="767">
          <cell r="C767">
            <v>186884</v>
          </cell>
          <cell r="E767" t="str">
            <v>Tétaz</v>
          </cell>
          <cell r="F767" t="str">
            <v>Véronique</v>
          </cell>
          <cell r="G767">
            <v>28748</v>
          </cell>
          <cell r="H767">
            <v>1978</v>
          </cell>
          <cell r="I767" t="str">
            <v>Rte de Morrens 11A</v>
          </cell>
          <cell r="J767">
            <v>1033</v>
          </cell>
          <cell r="K767" t="str">
            <v>Cheseaux-Lausanne</v>
          </cell>
          <cell r="M767" t="str">
            <v>tetaz.veronique@sunrise.ch</v>
          </cell>
          <cell r="N767" t="str">
            <v>Winterthur-Stadt</v>
          </cell>
        </row>
        <row r="768">
          <cell r="C768">
            <v>177086</v>
          </cell>
          <cell r="E768" t="str">
            <v>Thalmann</v>
          </cell>
          <cell r="F768" t="str">
            <v>Jürg</v>
          </cell>
          <cell r="G768">
            <v>24040</v>
          </cell>
          <cell r="H768">
            <v>1965</v>
          </cell>
          <cell r="I768" t="str">
            <v>Schiblerstrasse 44</v>
          </cell>
          <cell r="J768">
            <v>8444</v>
          </cell>
          <cell r="K768" t="str">
            <v>Henggart</v>
          </cell>
          <cell r="L768" t="str">
            <v>079 652 19 91</v>
          </cell>
          <cell r="M768" t="str">
            <v>-</v>
          </cell>
          <cell r="N768" t="str">
            <v>Villmergen</v>
          </cell>
        </row>
        <row r="769">
          <cell r="C769">
            <v>185946</v>
          </cell>
          <cell r="E769" t="str">
            <v>Thalmann</v>
          </cell>
          <cell r="F769" t="str">
            <v>Daniel</v>
          </cell>
          <cell r="G769">
            <v>30129</v>
          </cell>
          <cell r="H769">
            <v>1982</v>
          </cell>
          <cell r="I769" t="str">
            <v>Dorfmatten 2</v>
          </cell>
          <cell r="J769">
            <v>5623</v>
          </cell>
          <cell r="K769" t="str">
            <v>Boswil</v>
          </cell>
          <cell r="L769" t="str">
            <v>076 387 28 77</v>
          </cell>
          <cell r="M769" t="str">
            <v>daniel.thalmann@gmx.ch</v>
          </cell>
          <cell r="N769" t="str">
            <v>Limmattal-Schlieren</v>
          </cell>
        </row>
        <row r="770">
          <cell r="C770">
            <v>135901</v>
          </cell>
          <cell r="E770" t="str">
            <v>Theler</v>
          </cell>
          <cell r="F770" t="str">
            <v>Arthur</v>
          </cell>
          <cell r="G770">
            <v>21344</v>
          </cell>
          <cell r="H770">
            <v>1958</v>
          </cell>
          <cell r="I770" t="str">
            <v>Zugerstr. 7a</v>
          </cell>
          <cell r="J770">
            <v>8917</v>
          </cell>
          <cell r="K770" t="str">
            <v>Oberlunkhofen</v>
          </cell>
          <cell r="M770" t="str">
            <v>arthurth@bluewin.ch</v>
          </cell>
          <cell r="N770" t="str">
            <v>Affoltern a.A.</v>
          </cell>
        </row>
        <row r="771">
          <cell r="C771">
            <v>168889</v>
          </cell>
          <cell r="E771" t="str">
            <v>Thomas</v>
          </cell>
          <cell r="G771">
            <v>29889</v>
          </cell>
          <cell r="H771">
            <v>1952</v>
          </cell>
          <cell r="I771" t="str">
            <v>Brinerstrasse 17</v>
          </cell>
          <cell r="J771">
            <v>8003</v>
          </cell>
          <cell r="K771" t="str">
            <v>Zürich</v>
          </cell>
          <cell r="M771" t="str">
            <v>hug_thomas@hotmail.com</v>
          </cell>
          <cell r="N771" t="str">
            <v>Aigle</v>
          </cell>
        </row>
        <row r="772">
          <cell r="C772">
            <v>284472</v>
          </cell>
          <cell r="E772" t="str">
            <v>Tille</v>
          </cell>
          <cell r="F772" t="str">
            <v>Thierry</v>
          </cell>
          <cell r="G772">
            <v>27069</v>
          </cell>
          <cell r="H772">
            <v>1974</v>
          </cell>
          <cell r="I772" t="str">
            <v>Ch. de Vésenaux 10</v>
          </cell>
          <cell r="J772">
            <v>1891</v>
          </cell>
          <cell r="K772" t="str">
            <v>Vérossaz</v>
          </cell>
          <cell r="M772" t="str">
            <v>thierry.tille@gmail.com</v>
          </cell>
          <cell r="N772" t="str">
            <v>Bulle</v>
          </cell>
        </row>
        <row r="773">
          <cell r="C773">
            <v>161330</v>
          </cell>
          <cell r="E773" t="str">
            <v>Tinguely</v>
          </cell>
          <cell r="F773" t="str">
            <v>Pascal</v>
          </cell>
          <cell r="H773">
            <v>1965</v>
          </cell>
          <cell r="K773" t="str">
            <v>Misery-Courtion</v>
          </cell>
          <cell r="M773" t="str">
            <v>P.tinguely@bluewin.ch</v>
          </cell>
          <cell r="N773" t="str">
            <v>Aigle</v>
          </cell>
        </row>
        <row r="774">
          <cell r="C774">
            <v>185134</v>
          </cell>
          <cell r="E774" t="str">
            <v>Tissot</v>
          </cell>
          <cell r="F774" t="str">
            <v>Jean-Luc</v>
          </cell>
          <cell r="G774">
            <v>20134</v>
          </cell>
          <cell r="H774">
            <v>1955</v>
          </cell>
          <cell r="I774" t="str">
            <v>Rue de la Tour</v>
          </cell>
          <cell r="J774">
            <v>1867</v>
          </cell>
          <cell r="K774" t="str">
            <v>Ollon VD</v>
          </cell>
          <cell r="M774" t="str">
            <v>pierre.grangier@websud.ch</v>
          </cell>
          <cell r="N774" t="str">
            <v>Uttigen</v>
          </cell>
        </row>
        <row r="775">
          <cell r="C775">
            <v>458104</v>
          </cell>
          <cell r="E775" t="str">
            <v>Todeschini</v>
          </cell>
          <cell r="F775" t="str">
            <v>Elisabeth</v>
          </cell>
          <cell r="G775">
            <v>19176</v>
          </cell>
          <cell r="H775">
            <v>1952</v>
          </cell>
          <cell r="I775" t="str">
            <v>Chemin des Polonais 30</v>
          </cell>
          <cell r="J775">
            <v>2016</v>
          </cell>
          <cell r="K775" t="str">
            <v>Cortaillod</v>
          </cell>
          <cell r="M775" t="str">
            <v>todeschiniel@net2000.ch</v>
          </cell>
          <cell r="N775" t="str">
            <v>Orbe</v>
          </cell>
        </row>
        <row r="776">
          <cell r="C776">
            <v>186948</v>
          </cell>
          <cell r="E776" t="str">
            <v>Tosetti</v>
          </cell>
          <cell r="F776" t="str">
            <v>Grégoire</v>
          </cell>
          <cell r="G776">
            <v>28970</v>
          </cell>
          <cell r="H776">
            <v>1979</v>
          </cell>
          <cell r="I776" t="str">
            <v>Chemin des Bouleaux 3</v>
          </cell>
          <cell r="J776">
            <v>1763</v>
          </cell>
          <cell r="K776" t="str">
            <v>Granges-Paccot</v>
          </cell>
          <cell r="M776" t="str">
            <v>-</v>
          </cell>
          <cell r="N776" t="str">
            <v>Yverdon</v>
          </cell>
        </row>
        <row r="777">
          <cell r="C777">
            <v>196096</v>
          </cell>
          <cell r="E777" t="str">
            <v>Traber</v>
          </cell>
          <cell r="F777" t="str">
            <v>Jean-Jacques</v>
          </cell>
          <cell r="G777">
            <v>21621</v>
          </cell>
          <cell r="H777">
            <v>1959</v>
          </cell>
          <cell r="I777" t="str">
            <v>Av. Général-Guisan 7</v>
          </cell>
          <cell r="J777">
            <v>1400</v>
          </cell>
          <cell r="K777" t="str">
            <v>Yverdon-les-Bains</v>
          </cell>
          <cell r="M777" t="str">
            <v>jacques.dessemontet@bluewin.ch</v>
          </cell>
          <cell r="N777" t="str">
            <v>Thörigen-Herzogenbuchsee</v>
          </cell>
        </row>
        <row r="778">
          <cell r="C778">
            <v>120481</v>
          </cell>
          <cell r="E778" t="str">
            <v>Trösch</v>
          </cell>
          <cell r="F778" t="str">
            <v>Walter</v>
          </cell>
          <cell r="G778">
            <v>13763</v>
          </cell>
          <cell r="H778">
            <v>1937</v>
          </cell>
          <cell r="I778" t="str">
            <v>Rengershäusern 166</v>
          </cell>
          <cell r="J778">
            <v>4922</v>
          </cell>
          <cell r="K778" t="str">
            <v>Thunstetten</v>
          </cell>
          <cell r="L778" t="str">
            <v>079 797 04 32</v>
          </cell>
          <cell r="M778" t="str">
            <v>walter.troesch@bluewin.ch</v>
          </cell>
          <cell r="N778" t="str">
            <v>Lotzwil-Langenthal</v>
          </cell>
        </row>
        <row r="779">
          <cell r="C779">
            <v>258891</v>
          </cell>
          <cell r="E779" t="str">
            <v>Trösch</v>
          </cell>
          <cell r="F779" t="str">
            <v>Hansjörg</v>
          </cell>
          <cell r="G779">
            <v>24127</v>
          </cell>
          <cell r="H779">
            <v>1966</v>
          </cell>
          <cell r="I779" t="str">
            <v>Käsereistrasse 2</v>
          </cell>
          <cell r="J779">
            <v>4917</v>
          </cell>
          <cell r="K779" t="str">
            <v>Melchnau</v>
          </cell>
          <cell r="L779">
            <v>0</v>
          </cell>
          <cell r="M779" t="str">
            <v>info@kaeserei-melchnau.ch</v>
          </cell>
          <cell r="N779" t="str">
            <v>Murten</v>
          </cell>
        </row>
        <row r="780">
          <cell r="C780">
            <v>120883</v>
          </cell>
          <cell r="E780" t="str">
            <v>Trüssel</v>
          </cell>
          <cell r="F780" t="str">
            <v>Martin</v>
          </cell>
          <cell r="G780">
            <v>18365</v>
          </cell>
          <cell r="H780">
            <v>1950</v>
          </cell>
          <cell r="I780" t="str">
            <v>Freiburgstrasse 78</v>
          </cell>
          <cell r="J780" t="str">
            <v>3280</v>
          </cell>
          <cell r="K780" t="str">
            <v>Murten</v>
          </cell>
          <cell r="M780" t="str">
            <v>martin.truessel@hispeed.ch</v>
          </cell>
          <cell r="N780" t="str">
            <v>Oberdorf</v>
          </cell>
        </row>
        <row r="781">
          <cell r="C781">
            <v>102119</v>
          </cell>
          <cell r="E781" t="str">
            <v>Tschopp</v>
          </cell>
          <cell r="F781" t="str">
            <v>Dominik</v>
          </cell>
          <cell r="G781">
            <v>23124</v>
          </cell>
          <cell r="H781">
            <v>1963</v>
          </cell>
          <cell r="I781" t="str">
            <v>Bündtenweg 12</v>
          </cell>
          <cell r="J781">
            <v>4417</v>
          </cell>
          <cell r="K781" t="str">
            <v>Ziefen</v>
          </cell>
          <cell r="L781" t="str">
            <v>061 931 39 58</v>
          </cell>
          <cell r="M781" t="str">
            <v>tschopp.d@hispeed.ch</v>
          </cell>
          <cell r="N781" t="str">
            <v>Oberdorf</v>
          </cell>
        </row>
        <row r="782">
          <cell r="C782">
            <v>313786</v>
          </cell>
          <cell r="E782" t="str">
            <v>Tschopp</v>
          </cell>
          <cell r="F782" t="str">
            <v>Pascal</v>
          </cell>
          <cell r="G782">
            <v>34289</v>
          </cell>
          <cell r="H782">
            <v>1993</v>
          </cell>
          <cell r="I782" t="str">
            <v>Bündtenweg 12</v>
          </cell>
          <cell r="J782">
            <v>4417</v>
          </cell>
          <cell r="K782" t="str">
            <v>Ziefen</v>
          </cell>
          <cell r="L782" t="str">
            <v>061 931 39 58</v>
          </cell>
          <cell r="M782" t="str">
            <v>pascal.tschopp@yahoo.com</v>
          </cell>
          <cell r="N782" t="str">
            <v>Oberdorf</v>
          </cell>
        </row>
        <row r="783">
          <cell r="C783">
            <v>324884</v>
          </cell>
          <cell r="E783" t="str">
            <v>Tschopp</v>
          </cell>
          <cell r="F783" t="str">
            <v>Fabian</v>
          </cell>
          <cell r="G783">
            <v>34924</v>
          </cell>
          <cell r="H783">
            <v>1995</v>
          </cell>
          <cell r="I783" t="str">
            <v>Bündtenweg 12</v>
          </cell>
          <cell r="J783">
            <v>4417</v>
          </cell>
          <cell r="K783" t="str">
            <v>Ziefen</v>
          </cell>
          <cell r="M783" t="str">
            <v>-</v>
          </cell>
          <cell r="N783" t="str">
            <v>Oberdorf/BL</v>
          </cell>
        </row>
        <row r="784">
          <cell r="C784">
            <v>675579</v>
          </cell>
          <cell r="E784" t="str">
            <v>Tschopp</v>
          </cell>
          <cell r="F784" t="str">
            <v>Lukas</v>
          </cell>
          <cell r="G784">
            <v>36848</v>
          </cell>
          <cell r="H784">
            <v>2000</v>
          </cell>
          <cell r="I784" t="str">
            <v>Bündtenweg 12</v>
          </cell>
          <cell r="J784">
            <v>4417</v>
          </cell>
          <cell r="K784" t="str">
            <v>Ziefen</v>
          </cell>
          <cell r="N784" t="str">
            <v>Bursinel</v>
          </cell>
        </row>
        <row r="785">
          <cell r="C785">
            <v>198690</v>
          </cell>
          <cell r="E785" t="str">
            <v>Turin</v>
          </cell>
          <cell r="F785" t="str">
            <v>René</v>
          </cell>
          <cell r="G785">
            <v>24191</v>
          </cell>
          <cell r="H785">
            <v>1966</v>
          </cell>
          <cell r="I785" t="str">
            <v>Le Châtelard 1</v>
          </cell>
          <cell r="J785">
            <v>1182</v>
          </cell>
          <cell r="K785" t="str">
            <v>Gilly</v>
          </cell>
          <cell r="M785" t="str">
            <v>turin.gilly@bluewin.ch</v>
          </cell>
          <cell r="N785" t="str">
            <v>Gingins</v>
          </cell>
        </row>
        <row r="786">
          <cell r="C786">
            <v>541494</v>
          </cell>
          <cell r="E786" t="str">
            <v>Turin</v>
          </cell>
          <cell r="F786" t="str">
            <v>Daniel</v>
          </cell>
          <cell r="G786">
            <v>35420</v>
          </cell>
          <cell r="H786">
            <v>1996</v>
          </cell>
          <cell r="I786" t="str">
            <v>Le Châtelard 1</v>
          </cell>
          <cell r="J786">
            <v>1182</v>
          </cell>
          <cell r="K786" t="str">
            <v>Gilly</v>
          </cell>
          <cell r="L786" t="str">
            <v>032 641 33 41</v>
          </cell>
          <cell r="M786" t="str">
            <v>arkantos@hotmail.ch</v>
          </cell>
          <cell r="N786" t="str">
            <v>Selzach-Altreu</v>
          </cell>
        </row>
        <row r="787">
          <cell r="C787">
            <v>103672</v>
          </cell>
          <cell r="E787" t="str">
            <v>Unternährer</v>
          </cell>
          <cell r="F787" t="str">
            <v>Bruno</v>
          </cell>
          <cell r="G787">
            <v>20636</v>
          </cell>
          <cell r="H787">
            <v>1956</v>
          </cell>
          <cell r="I787" t="str">
            <v>Mannwilweg 6</v>
          </cell>
          <cell r="J787" t="str">
            <v>2545</v>
          </cell>
          <cell r="K787" t="str">
            <v>Selzach</v>
          </cell>
          <cell r="M787" t="str">
            <v>bruno.unternaehrer@gmx.net</v>
          </cell>
          <cell r="N787" t="str">
            <v>Satigny</v>
          </cell>
        </row>
        <row r="788">
          <cell r="C788">
            <v>130190</v>
          </cell>
          <cell r="E788" t="str">
            <v>Vannay</v>
          </cell>
          <cell r="F788" t="str">
            <v>Yvan</v>
          </cell>
          <cell r="G788">
            <v>24026</v>
          </cell>
          <cell r="H788">
            <v>1965</v>
          </cell>
          <cell r="I788" t="str">
            <v>rte de Peissy 83</v>
          </cell>
          <cell r="J788">
            <v>1242</v>
          </cell>
          <cell r="K788" t="str">
            <v>Satigny</v>
          </cell>
          <cell r="M788" t="str">
            <v>yvan.vannay@bluewin.ch</v>
          </cell>
          <cell r="N788" t="str">
            <v>Gingins</v>
          </cell>
        </row>
        <row r="789">
          <cell r="C789">
            <v>186825</v>
          </cell>
          <cell r="E789" t="str">
            <v>Varidel</v>
          </cell>
          <cell r="F789" t="str">
            <v>Marinette</v>
          </cell>
          <cell r="G789">
            <v>17104</v>
          </cell>
          <cell r="H789">
            <v>1946</v>
          </cell>
          <cell r="I789" t="str">
            <v>Les Tourniaux D1</v>
          </cell>
          <cell r="J789">
            <v>1277</v>
          </cell>
          <cell r="K789" t="str">
            <v>Borex</v>
          </cell>
          <cell r="M789" t="str">
            <v>mvaridel@bluewin.ch</v>
          </cell>
          <cell r="N789" t="str">
            <v>Satigny</v>
          </cell>
        </row>
        <row r="790">
          <cell r="C790">
            <v>130191</v>
          </cell>
          <cell r="E790" t="str">
            <v>Venica</v>
          </cell>
          <cell r="F790" t="str">
            <v>Marco</v>
          </cell>
          <cell r="G790">
            <v>23915</v>
          </cell>
          <cell r="H790">
            <v>1965</v>
          </cell>
          <cell r="I790" t="str">
            <v>route de l`Allondon 9</v>
          </cell>
          <cell r="J790">
            <v>1242</v>
          </cell>
          <cell r="K790" t="str">
            <v>Satigny</v>
          </cell>
          <cell r="M790" t="str">
            <v>-</v>
          </cell>
          <cell r="N790" t="str">
            <v>Ebikon</v>
          </cell>
        </row>
        <row r="791">
          <cell r="C791">
            <v>126648</v>
          </cell>
          <cell r="E791" t="str">
            <v>Vincenz</v>
          </cell>
          <cell r="F791" t="str">
            <v>Martin</v>
          </cell>
          <cell r="G791">
            <v>29552</v>
          </cell>
          <cell r="H791">
            <v>1980</v>
          </cell>
          <cell r="I791" t="str">
            <v>Weinberglistrasse 29</v>
          </cell>
          <cell r="J791">
            <v>6005</v>
          </cell>
          <cell r="K791" t="str">
            <v>Luzern</v>
          </cell>
          <cell r="L791" t="str">
            <v>078 623 01 15</v>
          </cell>
          <cell r="M791" t="str">
            <v>martin.vincenz@gmail.com</v>
          </cell>
          <cell r="N791" t="str">
            <v>Siggenthal</v>
          </cell>
        </row>
        <row r="792">
          <cell r="C792">
            <v>702182</v>
          </cell>
          <cell r="E792" t="str">
            <v>Vock</v>
          </cell>
          <cell r="F792" t="str">
            <v>Christian</v>
          </cell>
          <cell r="G792">
            <v>36053</v>
          </cell>
          <cell r="H792">
            <v>1998</v>
          </cell>
          <cell r="I792" t="str">
            <v>Schulstr. 7</v>
          </cell>
          <cell r="J792">
            <v>5415</v>
          </cell>
          <cell r="K792" t="str">
            <v>Nussbaumen AG</v>
          </cell>
          <cell r="L792" t="str">
            <v>079 694 34 02</v>
          </cell>
          <cell r="M792" t="str">
            <v>christian.vock@hotmail.com</v>
          </cell>
          <cell r="N792" t="str">
            <v>Gerlafingen</v>
          </cell>
        </row>
        <row r="793">
          <cell r="C793">
            <v>101065</v>
          </cell>
          <cell r="E793" t="str">
            <v>Vögeli</v>
          </cell>
          <cell r="F793" t="str">
            <v>Daniel</v>
          </cell>
          <cell r="G793">
            <v>22841</v>
          </cell>
          <cell r="H793">
            <v>1962</v>
          </cell>
          <cell r="I793" t="str">
            <v>Schulhausstr. 2</v>
          </cell>
          <cell r="J793">
            <v>4564</v>
          </cell>
          <cell r="K793" t="str">
            <v>Obergerlafingen</v>
          </cell>
          <cell r="M793" t="str">
            <v>daniel-voegeli@bluewin.ch</v>
          </cell>
          <cell r="N793" t="str">
            <v>Schmitten-Flamatt</v>
          </cell>
        </row>
        <row r="794">
          <cell r="C794">
            <v>155983</v>
          </cell>
          <cell r="E794" t="str">
            <v>Vögeli</v>
          </cell>
          <cell r="F794" t="str">
            <v>Hansruedi</v>
          </cell>
          <cell r="G794">
            <v>23111</v>
          </cell>
          <cell r="H794">
            <v>1963</v>
          </cell>
          <cell r="I794" t="str">
            <v>Pfandmatta 65</v>
          </cell>
          <cell r="J794">
            <v>1714</v>
          </cell>
          <cell r="K794" t="str">
            <v>Heitenried</v>
          </cell>
          <cell r="M794" t="str">
            <v>hr.voegi@bluewin.ch</v>
          </cell>
          <cell r="N794" t="str">
            <v>Lungern</v>
          </cell>
        </row>
        <row r="795">
          <cell r="C795">
            <v>304849</v>
          </cell>
          <cell r="E795" t="str">
            <v>Vogler</v>
          </cell>
          <cell r="F795" t="str">
            <v>Nicole</v>
          </cell>
          <cell r="G795">
            <v>33790</v>
          </cell>
          <cell r="H795">
            <v>1992</v>
          </cell>
          <cell r="I795" t="str">
            <v>Schönbüel 1</v>
          </cell>
          <cell r="J795">
            <v>6072</v>
          </cell>
          <cell r="K795" t="str">
            <v>Sachseln</v>
          </cell>
          <cell r="L795" t="str">
            <v>079 772 89 00</v>
          </cell>
          <cell r="M795" t="str">
            <v>nici.vogler@hotmail.com</v>
          </cell>
          <cell r="N795" t="str">
            <v>Villmergen</v>
          </cell>
        </row>
        <row r="796">
          <cell r="C796">
            <v>102424</v>
          </cell>
          <cell r="E796" t="str">
            <v>von Allmen</v>
          </cell>
          <cell r="F796" t="str">
            <v>Marlis</v>
          </cell>
          <cell r="G796">
            <v>25215</v>
          </cell>
          <cell r="H796">
            <v>1969</v>
          </cell>
          <cell r="I796" t="str">
            <v>Oholten 7</v>
          </cell>
          <cell r="J796">
            <v>5703</v>
          </cell>
          <cell r="K796" t="str">
            <v>Seon</v>
          </cell>
          <cell r="L796" t="str">
            <v>079 340 84 77</v>
          </cell>
          <cell r="M796" t="str">
            <v>info@mavamoda.ch</v>
          </cell>
          <cell r="N796" t="str">
            <v>Niederbuchsiten</v>
          </cell>
        </row>
        <row r="797">
          <cell r="C797">
            <v>101298</v>
          </cell>
          <cell r="E797" t="str">
            <v>von Arx</v>
          </cell>
          <cell r="F797" t="str">
            <v>Heinz</v>
          </cell>
          <cell r="G797">
            <v>26657</v>
          </cell>
          <cell r="H797">
            <v>1972</v>
          </cell>
          <cell r="I797" t="str">
            <v>Fünenweg 51</v>
          </cell>
          <cell r="J797">
            <v>4623</v>
          </cell>
          <cell r="K797" t="str">
            <v>Neuendorf</v>
          </cell>
          <cell r="L797" t="str">
            <v>079 340 84 77</v>
          </cell>
          <cell r="M797" t="str">
            <v>mzaugg@sunrise.ch</v>
          </cell>
          <cell r="N797" t="str">
            <v>Niederbuchsiten</v>
          </cell>
        </row>
        <row r="798">
          <cell r="C798">
            <v>101300</v>
          </cell>
          <cell r="E798" t="str">
            <v>von Arx</v>
          </cell>
          <cell r="F798" t="str">
            <v>Michael</v>
          </cell>
          <cell r="G798">
            <v>28206</v>
          </cell>
          <cell r="H798">
            <v>1977</v>
          </cell>
          <cell r="I798" t="str">
            <v>Rainbüntenweg 26</v>
          </cell>
          <cell r="J798">
            <v>4623</v>
          </cell>
          <cell r="K798" t="str">
            <v>Neuendorf</v>
          </cell>
          <cell r="L798" t="str">
            <v>079 550 35 15</v>
          </cell>
          <cell r="M798" t="str">
            <v>mzaugg@sunrise.ch</v>
          </cell>
          <cell r="N798" t="str">
            <v>Wila-Turbenthal</v>
          </cell>
        </row>
        <row r="799">
          <cell r="C799">
            <v>329059</v>
          </cell>
          <cell r="E799" t="str">
            <v>von Arx</v>
          </cell>
          <cell r="F799" t="str">
            <v>Ruedi</v>
          </cell>
          <cell r="G799">
            <v>24356</v>
          </cell>
          <cell r="H799">
            <v>1966</v>
          </cell>
          <cell r="I799" t="str">
            <v>Lindenstr. 2</v>
          </cell>
          <cell r="J799">
            <v>8305</v>
          </cell>
          <cell r="K799" t="str">
            <v>Dietlikon</v>
          </cell>
          <cell r="M799" t="str">
            <v>ruedi_von_arx@bluewin.ch</v>
          </cell>
          <cell r="N799" t="str">
            <v>Buochs-Ennetbürgen</v>
          </cell>
        </row>
        <row r="800">
          <cell r="C800">
            <v>112268</v>
          </cell>
          <cell r="E800" t="str">
            <v>Von Holzen</v>
          </cell>
          <cell r="F800" t="str">
            <v>Daniel</v>
          </cell>
          <cell r="G800">
            <v>29711</v>
          </cell>
          <cell r="H800">
            <v>1981</v>
          </cell>
          <cell r="I800" t="str">
            <v>Risismühle 14</v>
          </cell>
          <cell r="J800">
            <v>6370</v>
          </cell>
          <cell r="K800" t="str">
            <v>Stans</v>
          </cell>
          <cell r="M800" t="str">
            <v>daniel.vonholzen@post.ch</v>
          </cell>
          <cell r="N800" t="str">
            <v>Ajoie</v>
          </cell>
        </row>
        <row r="801">
          <cell r="C801">
            <v>122832</v>
          </cell>
          <cell r="E801" t="str">
            <v>von Känel</v>
          </cell>
          <cell r="F801" t="str">
            <v>Jean-Pierre</v>
          </cell>
          <cell r="H801">
            <v>1963</v>
          </cell>
          <cell r="I801" t="str">
            <v>Jolimont 18</v>
          </cell>
          <cell r="J801">
            <v>2740</v>
          </cell>
          <cell r="K801" t="str">
            <v>Moutier</v>
          </cell>
          <cell r="M801" t="str">
            <v>jpvk@hispeed.ch</v>
          </cell>
          <cell r="N801" t="str">
            <v>Boltigen</v>
          </cell>
        </row>
        <row r="802">
          <cell r="C802">
            <v>154340</v>
          </cell>
          <cell r="E802" t="str">
            <v>Von Känel</v>
          </cell>
          <cell r="F802" t="str">
            <v>Peter</v>
          </cell>
          <cell r="G802">
            <v>22861</v>
          </cell>
          <cell r="H802">
            <v>1962</v>
          </cell>
          <cell r="I802" t="str">
            <v>Chapf 19</v>
          </cell>
          <cell r="J802">
            <v>3766</v>
          </cell>
          <cell r="K802" t="str">
            <v>Boltigen</v>
          </cell>
          <cell r="M802" t="str">
            <v>fam.pvk@bluewin.ch</v>
          </cell>
          <cell r="N802" t="str">
            <v>Schmitten-Flamatt</v>
          </cell>
        </row>
        <row r="803">
          <cell r="C803">
            <v>161502</v>
          </cell>
          <cell r="E803" t="str">
            <v>Vonlanthen</v>
          </cell>
          <cell r="F803" t="str">
            <v>Tobie</v>
          </cell>
          <cell r="G803">
            <v>27432</v>
          </cell>
          <cell r="H803">
            <v>1975</v>
          </cell>
          <cell r="I803" t="str">
            <v>Schwarzseestr. 14</v>
          </cell>
          <cell r="J803">
            <v>1712</v>
          </cell>
          <cell r="K803" t="str">
            <v>Tafers</v>
          </cell>
          <cell r="M803" t="str">
            <v>vontobie@bluewin.ch</v>
          </cell>
          <cell r="N803" t="str">
            <v>Arquebuse</v>
          </cell>
        </row>
        <row r="804">
          <cell r="C804">
            <v>311320</v>
          </cell>
          <cell r="E804" t="str">
            <v>Vo-Thanh</v>
          </cell>
          <cell r="F804" t="str">
            <v>Jacques</v>
          </cell>
          <cell r="G804">
            <v>23716</v>
          </cell>
          <cell r="H804">
            <v>1964</v>
          </cell>
          <cell r="I804" t="str">
            <v>Rue de Lausanne 16</v>
          </cell>
          <cell r="J804">
            <v>1201</v>
          </cell>
          <cell r="K804" t="str">
            <v>Genève</v>
          </cell>
          <cell r="L804" t="str">
            <v>055 293 25 58</v>
          </cell>
          <cell r="M804" t="str">
            <v>bodoi@hotmail.com</v>
          </cell>
          <cell r="N804" t="str">
            <v>St. Gallenkappel</v>
          </cell>
        </row>
        <row r="805">
          <cell r="C805">
            <v>206047</v>
          </cell>
          <cell r="E805" t="str">
            <v>Wäckerli</v>
          </cell>
          <cell r="F805" t="str">
            <v>Hermi</v>
          </cell>
          <cell r="G805">
            <v>19100</v>
          </cell>
          <cell r="H805">
            <v>1952</v>
          </cell>
          <cell r="I805" t="str">
            <v>Spielhofstr. 1</v>
          </cell>
          <cell r="J805">
            <v>8864</v>
          </cell>
          <cell r="K805" t="str">
            <v>Reichenburg</v>
          </cell>
          <cell r="M805" t="str">
            <v>hermi-waeckerli@bluewin.ch</v>
          </cell>
          <cell r="N805" t="str">
            <v>Belp</v>
          </cell>
        </row>
        <row r="806">
          <cell r="C806">
            <v>120605</v>
          </cell>
          <cell r="E806" t="str">
            <v>Wägli</v>
          </cell>
          <cell r="F806" t="str">
            <v>Felix</v>
          </cell>
          <cell r="G806">
            <v>23057</v>
          </cell>
          <cell r="H806">
            <v>1963</v>
          </cell>
          <cell r="I806" t="str">
            <v>Riedlisacker 273</v>
          </cell>
          <cell r="J806">
            <v>3123</v>
          </cell>
          <cell r="K806" t="str">
            <v>Belp</v>
          </cell>
          <cell r="M806" t="str">
            <v>f.waegli@gmx.net</v>
          </cell>
          <cell r="N806" t="str">
            <v>Belp</v>
          </cell>
        </row>
        <row r="807">
          <cell r="C807">
            <v>545284</v>
          </cell>
          <cell r="E807" t="str">
            <v>Wägli</v>
          </cell>
          <cell r="F807" t="str">
            <v>Patrick</v>
          </cell>
          <cell r="G807">
            <v>35063</v>
          </cell>
          <cell r="H807">
            <v>1995</v>
          </cell>
          <cell r="I807" t="str">
            <v>Riedlisacker 273</v>
          </cell>
          <cell r="J807">
            <v>3123</v>
          </cell>
          <cell r="K807" t="str">
            <v>Belp</v>
          </cell>
          <cell r="L807" t="str">
            <v>076 344 19 67</v>
          </cell>
          <cell r="M807" t="str">
            <v>patrick.waegli@gmx.ch</v>
          </cell>
          <cell r="N807" t="str">
            <v>Niederbuchsiten</v>
          </cell>
        </row>
        <row r="808">
          <cell r="C808">
            <v>102609</v>
          </cell>
          <cell r="E808" t="str">
            <v>Walther</v>
          </cell>
          <cell r="F808" t="str">
            <v>René</v>
          </cell>
          <cell r="G808">
            <v>24650</v>
          </cell>
          <cell r="H808">
            <v>1967</v>
          </cell>
          <cell r="I808" t="str">
            <v>Haulenweg 4</v>
          </cell>
          <cell r="J808">
            <v>4710</v>
          </cell>
          <cell r="K808" t="str">
            <v>Balsthal</v>
          </cell>
          <cell r="M808" t="str">
            <v>rene.walther@ggs.ch</v>
          </cell>
          <cell r="N808" t="str">
            <v>Arquebuse</v>
          </cell>
        </row>
        <row r="809">
          <cell r="C809">
            <v>687565</v>
          </cell>
          <cell r="E809" t="str">
            <v>Walther</v>
          </cell>
          <cell r="F809" t="str">
            <v>André</v>
          </cell>
          <cell r="G809">
            <v>20945</v>
          </cell>
          <cell r="H809">
            <v>1957</v>
          </cell>
          <cell r="I809" t="str">
            <v>Chemin du Communet  1</v>
          </cell>
          <cell r="J809">
            <v>1196</v>
          </cell>
          <cell r="K809" t="str">
            <v>Gland</v>
          </cell>
          <cell r="L809" t="str">
            <v>079 289 26 31</v>
          </cell>
          <cell r="M809" t="str">
            <v>-</v>
          </cell>
          <cell r="N809" t="str">
            <v>Stammheim</v>
          </cell>
        </row>
        <row r="810">
          <cell r="C810">
            <v>178568</v>
          </cell>
          <cell r="E810" t="str">
            <v>Waser</v>
          </cell>
          <cell r="F810" t="str">
            <v>Franz</v>
          </cell>
          <cell r="G810">
            <v>17410</v>
          </cell>
          <cell r="H810">
            <v>1947</v>
          </cell>
          <cell r="I810" t="str">
            <v>Bucherweg 2</v>
          </cell>
          <cell r="J810">
            <v>8467</v>
          </cell>
          <cell r="K810" t="str">
            <v>Truttikon</v>
          </cell>
          <cell r="L810" t="str">
            <v>079 289 26 31</v>
          </cell>
          <cell r="M810" t="str">
            <v>frwaser@bluewin.ch</v>
          </cell>
        </row>
        <row r="811">
          <cell r="C811">
            <v>304302</v>
          </cell>
          <cell r="E811" t="str">
            <v>Waser</v>
          </cell>
          <cell r="F811" t="str">
            <v>Franz</v>
          </cell>
          <cell r="G811">
            <v>17410</v>
          </cell>
          <cell r="H811">
            <v>1947</v>
          </cell>
          <cell r="I811" t="str">
            <v>Bucherweg 2</v>
          </cell>
          <cell r="J811">
            <v>8467</v>
          </cell>
          <cell r="K811" t="str">
            <v>Truttikon</v>
          </cell>
          <cell r="L811" t="str">
            <v>079 300 71 83</v>
          </cell>
          <cell r="M811" t="str">
            <v>frwaser@bluewin.ch</v>
          </cell>
          <cell r="N811" t="str">
            <v>Oberbalm</v>
          </cell>
        </row>
        <row r="812">
          <cell r="C812">
            <v>118900</v>
          </cell>
          <cell r="E812" t="str">
            <v>Weber</v>
          </cell>
          <cell r="F812" t="str">
            <v>Beat</v>
          </cell>
          <cell r="G812">
            <v>24011</v>
          </cell>
          <cell r="H812">
            <v>1965</v>
          </cell>
          <cell r="I812" t="str">
            <v>Gürbeweg 14</v>
          </cell>
          <cell r="J812">
            <v>3123</v>
          </cell>
          <cell r="K812" t="str">
            <v>Belp</v>
          </cell>
          <cell r="L812" t="str">
            <v>079 496 21 40</v>
          </cell>
          <cell r="M812" t="str">
            <v>beat@weber-architekten.ch</v>
          </cell>
          <cell r="N812" t="str">
            <v>Menziken-Burg</v>
          </cell>
        </row>
        <row r="813">
          <cell r="C813">
            <v>125568</v>
          </cell>
          <cell r="E813" t="str">
            <v>Weber</v>
          </cell>
          <cell r="F813" t="str">
            <v>Karl</v>
          </cell>
          <cell r="G813">
            <v>13809</v>
          </cell>
          <cell r="H813">
            <v>1937</v>
          </cell>
          <cell r="I813" t="str">
            <v>Titlisstr. 10</v>
          </cell>
          <cell r="J813">
            <v>5737</v>
          </cell>
          <cell r="K813" t="str">
            <v>Menziken</v>
          </cell>
          <cell r="M813" t="str">
            <v>-</v>
          </cell>
          <cell r="N813" t="str">
            <v>Winterthur-Stadt</v>
          </cell>
        </row>
        <row r="814">
          <cell r="C814">
            <v>129190</v>
          </cell>
          <cell r="E814" t="str">
            <v>Weber</v>
          </cell>
          <cell r="F814" t="str">
            <v>Hansruedi</v>
          </cell>
          <cell r="G814">
            <v>21450</v>
          </cell>
          <cell r="H814">
            <v>1958</v>
          </cell>
          <cell r="I814" t="str">
            <v>binzhofstrasse 91</v>
          </cell>
          <cell r="J814">
            <v>8404</v>
          </cell>
          <cell r="K814" t="str">
            <v>Winterthur</v>
          </cell>
          <cell r="L814" t="str">
            <v>076 423 57 51</v>
          </cell>
          <cell r="M814" t="str">
            <v>weber58@hispeed.ch</v>
          </cell>
          <cell r="N814" t="str">
            <v>Oberbalm</v>
          </cell>
        </row>
        <row r="815">
          <cell r="C815">
            <v>397007</v>
          </cell>
          <cell r="E815" t="str">
            <v>Weber</v>
          </cell>
          <cell r="F815" t="str">
            <v>Jan</v>
          </cell>
          <cell r="G815">
            <v>35710</v>
          </cell>
          <cell r="H815">
            <v>1997</v>
          </cell>
          <cell r="I815" t="str">
            <v>Gürbeweg 14</v>
          </cell>
          <cell r="J815">
            <v>3123</v>
          </cell>
          <cell r="K815" t="str">
            <v>Belp</v>
          </cell>
          <cell r="L815" t="str">
            <v>077 482 77 32</v>
          </cell>
          <cell r="M815" t="str">
            <v>kerbonw@gmail.com</v>
          </cell>
          <cell r="N815" t="str">
            <v>Oberbalm</v>
          </cell>
        </row>
        <row r="816">
          <cell r="C816">
            <v>585732</v>
          </cell>
          <cell r="E816" t="str">
            <v>Weber</v>
          </cell>
          <cell r="F816" t="str">
            <v>Ivo</v>
          </cell>
          <cell r="G816">
            <v>36428</v>
          </cell>
          <cell r="H816">
            <v>1999</v>
          </cell>
          <cell r="I816" t="str">
            <v>Gürbeweg 14</v>
          </cell>
          <cell r="J816">
            <v>3123</v>
          </cell>
          <cell r="K816" t="str">
            <v>Belp</v>
          </cell>
          <cell r="M816" t="str">
            <v>ivo@weber-architekten.ch</v>
          </cell>
          <cell r="N816" t="str">
            <v>Aubonne</v>
          </cell>
        </row>
        <row r="817">
          <cell r="C817">
            <v>186717</v>
          </cell>
          <cell r="E817" t="str">
            <v>Wegener</v>
          </cell>
          <cell r="F817" t="str">
            <v>Daniel</v>
          </cell>
          <cell r="G817">
            <v>17487</v>
          </cell>
          <cell r="H817">
            <v>1947</v>
          </cell>
          <cell r="I817" t="str">
            <v>Route de Lavigny 10</v>
          </cell>
          <cell r="J817">
            <v>1168</v>
          </cell>
          <cell r="K817" t="str">
            <v>Villars-sous-Yens</v>
          </cell>
          <cell r="L817" t="str">
            <v>079 465 06 37</v>
          </cell>
          <cell r="M817" t="str">
            <v>-</v>
          </cell>
          <cell r="N817" t="str">
            <v>Zug</v>
          </cell>
        </row>
        <row r="818">
          <cell r="C818">
            <v>115781</v>
          </cell>
          <cell r="E818" t="str">
            <v>Weiss</v>
          </cell>
          <cell r="F818" t="str">
            <v>Franz</v>
          </cell>
          <cell r="G818">
            <v>24036</v>
          </cell>
          <cell r="H818">
            <v>1965</v>
          </cell>
          <cell r="I818" t="str">
            <v>Chamerstr. 126</v>
          </cell>
          <cell r="J818">
            <v>6300</v>
          </cell>
          <cell r="K818" t="str">
            <v>Zug</v>
          </cell>
          <cell r="M818" t="str">
            <v>franzweiss@bluewin.ch</v>
          </cell>
          <cell r="N818" t="str">
            <v>Zug</v>
          </cell>
        </row>
        <row r="819">
          <cell r="C819">
            <v>307669</v>
          </cell>
          <cell r="E819" t="str">
            <v>Weiss</v>
          </cell>
          <cell r="F819" t="str">
            <v>Cornel</v>
          </cell>
          <cell r="G819">
            <v>34945</v>
          </cell>
          <cell r="H819">
            <v>1995</v>
          </cell>
          <cell r="I819" t="str">
            <v>Chamerstrasse 126</v>
          </cell>
          <cell r="J819">
            <v>6300</v>
          </cell>
          <cell r="K819" t="str">
            <v>Zug</v>
          </cell>
          <cell r="M819" t="str">
            <v>cornelweiss@bluewin.ch</v>
          </cell>
          <cell r="N819" t="str">
            <v>Schmitten-Flamatt</v>
          </cell>
        </row>
        <row r="820">
          <cell r="C820">
            <v>161503</v>
          </cell>
          <cell r="E820" t="str">
            <v>Wenger</v>
          </cell>
          <cell r="F820" t="str">
            <v>Rudolf</v>
          </cell>
          <cell r="G820">
            <v>18857</v>
          </cell>
          <cell r="H820">
            <v>1951</v>
          </cell>
          <cell r="I820" t="str">
            <v>Waldmeisterweg 8</v>
          </cell>
          <cell r="J820">
            <v>3185</v>
          </cell>
          <cell r="K820" t="str">
            <v>Schmitten FR</v>
          </cell>
          <cell r="M820" t="str">
            <v>ruedi.wenger@bluewin.ch</v>
          </cell>
          <cell r="N820" t="str">
            <v>Steffisburg KK</v>
          </cell>
        </row>
        <row r="821">
          <cell r="C821" t="str">
            <v>?</v>
          </cell>
          <cell r="E821" t="str">
            <v>Wenger</v>
          </cell>
          <cell r="F821" t="str">
            <v>Pia</v>
          </cell>
          <cell r="H821">
            <v>1979</v>
          </cell>
          <cell r="I821" t="str">
            <v>Dornhaldestr. 28</v>
          </cell>
          <cell r="J821">
            <v>3627</v>
          </cell>
          <cell r="K821" t="str">
            <v>Heimberg</v>
          </cell>
          <cell r="M821" t="str">
            <v>piwe@gmx.ch</v>
          </cell>
          <cell r="N821" t="str">
            <v>Gähwil</v>
          </cell>
        </row>
        <row r="822">
          <cell r="C822">
            <v>113143</v>
          </cell>
          <cell r="E822" t="str">
            <v>Werz</v>
          </cell>
          <cell r="F822" t="str">
            <v>Norbert</v>
          </cell>
          <cell r="G822">
            <v>20554</v>
          </cell>
          <cell r="H822">
            <v>1956</v>
          </cell>
          <cell r="I822" t="str">
            <v>Oberdorfstrasse 9</v>
          </cell>
          <cell r="J822">
            <v>9532</v>
          </cell>
          <cell r="K822" t="str">
            <v>Rickenbach</v>
          </cell>
          <cell r="L822" t="str">
            <v>079 756 07 89</v>
          </cell>
          <cell r="M822" t="str">
            <v>norbert.werz@bluewin.ch</v>
          </cell>
          <cell r="N822" t="str">
            <v>Laufen</v>
          </cell>
        </row>
        <row r="823">
          <cell r="C823">
            <v>110793</v>
          </cell>
          <cell r="E823" t="str">
            <v>Wey</v>
          </cell>
          <cell r="F823" t="str">
            <v>Christian</v>
          </cell>
          <cell r="G823">
            <v>29014</v>
          </cell>
          <cell r="H823">
            <v>1979</v>
          </cell>
          <cell r="I823" t="str">
            <v>Baselstrasse 20</v>
          </cell>
          <cell r="J823">
            <v>4242</v>
          </cell>
          <cell r="K823" t="str">
            <v>Laufen</v>
          </cell>
          <cell r="M823" t="str">
            <v>ch-wey@bluewin.ch</v>
          </cell>
          <cell r="N823" t="str">
            <v>Bulle et environs</v>
          </cell>
        </row>
        <row r="824">
          <cell r="C824">
            <v>161119</v>
          </cell>
          <cell r="E824" t="str">
            <v>Wicky</v>
          </cell>
          <cell r="F824" t="str">
            <v>Jean-Marc</v>
          </cell>
          <cell r="G824">
            <v>25459</v>
          </cell>
          <cell r="H824">
            <v>1969</v>
          </cell>
          <cell r="I824" t="str">
            <v>Route de l`Eglise 9</v>
          </cell>
          <cell r="J824">
            <v>1665</v>
          </cell>
          <cell r="K824" t="str">
            <v>Estavannens</v>
          </cell>
          <cell r="L824" t="str">
            <v>079 883 89 76</v>
          </cell>
          <cell r="M824" t="str">
            <v>jean-marc@pwnet.ch</v>
          </cell>
          <cell r="N824" t="str">
            <v>Winterthur-Stadt</v>
          </cell>
        </row>
        <row r="825">
          <cell r="C825">
            <v>118570</v>
          </cell>
          <cell r="E825" t="str">
            <v>Widmer</v>
          </cell>
          <cell r="F825" t="str">
            <v>Manfred</v>
          </cell>
          <cell r="G825">
            <v>27124</v>
          </cell>
          <cell r="H825">
            <v>1974</v>
          </cell>
          <cell r="I825" t="str">
            <v>Bergstr. 3</v>
          </cell>
          <cell r="J825">
            <v>8479</v>
          </cell>
          <cell r="K825" t="str">
            <v>Altikon</v>
          </cell>
          <cell r="M825" t="str">
            <v>widmer_manfred@bluewin.ch</v>
          </cell>
          <cell r="N825" t="str">
            <v>Gretzenbach</v>
          </cell>
        </row>
        <row r="826">
          <cell r="C826">
            <v>123033</v>
          </cell>
          <cell r="E826" t="str">
            <v>Widmer</v>
          </cell>
          <cell r="F826" t="str">
            <v>Heinz</v>
          </cell>
          <cell r="G826">
            <v>15515</v>
          </cell>
          <cell r="H826">
            <v>1942</v>
          </cell>
          <cell r="I826" t="str">
            <v>Heuelstr. 6</v>
          </cell>
          <cell r="J826">
            <v>5014</v>
          </cell>
          <cell r="K826" t="str">
            <v>Gretzenbach</v>
          </cell>
          <cell r="M826" t="str">
            <v>heinz.widmer@weid-garage.ch</v>
          </cell>
          <cell r="N826" t="str">
            <v>Heerbrugg-Balgach</v>
          </cell>
        </row>
        <row r="827">
          <cell r="C827">
            <v>123186</v>
          </cell>
          <cell r="E827" t="str">
            <v>Widmer</v>
          </cell>
          <cell r="F827" t="str">
            <v>Andreas</v>
          </cell>
          <cell r="G827">
            <v>30581</v>
          </cell>
          <cell r="H827">
            <v>1983</v>
          </cell>
          <cell r="I827" t="str">
            <v>Gehrenstr. 12</v>
          </cell>
          <cell r="J827">
            <v>9437</v>
          </cell>
          <cell r="K827" t="str">
            <v>Marbach</v>
          </cell>
          <cell r="L827" t="str">
            <v>079 476 46 12</v>
          </cell>
          <cell r="M827" t="str">
            <v>resu@yetnet.ch</v>
          </cell>
          <cell r="N827" t="str">
            <v>Menziken-Burg</v>
          </cell>
        </row>
        <row r="828">
          <cell r="C828">
            <v>170220</v>
          </cell>
          <cell r="E828" t="str">
            <v>Widmer</v>
          </cell>
          <cell r="F828" t="str">
            <v>Erich</v>
          </cell>
          <cell r="G828">
            <v>22033</v>
          </cell>
          <cell r="H828">
            <v>1960</v>
          </cell>
          <cell r="I828" t="str">
            <v>Industriestr. 9</v>
          </cell>
          <cell r="J828">
            <v>6215</v>
          </cell>
          <cell r="K828" t="str">
            <v>Beromünster</v>
          </cell>
          <cell r="L828" t="str">
            <v>079 238 07 35</v>
          </cell>
          <cell r="M828" t="str">
            <v>erich.widmer@ch.sauter-bc.com
erikwidmer60@gmail.com</v>
          </cell>
          <cell r="N828" t="str">
            <v>Büren-Oberdorf</v>
          </cell>
        </row>
        <row r="829">
          <cell r="C829">
            <v>277563</v>
          </cell>
          <cell r="E829" t="str">
            <v>Wigger</v>
          </cell>
          <cell r="F829" t="str">
            <v>Marida</v>
          </cell>
          <cell r="G829">
            <v>21611</v>
          </cell>
          <cell r="H829">
            <v>1959</v>
          </cell>
          <cell r="I829" t="str">
            <v>Schwarziberg 1</v>
          </cell>
          <cell r="J829">
            <v>6055</v>
          </cell>
          <cell r="K829" t="str">
            <v>Alpnach-Dorf</v>
          </cell>
          <cell r="M829" t="str">
            <v>marida.wigger@bluewin.ch</v>
          </cell>
          <cell r="N829" t="str">
            <v>Wettingen-Würenlos</v>
          </cell>
        </row>
        <row r="830">
          <cell r="C830">
            <v>125943</v>
          </cell>
          <cell r="E830" t="str">
            <v>Wildi</v>
          </cell>
          <cell r="F830" t="str">
            <v>Patric</v>
          </cell>
          <cell r="G830">
            <v>29677</v>
          </cell>
          <cell r="H830">
            <v>1981</v>
          </cell>
          <cell r="I830" t="str">
            <v>Bahnhofstr. 44</v>
          </cell>
          <cell r="J830">
            <v>5116</v>
          </cell>
          <cell r="K830" t="str">
            <v>Schinznach-Bad</v>
          </cell>
          <cell r="M830" t="str">
            <v>blenker24@hotmail.com</v>
          </cell>
          <cell r="N830" t="str">
            <v>Uttigen</v>
          </cell>
        </row>
        <row r="831">
          <cell r="C831">
            <v>122651</v>
          </cell>
          <cell r="E831" t="str">
            <v>Willener</v>
          </cell>
          <cell r="F831" t="str">
            <v>Therese</v>
          </cell>
          <cell r="G831">
            <v>21402</v>
          </cell>
          <cell r="H831">
            <v>1958</v>
          </cell>
          <cell r="I831" t="str">
            <v>Dorfstr. 1</v>
          </cell>
          <cell r="J831">
            <v>3646</v>
          </cell>
          <cell r="K831" t="str">
            <v>Einigen</v>
          </cell>
          <cell r="L831" t="str">
            <v>078 906 28 48</v>
          </cell>
          <cell r="M831" t="str">
            <v>th.willener@bluewin.ch</v>
          </cell>
          <cell r="N831" t="str">
            <v>Mels</v>
          </cell>
        </row>
        <row r="832">
          <cell r="C832">
            <v>274282</v>
          </cell>
          <cell r="E832" t="str">
            <v>Willi</v>
          </cell>
          <cell r="F832" t="str">
            <v>Matthias</v>
          </cell>
          <cell r="G832">
            <v>33811</v>
          </cell>
          <cell r="H832">
            <v>1992</v>
          </cell>
          <cell r="I832" t="str">
            <v>Bahnhofstrasse 16</v>
          </cell>
          <cell r="J832">
            <v>7323</v>
          </cell>
          <cell r="K832" t="str">
            <v>Wangs</v>
          </cell>
          <cell r="M832" t="str">
            <v>matthias_willi@gmx.ch</v>
          </cell>
          <cell r="N832" t="str">
            <v>Châble-Croix</v>
          </cell>
        </row>
        <row r="833">
          <cell r="C833">
            <v>102645</v>
          </cell>
          <cell r="E833" t="str">
            <v>Winiger</v>
          </cell>
          <cell r="F833" t="str">
            <v>André</v>
          </cell>
          <cell r="G833">
            <v>17761</v>
          </cell>
          <cell r="H833">
            <v>1948</v>
          </cell>
          <cell r="I833" t="str">
            <v>En Reutet C</v>
          </cell>
          <cell r="J833">
            <v>1868</v>
          </cell>
          <cell r="K833" t="str">
            <v>Collombey-Le-Grd</v>
          </cell>
          <cell r="L833" t="str">
            <v>079 293 45 22</v>
          </cell>
          <cell r="M833" t="str">
            <v>dedewiniger@bluewin.ch</v>
          </cell>
          <cell r="N833" t="str">
            <v>Winistorf</v>
          </cell>
        </row>
        <row r="834">
          <cell r="C834">
            <v>125156</v>
          </cell>
          <cell r="E834" t="str">
            <v>Winistörfer</v>
          </cell>
          <cell r="F834" t="str">
            <v>René</v>
          </cell>
          <cell r="G834">
            <v>29710</v>
          </cell>
          <cell r="H834">
            <v>1981</v>
          </cell>
          <cell r="I834" t="str">
            <v>Güggelweg 1</v>
          </cell>
          <cell r="J834">
            <v>4500</v>
          </cell>
          <cell r="K834" t="str">
            <v>Solothurn</v>
          </cell>
          <cell r="M834" t="str">
            <v>r.winistoerfer@gmx.ch</v>
          </cell>
          <cell r="N834" t="str">
            <v>Aegerten</v>
          </cell>
        </row>
        <row r="835">
          <cell r="C835">
            <v>120563</v>
          </cell>
          <cell r="E835" t="str">
            <v>Winkelmann</v>
          </cell>
          <cell r="F835" t="str">
            <v>Arnold</v>
          </cell>
          <cell r="G835">
            <v>13501</v>
          </cell>
          <cell r="H835">
            <v>1936</v>
          </cell>
          <cell r="I835" t="str">
            <v>Hauptstr. 60</v>
          </cell>
          <cell r="J835">
            <v>2557</v>
          </cell>
          <cell r="K835" t="str">
            <v>Studen</v>
          </cell>
          <cell r="L835" t="str">
            <v>079 216 45 12</v>
          </cell>
          <cell r="M835" t="str">
            <v>-</v>
          </cell>
          <cell r="N835" t="str">
            <v>Fehraltorf und Umgebung</v>
          </cell>
        </row>
        <row r="836">
          <cell r="C836">
            <v>256295</v>
          </cell>
          <cell r="E836" t="str">
            <v>Wipfli</v>
          </cell>
          <cell r="F836" t="str">
            <v>Bruno</v>
          </cell>
          <cell r="G836">
            <v>27726</v>
          </cell>
          <cell r="H836">
            <v>1975</v>
          </cell>
          <cell r="I836" t="str">
            <v>Schellerstrasse 9</v>
          </cell>
          <cell r="J836">
            <v>8620</v>
          </cell>
          <cell r="K836" t="str">
            <v>Wetzikon</v>
          </cell>
          <cell r="M836" t="str">
            <v>bw174@bluewin.ch</v>
          </cell>
          <cell r="N836" t="str">
            <v>Ebikon</v>
          </cell>
        </row>
        <row r="837">
          <cell r="C837">
            <v>114452</v>
          </cell>
          <cell r="E837" t="str">
            <v>Wirz</v>
          </cell>
          <cell r="F837" t="str">
            <v>Peter</v>
          </cell>
          <cell r="G837">
            <v>26418</v>
          </cell>
          <cell r="H837">
            <v>1972</v>
          </cell>
          <cell r="I837" t="str">
            <v>Feld 6</v>
          </cell>
          <cell r="J837">
            <v>6362</v>
          </cell>
          <cell r="K837" t="str">
            <v>Stansstad</v>
          </cell>
          <cell r="L837" t="str">
            <v>079 741 30 23</v>
          </cell>
          <cell r="M837" t="str">
            <v>peter.wirz72@bluewin.ch</v>
          </cell>
          <cell r="N837" t="str">
            <v>Wila-Turbenthal</v>
          </cell>
        </row>
        <row r="838">
          <cell r="C838">
            <v>236047</v>
          </cell>
          <cell r="E838" t="str">
            <v>Wismer</v>
          </cell>
          <cell r="F838" t="str">
            <v>Christian</v>
          </cell>
          <cell r="G838">
            <v>32552</v>
          </cell>
          <cell r="H838">
            <v>1989</v>
          </cell>
          <cell r="I838" t="str">
            <v>Gerenhalde 2</v>
          </cell>
          <cell r="J838">
            <v>8317</v>
          </cell>
          <cell r="K838" t="str">
            <v>Tagelswangen</v>
          </cell>
          <cell r="L838" t="str">
            <v>079 515 97 29</v>
          </cell>
          <cell r="M838" t="str">
            <v>christianwismer@msn.com</v>
          </cell>
          <cell r="N838" t="str">
            <v>Lützelflüh</v>
          </cell>
        </row>
        <row r="839">
          <cell r="C839">
            <v>120196</v>
          </cell>
          <cell r="E839" t="str">
            <v>Wittwer</v>
          </cell>
          <cell r="F839" t="str">
            <v>Beat</v>
          </cell>
          <cell r="G839">
            <v>22849</v>
          </cell>
          <cell r="H839">
            <v>1962</v>
          </cell>
          <cell r="I839" t="str">
            <v>Schwandenmatte</v>
          </cell>
          <cell r="J839">
            <v>3433</v>
          </cell>
          <cell r="K839" t="str">
            <v>Schwanden i. E.</v>
          </cell>
          <cell r="L839" t="str">
            <v>079 433 05 63</v>
          </cell>
          <cell r="M839" t="str">
            <v>wittwer.beat@bluewin.ch</v>
          </cell>
          <cell r="N839" t="str">
            <v>Duillier</v>
          </cell>
        </row>
        <row r="840">
          <cell r="C840">
            <v>130117</v>
          </cell>
          <cell r="E840" t="str">
            <v>Wohnlich</v>
          </cell>
          <cell r="F840" t="str">
            <v>Dominique</v>
          </cell>
          <cell r="G840">
            <v>19185</v>
          </cell>
          <cell r="H840">
            <v>1952</v>
          </cell>
          <cell r="I840" t="str">
            <v>Grand Rue 14</v>
          </cell>
          <cell r="J840">
            <v>1172</v>
          </cell>
          <cell r="K840" t="str">
            <v>Bougy Villars</v>
          </cell>
          <cell r="M840" t="str">
            <v>grenat79@gmail.com</v>
          </cell>
          <cell r="N840" t="str">
            <v>Winterthur-Stadt</v>
          </cell>
        </row>
        <row r="841">
          <cell r="C841">
            <v>721562</v>
          </cell>
          <cell r="E841" t="str">
            <v>Wolfensberger</v>
          </cell>
          <cell r="F841" t="str">
            <v>Melina</v>
          </cell>
          <cell r="G841">
            <v>36307</v>
          </cell>
          <cell r="H841">
            <v>1999</v>
          </cell>
          <cell r="I841" t="str">
            <v>Dorfstrasse 32</v>
          </cell>
          <cell r="J841">
            <v>8422</v>
          </cell>
          <cell r="K841" t="str">
            <v>Pfungen</v>
          </cell>
          <cell r="M841" t="str">
            <v>-</v>
          </cell>
          <cell r="N841" t="str">
            <v>Siggenthal</v>
          </cell>
        </row>
        <row r="842">
          <cell r="C842">
            <v>125811</v>
          </cell>
          <cell r="E842" t="str">
            <v>Wolfgang</v>
          </cell>
          <cell r="F842" t="str">
            <v>Jean-Marc</v>
          </cell>
          <cell r="G842">
            <v>24332</v>
          </cell>
          <cell r="H842">
            <v>1966</v>
          </cell>
          <cell r="I842" t="str">
            <v>Widenweg 19</v>
          </cell>
          <cell r="J842">
            <v>5400</v>
          </cell>
          <cell r="K842" t="str">
            <v>Baden</v>
          </cell>
          <cell r="L842" t="str">
            <v>062 922 25 63</v>
          </cell>
          <cell r="M842" t="str">
            <v>jwolfgang@bluewin.ch</v>
          </cell>
          <cell r="N842" t="str">
            <v>Lotzwil-Langenthal</v>
          </cell>
        </row>
        <row r="843">
          <cell r="C843">
            <v>461157</v>
          </cell>
          <cell r="E843" t="str">
            <v>Wolfisberg</v>
          </cell>
          <cell r="F843" t="str">
            <v>Monika</v>
          </cell>
          <cell r="G843">
            <v>34806</v>
          </cell>
          <cell r="H843">
            <v>1995</v>
          </cell>
          <cell r="I843" t="str">
            <v>Kohlplatzstrasse 44</v>
          </cell>
          <cell r="J843">
            <v>4932</v>
          </cell>
          <cell r="K843" t="str">
            <v>Lotzwil</v>
          </cell>
          <cell r="M843" t="str">
            <v>wolfisberg-schweizer@bluewin.ch</v>
          </cell>
          <cell r="N843" t="str">
            <v>Gohl, KKS Spitzenberg</v>
          </cell>
        </row>
        <row r="844">
          <cell r="C844">
            <v>120087</v>
          </cell>
          <cell r="E844" t="str">
            <v>Wüthrich</v>
          </cell>
          <cell r="F844" t="str">
            <v>Benedikt</v>
          </cell>
          <cell r="G844">
            <v>27202</v>
          </cell>
          <cell r="H844">
            <v>1974</v>
          </cell>
          <cell r="I844" t="str">
            <v>Eyfuhrenstr. 8</v>
          </cell>
          <cell r="J844">
            <v>3437</v>
          </cell>
          <cell r="K844" t="str">
            <v>Rüderswil</v>
          </cell>
          <cell r="L844" t="str">
            <v>034 496 88 31</v>
          </cell>
          <cell r="M844" t="str">
            <v>info@wuethrich-metallbau.ch</v>
          </cell>
          <cell r="N844" t="str">
            <v>Lützelflüh</v>
          </cell>
        </row>
        <row r="845">
          <cell r="C845">
            <v>120197</v>
          </cell>
          <cell r="E845" t="str">
            <v>Wüthrich</v>
          </cell>
          <cell r="F845" t="str">
            <v>Hans</v>
          </cell>
          <cell r="G845">
            <v>25305</v>
          </cell>
          <cell r="H845">
            <v>1968</v>
          </cell>
          <cell r="I845" t="str">
            <v>Eichholzrain 5</v>
          </cell>
          <cell r="J845">
            <v>3415</v>
          </cell>
          <cell r="K845" t="str">
            <v>Hasle-Rüegsau</v>
          </cell>
          <cell r="M845" t="str">
            <v>hans.wuethrich.ehr@bluewin.ch</v>
          </cell>
          <cell r="N845" t="str">
            <v>Boltigen</v>
          </cell>
        </row>
        <row r="846">
          <cell r="C846">
            <v>135449</v>
          </cell>
          <cell r="E846" t="str">
            <v>Wyss</v>
          </cell>
          <cell r="F846" t="str">
            <v>Peter</v>
          </cell>
          <cell r="G846">
            <v>21317</v>
          </cell>
          <cell r="H846">
            <v>1958</v>
          </cell>
          <cell r="I846" t="str">
            <v>Stalden</v>
          </cell>
          <cell r="J846">
            <v>3764</v>
          </cell>
          <cell r="K846" t="str">
            <v>Weissenburg</v>
          </cell>
          <cell r="M846" t="str">
            <v>wyss.stalden@bluewin.ch</v>
          </cell>
          <cell r="N846" t="str">
            <v>Boltigen</v>
          </cell>
        </row>
        <row r="847">
          <cell r="C847">
            <v>249015</v>
          </cell>
          <cell r="E847" t="str">
            <v>Wyss</v>
          </cell>
          <cell r="F847" t="str">
            <v>Ivan</v>
          </cell>
          <cell r="G847">
            <v>32324</v>
          </cell>
          <cell r="H847">
            <v>1988</v>
          </cell>
          <cell r="I847" t="str">
            <v>Stalden</v>
          </cell>
          <cell r="J847">
            <v>3764</v>
          </cell>
          <cell r="K847" t="str">
            <v>Weissenburg</v>
          </cell>
          <cell r="L847" t="str">
            <v>079 340 18 30</v>
          </cell>
          <cell r="M847" t="str">
            <v>I.wyss@hotmail.com</v>
          </cell>
          <cell r="N847" t="str">
            <v>Lotzwil-Langenthal</v>
          </cell>
        </row>
        <row r="848">
          <cell r="C848">
            <v>117532</v>
          </cell>
          <cell r="E848" t="str">
            <v>Wyssen</v>
          </cell>
          <cell r="F848" t="str">
            <v>Fritz</v>
          </cell>
          <cell r="G848">
            <v>20140</v>
          </cell>
          <cell r="H848">
            <v>1955</v>
          </cell>
          <cell r="I848" t="str">
            <v>Bernstrasse 56</v>
          </cell>
          <cell r="J848">
            <v>4923</v>
          </cell>
          <cell r="K848" t="str">
            <v>Wynau</v>
          </cell>
          <cell r="M848" t="str">
            <v>er_zumsteg@hotmail.ch
friwyssen@gmail.com</v>
          </cell>
          <cell r="N848" t="str">
            <v>Diemtigtal</v>
          </cell>
        </row>
        <row r="849">
          <cell r="C849">
            <v>325357</v>
          </cell>
          <cell r="E849" t="str">
            <v>Wyssmüller</v>
          </cell>
          <cell r="F849" t="str">
            <v>Iris</v>
          </cell>
          <cell r="G849">
            <v>34766</v>
          </cell>
          <cell r="H849">
            <v>1995</v>
          </cell>
          <cell r="I849" t="str">
            <v>Thal</v>
          </cell>
          <cell r="J849">
            <v>3762</v>
          </cell>
          <cell r="K849" t="str">
            <v>Erlenbach i. S.</v>
          </cell>
          <cell r="L849" t="str">
            <v>079 308 80 14</v>
          </cell>
          <cell r="M849" t="str">
            <v>iris_WM_95@hotmail.com</v>
          </cell>
          <cell r="N849" t="str">
            <v>Buchholterberg</v>
          </cell>
        </row>
        <row r="850">
          <cell r="C850">
            <v>119286</v>
          </cell>
          <cell r="E850" t="str">
            <v>Wyttenbach</v>
          </cell>
          <cell r="F850" t="str">
            <v>Ernst</v>
          </cell>
          <cell r="G850">
            <v>27352</v>
          </cell>
          <cell r="H850">
            <v>1974</v>
          </cell>
          <cell r="I850" t="str">
            <v>Wyttenbachstutz 1</v>
          </cell>
          <cell r="J850">
            <v>3615</v>
          </cell>
          <cell r="K850" t="str">
            <v>Heimenschwand</v>
          </cell>
          <cell r="L850" t="str">
            <v>079 442 85 88</v>
          </cell>
          <cell r="M850" t="str">
            <v>e.wyttenbach@bluewin.ch</v>
          </cell>
          <cell r="N850" t="str">
            <v>Boltigen</v>
          </cell>
        </row>
        <row r="851">
          <cell r="C851">
            <v>119262</v>
          </cell>
          <cell r="E851" t="str">
            <v>Zahler</v>
          </cell>
          <cell r="F851" t="str">
            <v>Martin</v>
          </cell>
          <cell r="G851">
            <v>20560</v>
          </cell>
          <cell r="H851">
            <v>1956</v>
          </cell>
          <cell r="I851" t="str">
            <v>Reichenbach</v>
          </cell>
          <cell r="J851">
            <v>3763</v>
          </cell>
          <cell r="K851" t="str">
            <v>Därstetten</v>
          </cell>
          <cell r="M851" t="str">
            <v>martin.zahler@bluewin.ch</v>
          </cell>
          <cell r="N851" t="str">
            <v>Zweisinnen St. Stefan</v>
          </cell>
        </row>
        <row r="852">
          <cell r="C852">
            <v>119839</v>
          </cell>
          <cell r="E852" t="str">
            <v>Zahler</v>
          </cell>
          <cell r="F852" t="str">
            <v>Stefan</v>
          </cell>
          <cell r="G852">
            <v>24852</v>
          </cell>
          <cell r="H852">
            <v>1968</v>
          </cell>
          <cell r="I852" t="str">
            <v>Ahornistr. 2</v>
          </cell>
          <cell r="J852">
            <v>3752</v>
          </cell>
          <cell r="K852" t="str">
            <v>Wimmis</v>
          </cell>
          <cell r="M852" t="str">
            <v>-</v>
          </cell>
          <cell r="N852" t="str">
            <v>Genève, STS</v>
          </cell>
        </row>
        <row r="853">
          <cell r="C853">
            <v>130159</v>
          </cell>
          <cell r="E853" t="str">
            <v>Zaïer</v>
          </cell>
          <cell r="F853" t="str">
            <v>Adel</v>
          </cell>
          <cell r="G853">
            <v>23743</v>
          </cell>
          <cell r="H853">
            <v>1965</v>
          </cell>
          <cell r="I853" t="str">
            <v>Av. A.-M.-Mirany 1</v>
          </cell>
          <cell r="J853">
            <v>1225</v>
          </cell>
          <cell r="K853" t="str">
            <v>Chêne-Bourg</v>
          </cell>
          <cell r="L853" t="str">
            <v>079 340 84 77</v>
          </cell>
          <cell r="M853" t="str">
            <v>-</v>
          </cell>
          <cell r="N853" t="str">
            <v>Niederbuchsiten</v>
          </cell>
        </row>
        <row r="854">
          <cell r="C854">
            <v>101351</v>
          </cell>
          <cell r="E854" t="str">
            <v>Zaugg</v>
          </cell>
          <cell r="F854" t="str">
            <v>Martin</v>
          </cell>
          <cell r="G854">
            <v>20755</v>
          </cell>
          <cell r="H854">
            <v>1956</v>
          </cell>
          <cell r="I854" t="str">
            <v>Ausserrainweg 3</v>
          </cell>
          <cell r="J854">
            <v>4703</v>
          </cell>
          <cell r="K854" t="str">
            <v>Kestenholz</v>
          </cell>
          <cell r="L854" t="str">
            <v>079 682 68 07</v>
          </cell>
          <cell r="M854" t="str">
            <v>mzaugg@sunrise.ch</v>
          </cell>
          <cell r="N854" t="str">
            <v>Wila-Turbenthal</v>
          </cell>
        </row>
        <row r="855">
          <cell r="C855">
            <v>157323</v>
          </cell>
          <cell r="E855" t="str">
            <v>Zberg</v>
          </cell>
          <cell r="F855" t="str">
            <v>Werner</v>
          </cell>
          <cell r="G855">
            <v>22957</v>
          </cell>
          <cell r="H855">
            <v>1962</v>
          </cell>
          <cell r="I855" t="str">
            <v>Billikon 24</v>
          </cell>
          <cell r="J855">
            <v>8314</v>
          </cell>
          <cell r="K855" t="str">
            <v>Kyburg</v>
          </cell>
          <cell r="M855" t="str">
            <v>zberg.werni@sunrise.ch</v>
          </cell>
          <cell r="N855" t="str">
            <v>Oberbalm</v>
          </cell>
        </row>
        <row r="856">
          <cell r="C856">
            <v>122789</v>
          </cell>
          <cell r="E856" t="str">
            <v>Zbinden</v>
          </cell>
          <cell r="F856" t="str">
            <v>Martin</v>
          </cell>
          <cell r="G856">
            <v>27498</v>
          </cell>
          <cell r="H856">
            <v>1975</v>
          </cell>
          <cell r="I856" t="str">
            <v>Krachen 286a</v>
          </cell>
          <cell r="J856">
            <v>3157</v>
          </cell>
          <cell r="K856" t="str">
            <v>Milken</v>
          </cell>
          <cell r="M856" t="str">
            <v>fribi@gmx.net</v>
          </cell>
          <cell r="N856" t="str">
            <v>Bulle et environs</v>
          </cell>
        </row>
        <row r="857">
          <cell r="C857">
            <v>161084</v>
          </cell>
          <cell r="E857" t="str">
            <v>Zbinden</v>
          </cell>
          <cell r="F857" t="str">
            <v>Pierre-Alain</v>
          </cell>
          <cell r="G857">
            <v>21682</v>
          </cell>
          <cell r="H857">
            <v>1959</v>
          </cell>
          <cell r="I857" t="str">
            <v>Bourg de l`Auge 4</v>
          </cell>
          <cell r="J857">
            <v>1636</v>
          </cell>
          <cell r="K857" t="str">
            <v>Broc</v>
          </cell>
          <cell r="M857" t="str">
            <v>pierre-alain@gmx.ch</v>
          </cell>
          <cell r="N857" t="str">
            <v>Rubigen</v>
          </cell>
        </row>
        <row r="858">
          <cell r="C858">
            <v>308395</v>
          </cell>
          <cell r="E858" t="str">
            <v>Zeiter</v>
          </cell>
          <cell r="F858" t="str">
            <v>Arnaldo</v>
          </cell>
          <cell r="G858">
            <v>22438</v>
          </cell>
          <cell r="H858">
            <v>1961</v>
          </cell>
          <cell r="I858" t="str">
            <v>Bernstr. 52</v>
          </cell>
          <cell r="J858">
            <v>3114</v>
          </cell>
          <cell r="K858" t="str">
            <v>Wichtrach</v>
          </cell>
          <cell r="M858" t="str">
            <v>arnaldo.zeiter@hispeed.ch</v>
          </cell>
          <cell r="N858" t="str">
            <v>Val-de-Travers</v>
          </cell>
        </row>
        <row r="859">
          <cell r="C859">
            <v>773915</v>
          </cell>
          <cell r="E859" t="str">
            <v>Zellweger</v>
          </cell>
          <cell r="F859" t="str">
            <v>Simon</v>
          </cell>
          <cell r="G859">
            <v>36346</v>
          </cell>
          <cell r="H859">
            <v>1999</v>
          </cell>
          <cell r="I859" t="str">
            <v>Trémalmont 268</v>
          </cell>
          <cell r="J859">
            <v>2124</v>
          </cell>
          <cell r="K859" t="str">
            <v>Les Sagnettes</v>
          </cell>
          <cell r="L859" t="str">
            <v>079 323 07 18</v>
          </cell>
          <cell r="M859" t="str">
            <v>ph.pythoud@bluewin.ch</v>
          </cell>
          <cell r="N859" t="str">
            <v>Niederbuchsiten</v>
          </cell>
        </row>
        <row r="860">
          <cell r="C860">
            <v>123122</v>
          </cell>
          <cell r="E860" t="str">
            <v>Zeltner</v>
          </cell>
          <cell r="F860" t="str">
            <v>Markus</v>
          </cell>
          <cell r="G860">
            <v>21822</v>
          </cell>
          <cell r="H860">
            <v>1959</v>
          </cell>
          <cell r="I860" t="str">
            <v>Adam-Zeltner-Weg 8</v>
          </cell>
          <cell r="J860">
            <v>4626</v>
          </cell>
          <cell r="K860" t="str">
            <v>Niederbuchsiten</v>
          </cell>
          <cell r="M860" t="str">
            <v>markuszeltner@bluewin.ch</v>
          </cell>
          <cell r="N860" t="str">
            <v>Baar</v>
          </cell>
        </row>
        <row r="861">
          <cell r="C861">
            <v>115754</v>
          </cell>
          <cell r="E861" t="str">
            <v>Zimmermann</v>
          </cell>
          <cell r="F861" t="str">
            <v>Alois</v>
          </cell>
          <cell r="G861">
            <v>16895</v>
          </cell>
          <cell r="H861">
            <v>1946</v>
          </cell>
          <cell r="I861" t="str">
            <v>Bühlstr. 26</v>
          </cell>
          <cell r="J861">
            <v>6314</v>
          </cell>
          <cell r="K861" t="str">
            <v>Unterägeri</v>
          </cell>
          <cell r="M861" t="str">
            <v>a.zimmermann46@gmx.net</v>
          </cell>
          <cell r="N861" t="str">
            <v>Dielsdorf</v>
          </cell>
        </row>
        <row r="862">
          <cell r="C862">
            <v>272215</v>
          </cell>
          <cell r="E862" t="str">
            <v>Ziswiler</v>
          </cell>
          <cell r="F862" t="str">
            <v>Franz</v>
          </cell>
          <cell r="G862">
            <v>19197</v>
          </cell>
          <cell r="H862">
            <v>1952</v>
          </cell>
          <cell r="I862" t="str">
            <v>unterdorfstrasse 6</v>
          </cell>
          <cell r="J862">
            <v>8165</v>
          </cell>
          <cell r="K862" t="str">
            <v>Schöfflisdorf</v>
          </cell>
          <cell r="M862" t="str">
            <v>franzjosef.ziswiler@bluewin.ch</v>
          </cell>
          <cell r="N862" t="str">
            <v>Neuchâtel</v>
          </cell>
        </row>
        <row r="863">
          <cell r="C863">
            <v>148869</v>
          </cell>
          <cell r="E863" t="str">
            <v>Zmoos</v>
          </cell>
          <cell r="F863" t="str">
            <v>Raymond</v>
          </cell>
          <cell r="G863">
            <v>23515</v>
          </cell>
          <cell r="H863">
            <v>1964</v>
          </cell>
          <cell r="I863" t="str">
            <v>Carabiniers 20</v>
          </cell>
          <cell r="J863">
            <v>2206</v>
          </cell>
          <cell r="K863" t="str">
            <v>Les Geneveys-sur-Coffrane</v>
          </cell>
          <cell r="L863" t="str">
            <v>079 451 77 03</v>
          </cell>
          <cell r="M863" t="str">
            <v>ph.pythoud@bluewin.ch</v>
          </cell>
          <cell r="N863" t="str">
            <v>Buchholterberg</v>
          </cell>
        </row>
        <row r="864">
          <cell r="C864">
            <v>158644</v>
          </cell>
          <cell r="E864" t="str">
            <v>Zobrist</v>
          </cell>
          <cell r="F864" t="str">
            <v>Marcel</v>
          </cell>
          <cell r="G864">
            <v>30560</v>
          </cell>
          <cell r="H864">
            <v>1983</v>
          </cell>
          <cell r="I864" t="str">
            <v>Gartenweg 7</v>
          </cell>
          <cell r="J864">
            <v>3661</v>
          </cell>
          <cell r="K864" t="str">
            <v>Uetendorf</v>
          </cell>
          <cell r="M864" t="str">
            <v>mazo83@bluewin.ch</v>
          </cell>
          <cell r="N864" t="str">
            <v>Trimbach</v>
          </cell>
        </row>
        <row r="865">
          <cell r="C865">
            <v>125095</v>
          </cell>
          <cell r="E865" t="str">
            <v>Zuber</v>
          </cell>
          <cell r="F865" t="str">
            <v>Markus</v>
          </cell>
          <cell r="G865">
            <v>27083</v>
          </cell>
          <cell r="H865">
            <v>1974</v>
          </cell>
          <cell r="I865" t="str">
            <v>Thalmatt 18</v>
          </cell>
          <cell r="J865">
            <v>5014</v>
          </cell>
          <cell r="K865" t="str">
            <v>Gretzenbach</v>
          </cell>
          <cell r="L865" t="str">
            <v>055 442 15 56</v>
          </cell>
          <cell r="M865" t="str">
            <v>-</v>
          </cell>
          <cell r="N865" t="str">
            <v>Pfäffikon, SPS am Etzel</v>
          </cell>
        </row>
        <row r="866">
          <cell r="C866">
            <v>600681</v>
          </cell>
          <cell r="E866" t="str">
            <v>Züger</v>
          </cell>
          <cell r="F866" t="str">
            <v>Muriel</v>
          </cell>
          <cell r="G866">
            <v>35809</v>
          </cell>
          <cell r="H866">
            <v>1998</v>
          </cell>
          <cell r="I866" t="str">
            <v>Eichplätz 34</v>
          </cell>
          <cell r="J866">
            <v>8854</v>
          </cell>
          <cell r="K866" t="str">
            <v>Galgenen</v>
          </cell>
          <cell r="M866" t="str">
            <v>muriel.zueger@bluewin.ch</v>
          </cell>
          <cell r="N866" t="str">
            <v>Kienholz-Brienz</v>
          </cell>
        </row>
        <row r="867">
          <cell r="C867">
            <v>199904</v>
          </cell>
          <cell r="E867" t="str">
            <v>Zumbrunn</v>
          </cell>
          <cell r="F867" t="str">
            <v>Fritz</v>
          </cell>
          <cell r="G867">
            <v>26182</v>
          </cell>
          <cell r="H867">
            <v>1971</v>
          </cell>
          <cell r="I867" t="str">
            <v>Hauptstr. 216</v>
          </cell>
          <cell r="J867">
            <v>3855</v>
          </cell>
          <cell r="K867" t="str">
            <v>Brienz BE</v>
          </cell>
          <cell r="M867" t="str">
            <v>amacher-kurt@bluewin.ch</v>
          </cell>
          <cell r="N867" t="str">
            <v>Oberdorf</v>
          </cell>
        </row>
        <row r="868">
          <cell r="C868">
            <v>110860</v>
          </cell>
          <cell r="E868" t="str">
            <v>Zumsteg</v>
          </cell>
          <cell r="F868" t="str">
            <v>Erwin</v>
          </cell>
          <cell r="G868">
            <v>22480</v>
          </cell>
          <cell r="H868">
            <v>1961</v>
          </cell>
          <cell r="I868" t="str">
            <v>Höhenweg 3</v>
          </cell>
          <cell r="J868">
            <v>4438</v>
          </cell>
          <cell r="K868" t="str">
            <v>Langenbruck</v>
          </cell>
          <cell r="M868" t="str">
            <v>-</v>
          </cell>
          <cell r="N868" t="str">
            <v>Briglina</v>
          </cell>
        </row>
        <row r="869">
          <cell r="C869">
            <v>137673</v>
          </cell>
          <cell r="E869" t="str">
            <v>Zumstein</v>
          </cell>
          <cell r="F869" t="str">
            <v>Fabian</v>
          </cell>
          <cell r="G869">
            <v>26750</v>
          </cell>
          <cell r="H869">
            <v>1973</v>
          </cell>
          <cell r="I869" t="str">
            <v>Aletschstrasse 11</v>
          </cell>
          <cell r="J869">
            <v>3904</v>
          </cell>
          <cell r="K869" t="str">
            <v>Naters</v>
          </cell>
          <cell r="M869" t="str">
            <v>fabian.zumstein@gmx.ch</v>
          </cell>
          <cell r="N869" t="str">
            <v>Cottens et environs</v>
          </cell>
        </row>
        <row r="870">
          <cell r="C870">
            <v>161211</v>
          </cell>
          <cell r="E870" t="str">
            <v>Zürcher</v>
          </cell>
          <cell r="F870" t="str">
            <v>Marcel</v>
          </cell>
          <cell r="G870">
            <v>22984</v>
          </cell>
          <cell r="H870">
            <v>1962</v>
          </cell>
          <cell r="I870" t="str">
            <v>Rte de Villaz 33</v>
          </cell>
          <cell r="J870">
            <v>1690</v>
          </cell>
          <cell r="K870" t="str">
            <v>Lussy FR</v>
          </cell>
          <cell r="L870" t="str">
            <v>079 676 43 89</v>
          </cell>
          <cell r="M870" t="str">
            <v>laitlussy@bluewin.ch</v>
          </cell>
          <cell r="N870" t="str">
            <v>Winistorf</v>
          </cell>
        </row>
        <row r="871">
          <cell r="C871">
            <v>305924</v>
          </cell>
          <cell r="E871" t="str">
            <v>Zwald</v>
          </cell>
          <cell r="F871" t="str">
            <v>Diana</v>
          </cell>
          <cell r="G871">
            <v>34468</v>
          </cell>
          <cell r="H871">
            <v>1994</v>
          </cell>
          <cell r="I871" t="str">
            <v>Grabackerstr. 42</v>
          </cell>
          <cell r="J871">
            <v>4557</v>
          </cell>
          <cell r="K871" t="str">
            <v>Horriwil</v>
          </cell>
          <cell r="M871" t="str">
            <v>dzwald@bluewin.ch</v>
          </cell>
          <cell r="N871" t="str">
            <v>Bowil</v>
          </cell>
        </row>
        <row r="872">
          <cell r="C872">
            <v>103656</v>
          </cell>
          <cell r="E872" t="str">
            <v>Zwicker</v>
          </cell>
          <cell r="F872" t="str">
            <v>Felix</v>
          </cell>
          <cell r="G872">
            <v>17505</v>
          </cell>
          <cell r="H872">
            <v>1947</v>
          </cell>
          <cell r="I872" t="str">
            <v>Promenadenstr. 5</v>
          </cell>
          <cell r="J872">
            <v>3076</v>
          </cell>
          <cell r="K872" t="str">
            <v>Worb</v>
          </cell>
          <cell r="M872" t="str">
            <v>felix.zwicker@gmx.ch</v>
          </cell>
        </row>
        <row r="877">
          <cell r="G877" t="str">
            <v>Total Einnahmen:</v>
          </cell>
        </row>
        <row r="878">
          <cell r="G878" t="str">
            <v>Nettoeinnahmen: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a.landis@gmx.net" TargetMode="External"/><Relationship Id="rId13" Type="http://schemas.openxmlformats.org/officeDocument/2006/relationships/hyperlink" Target="mailto:thomas.pfiffner@swisscom.com" TargetMode="External"/><Relationship Id="rId3" Type="http://schemas.openxmlformats.org/officeDocument/2006/relationships/hyperlink" Target="mailto:angiluthiger@hozmail.com" TargetMode="External"/><Relationship Id="rId7" Type="http://schemas.openxmlformats.org/officeDocument/2006/relationships/hyperlink" Target="mailto:stephan.peter@hispeed.ch" TargetMode="External"/><Relationship Id="rId12" Type="http://schemas.openxmlformats.org/officeDocument/2006/relationships/hyperlink" Target="mailto:eberle@rsnweb.ch" TargetMode="External"/><Relationship Id="rId2" Type="http://schemas.openxmlformats.org/officeDocument/2006/relationships/hyperlink" Target="mailto:info@dm-desin.ch" TargetMode="External"/><Relationship Id="rId1" Type="http://schemas.openxmlformats.org/officeDocument/2006/relationships/hyperlink" Target="mailto:a.hofer65@hispeed.ch" TargetMode="External"/><Relationship Id="rId6" Type="http://schemas.openxmlformats.org/officeDocument/2006/relationships/hyperlink" Target="mailto:moelbert@hotmail.com" TargetMode="External"/><Relationship Id="rId11" Type="http://schemas.openxmlformats.org/officeDocument/2006/relationships/hyperlink" Target="mailto:heinz.vonarx@aekonyx.ch" TargetMode="External"/><Relationship Id="rId5" Type="http://schemas.openxmlformats.org/officeDocument/2006/relationships/hyperlink" Target="mailto:rossi.maekino@bluewin.ch" TargetMode="External"/><Relationship Id="rId10" Type="http://schemas.openxmlformats.org/officeDocument/2006/relationships/hyperlink" Target="mailto:roman100@bluewin.ch" TargetMode="External"/><Relationship Id="rId4" Type="http://schemas.openxmlformats.org/officeDocument/2006/relationships/hyperlink" Target="mailto:mzaugg@quickline.ch" TargetMode="External"/><Relationship Id="rId9" Type="http://schemas.openxmlformats.org/officeDocument/2006/relationships/hyperlink" Target="mailto:mzaugg@quickline.ch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23"/>
  <sheetViews>
    <sheetView tabSelected="1" zoomScale="90" zoomScaleNormal="90" workbookViewId="0">
      <pane xSplit="5" ySplit="1" topLeftCell="M95" activePane="bottomRight" state="frozen"/>
      <selection activeCell="D41" sqref="D41"/>
      <selection pane="topRight" activeCell="D41" sqref="D41"/>
      <selection pane="bottomLeft" activeCell="D41" sqref="D41"/>
      <selection pane="bottomRight" activeCell="E10" sqref="E10"/>
    </sheetView>
  </sheetViews>
  <sheetFormatPr defaultColWidth="8.140625" defaultRowHeight="15" outlineLevelCol="1" x14ac:dyDescent="0.25"/>
  <cols>
    <col min="1" max="1" width="4.42578125" style="90" customWidth="1"/>
    <col min="2" max="2" width="5" style="90" customWidth="1"/>
    <col min="3" max="3" width="23.85546875" style="90" bestFit="1" customWidth="1"/>
    <col min="4" max="4" width="14.5703125" style="90" bestFit="1" customWidth="1"/>
    <col min="5" max="5" width="11.140625" style="90" bestFit="1" customWidth="1"/>
    <col min="6" max="6" width="5.85546875" style="94" customWidth="1" outlineLevel="1"/>
    <col min="7" max="7" width="4.28515625" style="94" customWidth="1" outlineLevel="1"/>
    <col min="8" max="8" width="8.42578125" style="90" customWidth="1" outlineLevel="1"/>
    <col min="9" max="9" width="21.85546875" style="90" customWidth="1" outlineLevel="1"/>
    <col min="10" max="10" width="8.140625" style="90" customWidth="1" outlineLevel="1"/>
    <col min="11" max="11" width="16.85546875" style="90" customWidth="1" outlineLevel="1"/>
    <col min="12" max="12" width="33.85546875" style="90" customWidth="1" outlineLevel="1"/>
    <col min="13" max="13" width="15.42578125" style="90" customWidth="1" outlineLevel="1"/>
    <col min="14" max="14" width="12.140625" style="90" customWidth="1" outlineLevel="1"/>
    <col min="15" max="15" width="28.5703125" style="90" bestFit="1" customWidth="1"/>
    <col min="16" max="16" width="5.7109375" style="94" customWidth="1"/>
    <col min="17" max="17" width="9.85546875" style="94" customWidth="1"/>
    <col min="18" max="18" width="11.28515625" style="94" customWidth="1"/>
    <col min="19" max="19" width="6.140625" style="94" customWidth="1"/>
    <col min="20" max="20" width="12.140625" style="90" bestFit="1" customWidth="1"/>
    <col min="21" max="21" width="5.7109375" style="90" customWidth="1"/>
    <col min="22" max="22" width="3.140625" style="90" bestFit="1" customWidth="1"/>
    <col min="23" max="28" width="7" style="102" customWidth="1"/>
    <col min="29" max="29" width="6.28515625" style="102" customWidth="1"/>
    <col min="30" max="30" width="14.42578125" style="102" customWidth="1"/>
    <col min="31" max="32" width="13.42578125" style="102" customWidth="1"/>
    <col min="33" max="33" width="7.28515625" style="102" customWidth="1"/>
    <col min="34" max="34" width="8.140625" style="102" customWidth="1"/>
    <col min="35" max="35" width="15" style="102" customWidth="1"/>
    <col min="36" max="41" width="15.42578125" style="102" customWidth="1"/>
    <col min="42" max="42" width="8.140625" style="102" customWidth="1"/>
    <col min="43" max="48" width="5" style="102" customWidth="1"/>
    <col min="49" max="50" width="5.7109375" style="102" customWidth="1"/>
    <col min="51" max="51" width="12.28515625" style="102" customWidth="1"/>
    <col min="52" max="52" width="3.140625" style="90" bestFit="1" customWidth="1"/>
    <col min="53" max="16384" width="8.140625" style="90"/>
  </cols>
  <sheetData>
    <row r="1" spans="1:51" s="79" customFormat="1" ht="75.75" thickBot="1" x14ac:dyDescent="0.3">
      <c r="A1" s="79" t="s">
        <v>118</v>
      </c>
      <c r="B1" s="79" t="s">
        <v>28</v>
      </c>
      <c r="C1" s="79" t="s">
        <v>0</v>
      </c>
      <c r="D1" s="79" t="s">
        <v>1</v>
      </c>
      <c r="E1" s="79" t="s">
        <v>2</v>
      </c>
      <c r="F1" s="80" t="s">
        <v>56</v>
      </c>
      <c r="G1" s="80" t="s">
        <v>48</v>
      </c>
      <c r="H1" s="79" t="s">
        <v>3</v>
      </c>
      <c r="I1" s="79" t="s">
        <v>4</v>
      </c>
      <c r="J1" s="79" t="s">
        <v>5</v>
      </c>
      <c r="K1" s="79" t="s">
        <v>6</v>
      </c>
      <c r="L1" s="79" t="s">
        <v>7</v>
      </c>
      <c r="M1" s="79" t="s">
        <v>8</v>
      </c>
      <c r="N1" s="79" t="s">
        <v>9</v>
      </c>
      <c r="O1" s="79" t="s">
        <v>10</v>
      </c>
      <c r="P1" s="80" t="s">
        <v>11</v>
      </c>
      <c r="Q1" s="80" t="s">
        <v>121</v>
      </c>
      <c r="R1" s="80" t="s">
        <v>122</v>
      </c>
      <c r="S1" s="80" t="s">
        <v>12</v>
      </c>
      <c r="T1" s="79" t="s">
        <v>59</v>
      </c>
      <c r="U1" s="81" t="s">
        <v>60</v>
      </c>
      <c r="W1" s="82" t="s">
        <v>31</v>
      </c>
      <c r="X1" s="82" t="s">
        <v>32</v>
      </c>
      <c r="Y1" s="82" t="s">
        <v>33</v>
      </c>
      <c r="Z1" s="82" t="s">
        <v>34</v>
      </c>
      <c r="AA1" s="82" t="s">
        <v>35</v>
      </c>
      <c r="AB1" s="82" t="s">
        <v>36</v>
      </c>
      <c r="AC1" s="82" t="s">
        <v>38</v>
      </c>
      <c r="AD1" s="83" t="s">
        <v>39</v>
      </c>
      <c r="AE1" s="84" t="s">
        <v>46</v>
      </c>
      <c r="AF1" s="84" t="s">
        <v>47</v>
      </c>
      <c r="AG1" s="85" t="s">
        <v>28</v>
      </c>
      <c r="AH1" s="85"/>
      <c r="AI1" s="86" t="s">
        <v>38</v>
      </c>
      <c r="AJ1" s="86" t="s">
        <v>40</v>
      </c>
      <c r="AK1" s="86" t="s">
        <v>41</v>
      </c>
      <c r="AL1" s="86" t="s">
        <v>42</v>
      </c>
      <c r="AM1" s="86" t="s">
        <v>43</v>
      </c>
      <c r="AN1" s="86" t="s">
        <v>44</v>
      </c>
      <c r="AO1" s="87" t="s">
        <v>45</v>
      </c>
      <c r="AP1" s="85"/>
      <c r="AQ1" s="82" t="s">
        <v>31</v>
      </c>
      <c r="AR1" s="82" t="s">
        <v>32</v>
      </c>
      <c r="AS1" s="82" t="s">
        <v>33</v>
      </c>
      <c r="AT1" s="82" t="s">
        <v>34</v>
      </c>
      <c r="AU1" s="82" t="s">
        <v>35</v>
      </c>
      <c r="AV1" s="82" t="s">
        <v>36</v>
      </c>
      <c r="AW1" s="88" t="s">
        <v>46</v>
      </c>
      <c r="AX1" s="84" t="s">
        <v>47</v>
      </c>
      <c r="AY1" s="89" t="s">
        <v>144</v>
      </c>
    </row>
    <row r="2" spans="1:51" x14ac:dyDescent="0.25">
      <c r="A2" s="90">
        <v>1</v>
      </c>
      <c r="B2" s="90">
        <f t="shared" ref="B2:B33" si="0">RANK(AE2,$AE$2:$AE$191,0)</f>
        <v>23</v>
      </c>
      <c r="C2" s="91" t="s">
        <v>158</v>
      </c>
      <c r="D2" s="91" t="s">
        <v>159</v>
      </c>
      <c r="E2" s="91" t="s">
        <v>160</v>
      </c>
      <c r="F2" s="91">
        <v>1964</v>
      </c>
      <c r="G2" s="108" t="str">
        <f>VLOOKUP(F2,Jahrgänge!$A$2:$B$114,2,1)</f>
        <v>S</v>
      </c>
      <c r="H2" s="91">
        <v>114443</v>
      </c>
      <c r="I2" s="91" t="s">
        <v>161</v>
      </c>
      <c r="J2" s="91">
        <v>6030</v>
      </c>
      <c r="K2" s="91" t="s">
        <v>158</v>
      </c>
      <c r="L2" s="91" t="s">
        <v>162</v>
      </c>
      <c r="M2" s="91" t="s">
        <v>158</v>
      </c>
      <c r="N2" s="92"/>
      <c r="O2" s="93">
        <v>43337</v>
      </c>
      <c r="P2" s="94">
        <v>1</v>
      </c>
      <c r="Q2" s="95">
        <v>42973.333333333336</v>
      </c>
      <c r="R2" s="95">
        <v>42973.378472222219</v>
      </c>
      <c r="S2" s="94">
        <v>1</v>
      </c>
      <c r="T2" s="96">
        <f t="shared" ref="T2" si="1">IF(OR(G2="U17",G2="U21"),25,50)</f>
        <v>50</v>
      </c>
      <c r="U2" s="97" t="s">
        <v>550</v>
      </c>
      <c r="W2" s="98">
        <v>101.3</v>
      </c>
      <c r="X2" s="98">
        <v>101.2</v>
      </c>
      <c r="Y2" s="98">
        <v>101.5</v>
      </c>
      <c r="Z2" s="98">
        <v>105</v>
      </c>
      <c r="AA2" s="98">
        <v>103.3</v>
      </c>
      <c r="AB2" s="98">
        <v>102.9</v>
      </c>
      <c r="AC2" s="99">
        <v>33</v>
      </c>
      <c r="AD2" s="100">
        <f>VLOOKUP(AF2,Auszahlungen_Startgeld!$A$3:$G$6543,IF(OR(G2="U17",G2="U21",G2="V",G2="SV"),3,4),1)</f>
        <v>50</v>
      </c>
      <c r="AE2" s="101">
        <f t="shared" ref="AE2" si="2">SUM(W2:AB2)+SUM(AI2:AO2)</f>
        <v>615.24443926329991</v>
      </c>
      <c r="AF2" s="101">
        <f t="shared" ref="AF2" si="3">SUM(W2:AB2)</f>
        <v>615.19999999999993</v>
      </c>
      <c r="AG2" s="102">
        <f t="shared" ref="AG2" si="4">RANK(AE2,$AE$2:$AE$191,0)</f>
        <v>23</v>
      </c>
      <c r="AI2" s="103">
        <f t="shared" ref="AI2" si="5">0.001*AC2</f>
        <v>3.3000000000000002E-2</v>
      </c>
      <c r="AJ2" s="103">
        <f t="shared" ref="AJ2" si="6">0.000000001*W2</f>
        <v>1.013E-7</v>
      </c>
      <c r="AK2" s="103">
        <f t="shared" ref="AK2" si="7">0.00000001*X2</f>
        <v>1.012E-6</v>
      </c>
      <c r="AL2" s="103">
        <f t="shared" ref="AL2" si="8">0.0000001*Y2</f>
        <v>1.0149999999999999E-5</v>
      </c>
      <c r="AM2" s="103">
        <f t="shared" ref="AM2" si="9">0.000001*Z2</f>
        <v>1.0499999999999999E-4</v>
      </c>
      <c r="AN2" s="103">
        <f t="shared" ref="AN2" si="10">0.00001*AA2</f>
        <v>1.0330000000000001E-3</v>
      </c>
      <c r="AO2" s="104">
        <f t="shared" ref="AO2" si="11">0.0001*AB2</f>
        <v>1.0290000000000001E-2</v>
      </c>
      <c r="AQ2" s="105"/>
      <c r="AR2" s="105"/>
      <c r="AS2" s="105"/>
      <c r="AT2" s="105"/>
      <c r="AU2" s="105"/>
      <c r="AV2" s="105"/>
      <c r="AW2" s="106">
        <f t="shared" ref="AW2" si="12">SUM(AQ2:AV2)+SUM(AI2:AO2)</f>
        <v>4.4439263300000004E-2</v>
      </c>
      <c r="AX2" s="106">
        <f t="shared" ref="AX2" si="13">SUM(AQ2:AV2)</f>
        <v>0</v>
      </c>
      <c r="AY2" s="100">
        <f>VLOOKUP(AX2,Auszahlungen_Startgeld!$O$3:$U$6543,IF(OR(G2="U17",G2="U21",G2="V",G2="SV"),3,4),1)</f>
        <v>0</v>
      </c>
    </row>
    <row r="3" spans="1:51" x14ac:dyDescent="0.25">
      <c r="A3" s="90">
        <v>2</v>
      </c>
      <c r="B3" s="90">
        <f t="shared" si="0"/>
        <v>20</v>
      </c>
      <c r="C3" s="91" t="s">
        <v>298</v>
      </c>
      <c r="D3" s="91" t="s">
        <v>188</v>
      </c>
      <c r="E3" s="91" t="s">
        <v>304</v>
      </c>
      <c r="F3" s="91">
        <v>1956</v>
      </c>
      <c r="G3" s="108" t="str">
        <f>VLOOKUP(F3,Jahrgänge!$A$2:$B$114,2,1)</f>
        <v>V</v>
      </c>
      <c r="H3" s="91">
        <v>114398</v>
      </c>
      <c r="I3" s="91" t="s">
        <v>305</v>
      </c>
      <c r="J3" s="91">
        <v>6130</v>
      </c>
      <c r="K3" s="91" t="s">
        <v>306</v>
      </c>
      <c r="L3" s="91" t="s">
        <v>307</v>
      </c>
      <c r="M3" s="91" t="s">
        <v>298</v>
      </c>
      <c r="N3" s="92"/>
      <c r="O3" s="93">
        <v>43337</v>
      </c>
      <c r="P3" s="94">
        <v>1</v>
      </c>
      <c r="Q3" s="95">
        <v>42973.333333333336</v>
      </c>
      <c r="R3" s="95">
        <v>42973.378472222219</v>
      </c>
      <c r="S3" s="94">
        <v>2</v>
      </c>
      <c r="T3" s="96">
        <f t="shared" ref="T3:T66" si="14">IF(OR(G3="U17",G3="U21"),25,50)</f>
        <v>50</v>
      </c>
      <c r="U3" s="97" t="s">
        <v>550</v>
      </c>
      <c r="W3" s="98">
        <v>102</v>
      </c>
      <c r="X3" s="98">
        <v>102.5</v>
      </c>
      <c r="Y3" s="98">
        <v>103.1</v>
      </c>
      <c r="Z3" s="98">
        <v>101.5</v>
      </c>
      <c r="AA3" s="98">
        <v>104.6</v>
      </c>
      <c r="AB3" s="98">
        <v>102.2</v>
      </c>
      <c r="AC3" s="99">
        <v>30</v>
      </c>
      <c r="AD3" s="100">
        <f>VLOOKUP(AF3,Auszahlungen_Startgeld!$A$3:$G$6543,IF(OR(G3="U17",G3="U21",G3="V",G3="SV"),3,4),1)</f>
        <v>65</v>
      </c>
      <c r="AE3" s="101">
        <f t="shared" ref="AE3:AE66" si="15">SUM(W3:AB3)+SUM(AI3:AO3)</f>
        <v>615.94137893700008</v>
      </c>
      <c r="AF3" s="101">
        <f t="shared" ref="AF3:AF66" si="16">SUM(W3:AB3)</f>
        <v>615.90000000000009</v>
      </c>
      <c r="AG3" s="102">
        <f t="shared" ref="AG3:AG66" si="17">RANK(AE3,$AE$2:$AE$191,0)</f>
        <v>20</v>
      </c>
      <c r="AI3" s="103">
        <f t="shared" ref="AI3:AI66" si="18">0.001*AC3</f>
        <v>0.03</v>
      </c>
      <c r="AJ3" s="103">
        <f t="shared" ref="AJ3:AJ66" si="19">0.000000001*W3</f>
        <v>1.02E-7</v>
      </c>
      <c r="AK3" s="103">
        <f t="shared" ref="AK3:AK66" si="20">0.00000001*X3</f>
        <v>1.0249999999999999E-6</v>
      </c>
      <c r="AL3" s="103">
        <f t="shared" ref="AL3:AL66" si="21">0.0000001*Y3</f>
        <v>1.031E-5</v>
      </c>
      <c r="AM3" s="103">
        <f t="shared" ref="AM3:AM66" si="22">0.000001*Z3</f>
        <v>1.015E-4</v>
      </c>
      <c r="AN3" s="103">
        <f t="shared" ref="AN3:AN66" si="23">0.00001*AA3</f>
        <v>1.0460000000000001E-3</v>
      </c>
      <c r="AO3" s="104">
        <f t="shared" ref="AO3:AO66" si="24">0.0001*AB3</f>
        <v>1.022E-2</v>
      </c>
      <c r="AQ3" s="105"/>
      <c r="AR3" s="105"/>
      <c r="AS3" s="105"/>
      <c r="AT3" s="105"/>
      <c r="AU3" s="105"/>
      <c r="AV3" s="105"/>
      <c r="AW3" s="106">
        <f t="shared" ref="AW3:AW66" si="25">SUM(AQ3:AV3)+SUM(AI3:AO3)</f>
        <v>4.1378936999999998E-2</v>
      </c>
      <c r="AX3" s="106">
        <f t="shared" ref="AX3:AX66" si="26">SUM(AQ3:AV3)</f>
        <v>0</v>
      </c>
      <c r="AY3" s="100">
        <f>VLOOKUP(AX3,Auszahlungen_Startgeld!$O$3:$U$6543,IF(OR(G3="U17",G3="U21",G3="V",G3="SV"),3,4),1)</f>
        <v>0</v>
      </c>
    </row>
    <row r="4" spans="1:51" x14ac:dyDescent="0.25">
      <c r="A4" s="90">
        <v>3</v>
      </c>
      <c r="B4" s="90">
        <f t="shared" si="0"/>
        <v>4</v>
      </c>
      <c r="C4" s="91" t="s">
        <v>241</v>
      </c>
      <c r="D4" s="91" t="s">
        <v>242</v>
      </c>
      <c r="E4" s="91" t="s">
        <v>243</v>
      </c>
      <c r="F4" s="91">
        <v>1999</v>
      </c>
      <c r="G4" s="108" t="str">
        <f>VLOOKUP(F4,Jahrgänge!$A$2:$B$114,2,1)</f>
        <v>U21</v>
      </c>
      <c r="H4" s="91">
        <v>585732</v>
      </c>
      <c r="I4" s="91" t="s">
        <v>244</v>
      </c>
      <c r="J4" s="91">
        <v>3123</v>
      </c>
      <c r="K4" s="91" t="s">
        <v>245</v>
      </c>
      <c r="L4" s="91" t="s">
        <v>246</v>
      </c>
      <c r="M4" s="91" t="s">
        <v>240</v>
      </c>
      <c r="N4" s="92"/>
      <c r="O4" s="93">
        <v>43337</v>
      </c>
      <c r="P4" s="94">
        <v>1</v>
      </c>
      <c r="Q4" s="95">
        <v>42973.333333333336</v>
      </c>
      <c r="R4" s="95">
        <v>42973.378472222219</v>
      </c>
      <c r="S4" s="94">
        <v>3</v>
      </c>
      <c r="T4" s="96">
        <f t="shared" si="14"/>
        <v>25</v>
      </c>
      <c r="U4" s="97" t="s">
        <v>550</v>
      </c>
      <c r="W4" s="98">
        <v>103.6</v>
      </c>
      <c r="X4" s="98">
        <v>103.9</v>
      </c>
      <c r="Y4" s="98">
        <v>102.6</v>
      </c>
      <c r="Z4" s="98">
        <v>102.5</v>
      </c>
      <c r="AA4" s="98">
        <v>104.5</v>
      </c>
      <c r="AB4" s="98">
        <v>103.7</v>
      </c>
      <c r="AC4" s="99">
        <v>40</v>
      </c>
      <c r="AD4" s="100">
        <f>VLOOKUP(AF4,Auszahlungen_Startgeld!$A$3:$G$6543,IF(OR(G4="U17",G4="U21",G4="V",G4="SV"),3,4),1)</f>
        <v>90</v>
      </c>
      <c r="AE4" s="101">
        <f t="shared" si="15"/>
        <v>620.85152890260008</v>
      </c>
      <c r="AF4" s="101">
        <f t="shared" si="16"/>
        <v>620.80000000000007</v>
      </c>
      <c r="AG4" s="102">
        <f t="shared" si="17"/>
        <v>4</v>
      </c>
      <c r="AI4" s="103">
        <f t="shared" si="18"/>
        <v>0.04</v>
      </c>
      <c r="AJ4" s="103">
        <f t="shared" si="19"/>
        <v>1.036E-7</v>
      </c>
      <c r="AK4" s="103">
        <f t="shared" si="20"/>
        <v>1.0390000000000001E-6</v>
      </c>
      <c r="AL4" s="103">
        <f t="shared" si="21"/>
        <v>1.0259999999999998E-5</v>
      </c>
      <c r="AM4" s="103">
        <f t="shared" si="22"/>
        <v>1.025E-4</v>
      </c>
      <c r="AN4" s="103">
        <f t="shared" si="23"/>
        <v>1.0450000000000001E-3</v>
      </c>
      <c r="AO4" s="104">
        <f t="shared" si="24"/>
        <v>1.0370000000000001E-2</v>
      </c>
      <c r="AQ4" s="105"/>
      <c r="AR4" s="105"/>
      <c r="AS4" s="105"/>
      <c r="AT4" s="105"/>
      <c r="AU4" s="105"/>
      <c r="AV4" s="105"/>
      <c r="AW4" s="106">
        <f t="shared" si="25"/>
        <v>5.1528902599999996E-2</v>
      </c>
      <c r="AX4" s="106">
        <f t="shared" si="26"/>
        <v>0</v>
      </c>
      <c r="AY4" s="100">
        <f>VLOOKUP(AX4,Auszahlungen_Startgeld!$O$3:$U$6543,IF(OR(G4="U17",G4="U21",G4="V",G4="SV"),3,4),1)</f>
        <v>0</v>
      </c>
    </row>
    <row r="5" spans="1:51" x14ac:dyDescent="0.25">
      <c r="A5" s="90">
        <v>4</v>
      </c>
      <c r="B5" s="90">
        <f t="shared" si="0"/>
        <v>55</v>
      </c>
      <c r="C5" s="91" t="s">
        <v>241</v>
      </c>
      <c r="D5" s="91" t="s">
        <v>242</v>
      </c>
      <c r="E5" s="91" t="s">
        <v>248</v>
      </c>
      <c r="F5" s="91">
        <v>1997</v>
      </c>
      <c r="G5" s="108" t="str">
        <f>VLOOKUP(F5,Jahrgänge!$A$2:$B$114,2,1)</f>
        <v>E</v>
      </c>
      <c r="H5" s="91">
        <v>397007</v>
      </c>
      <c r="I5" s="91" t="s">
        <v>244</v>
      </c>
      <c r="J5" s="91">
        <v>3123</v>
      </c>
      <c r="K5" s="91" t="s">
        <v>245</v>
      </c>
      <c r="L5" s="91" t="s">
        <v>249</v>
      </c>
      <c r="M5" s="91" t="s">
        <v>247</v>
      </c>
      <c r="N5" s="92"/>
      <c r="O5" s="93">
        <v>43337</v>
      </c>
      <c r="P5" s="94">
        <v>1</v>
      </c>
      <c r="Q5" s="95">
        <v>42973.333333333336</v>
      </c>
      <c r="R5" s="95">
        <v>42973.378472222219</v>
      </c>
      <c r="S5" s="94">
        <v>4</v>
      </c>
      <c r="T5" s="96">
        <f t="shared" si="14"/>
        <v>50</v>
      </c>
      <c r="U5" s="97" t="s">
        <v>550</v>
      </c>
      <c r="W5" s="98">
        <v>100.9</v>
      </c>
      <c r="X5" s="98">
        <v>103.4</v>
      </c>
      <c r="Y5" s="98">
        <v>102.9</v>
      </c>
      <c r="Z5" s="98">
        <v>100.2</v>
      </c>
      <c r="AA5" s="98">
        <v>102.2</v>
      </c>
      <c r="AB5" s="98">
        <v>97.1</v>
      </c>
      <c r="AC5" s="99">
        <v>24</v>
      </c>
      <c r="AD5" s="100">
        <f>VLOOKUP(AF5,Auszahlungen_Startgeld!$A$3:$G$6543,IF(OR(G5="U17",G5="U21",G5="V",G5="SV"),3,4),1)</f>
        <v>20</v>
      </c>
      <c r="AE5" s="101">
        <f t="shared" si="15"/>
        <v>606.73484362490001</v>
      </c>
      <c r="AF5" s="101">
        <f t="shared" si="16"/>
        <v>606.70000000000005</v>
      </c>
      <c r="AG5" s="102">
        <f t="shared" si="17"/>
        <v>55</v>
      </c>
      <c r="AI5" s="103">
        <f t="shared" si="18"/>
        <v>2.4E-2</v>
      </c>
      <c r="AJ5" s="103">
        <f t="shared" si="19"/>
        <v>1.0090000000000001E-7</v>
      </c>
      <c r="AK5" s="103">
        <f t="shared" si="20"/>
        <v>1.0340000000000002E-6</v>
      </c>
      <c r="AL5" s="103">
        <f t="shared" si="21"/>
        <v>1.029E-5</v>
      </c>
      <c r="AM5" s="103">
        <f t="shared" si="22"/>
        <v>1.002E-4</v>
      </c>
      <c r="AN5" s="103">
        <f t="shared" si="23"/>
        <v>1.0220000000000001E-3</v>
      </c>
      <c r="AO5" s="104">
        <f t="shared" si="24"/>
        <v>9.7099999999999999E-3</v>
      </c>
      <c r="AQ5" s="105"/>
      <c r="AR5" s="105"/>
      <c r="AS5" s="105"/>
      <c r="AT5" s="105"/>
      <c r="AU5" s="105"/>
      <c r="AV5" s="105"/>
      <c r="AW5" s="106">
        <f t="shared" si="25"/>
        <v>3.4843624900000002E-2</v>
      </c>
      <c r="AX5" s="106">
        <f t="shared" si="26"/>
        <v>0</v>
      </c>
      <c r="AY5" s="100">
        <f>VLOOKUP(AX5,Auszahlungen_Startgeld!$O$3:$U$6543,IF(OR(G5="U17",G5="U21",G5="V",G5="SV"),3,4),1)</f>
        <v>0</v>
      </c>
    </row>
    <row r="6" spans="1:51" x14ac:dyDescent="0.25">
      <c r="A6" s="90">
        <v>5</v>
      </c>
      <c r="B6" s="90">
        <f t="shared" si="0"/>
        <v>48</v>
      </c>
      <c r="C6" s="91" t="s">
        <v>241</v>
      </c>
      <c r="D6" s="91" t="s">
        <v>242</v>
      </c>
      <c r="E6" s="91" t="s">
        <v>251</v>
      </c>
      <c r="F6" s="91">
        <v>1965</v>
      </c>
      <c r="G6" s="108" t="str">
        <f>VLOOKUP(F6,Jahrgänge!$A$2:$B$114,2,1)</f>
        <v>S</v>
      </c>
      <c r="H6" s="91">
        <v>118900</v>
      </c>
      <c r="I6" s="91" t="s">
        <v>244</v>
      </c>
      <c r="J6" s="91">
        <v>3123</v>
      </c>
      <c r="K6" s="91" t="s">
        <v>245</v>
      </c>
      <c r="L6" s="91" t="s">
        <v>252</v>
      </c>
      <c r="M6" s="91" t="s">
        <v>250</v>
      </c>
      <c r="N6" s="92"/>
      <c r="O6" s="93">
        <v>43337</v>
      </c>
      <c r="P6" s="94">
        <v>1</v>
      </c>
      <c r="Q6" s="95">
        <v>42973.333333333336</v>
      </c>
      <c r="R6" s="95">
        <v>42973.378472222219</v>
      </c>
      <c r="S6" s="94">
        <v>5</v>
      </c>
      <c r="T6" s="96">
        <f t="shared" si="14"/>
        <v>50</v>
      </c>
      <c r="U6" s="97" t="s">
        <v>550</v>
      </c>
      <c r="W6" s="98">
        <v>100.7</v>
      </c>
      <c r="X6" s="98">
        <v>103.2</v>
      </c>
      <c r="Y6" s="98">
        <v>102.2</v>
      </c>
      <c r="Z6" s="98">
        <v>103.2</v>
      </c>
      <c r="AA6" s="98">
        <v>98.3</v>
      </c>
      <c r="AB6" s="98">
        <v>101.7</v>
      </c>
      <c r="AC6" s="99">
        <v>28</v>
      </c>
      <c r="AD6" s="100">
        <f>VLOOKUP(AF6,Auszahlungen_Startgeld!$A$3:$G$6543,IF(OR(G6="U17",G6="U21",G6="V",G6="SV"),3,4),1)</f>
        <v>26</v>
      </c>
      <c r="AE6" s="101">
        <f t="shared" si="15"/>
        <v>609.33926755270011</v>
      </c>
      <c r="AF6" s="101">
        <f t="shared" si="16"/>
        <v>609.30000000000007</v>
      </c>
      <c r="AG6" s="102">
        <f t="shared" si="17"/>
        <v>48</v>
      </c>
      <c r="AI6" s="103">
        <f t="shared" si="18"/>
        <v>2.8000000000000001E-2</v>
      </c>
      <c r="AJ6" s="103">
        <f t="shared" si="19"/>
        <v>1.0070000000000001E-7</v>
      </c>
      <c r="AK6" s="103">
        <f t="shared" si="20"/>
        <v>1.032E-6</v>
      </c>
      <c r="AL6" s="103">
        <f t="shared" si="21"/>
        <v>1.022E-5</v>
      </c>
      <c r="AM6" s="103">
        <f t="shared" si="22"/>
        <v>1.032E-4</v>
      </c>
      <c r="AN6" s="103">
        <f t="shared" si="23"/>
        <v>9.8300000000000015E-4</v>
      </c>
      <c r="AO6" s="104">
        <f t="shared" si="24"/>
        <v>1.017E-2</v>
      </c>
      <c r="AQ6" s="105"/>
      <c r="AR6" s="105"/>
      <c r="AS6" s="105"/>
      <c r="AT6" s="105"/>
      <c r="AU6" s="105"/>
      <c r="AV6" s="105"/>
      <c r="AW6" s="106">
        <f t="shared" si="25"/>
        <v>3.92675527E-2</v>
      </c>
      <c r="AX6" s="106">
        <f t="shared" si="26"/>
        <v>0</v>
      </c>
      <c r="AY6" s="100">
        <f>VLOOKUP(AX6,Auszahlungen_Startgeld!$O$3:$U$6543,IF(OR(G6="U17",G6="U21",G6="V",G6="SV"),3,4),1)</f>
        <v>0</v>
      </c>
    </row>
    <row r="7" spans="1:51" x14ac:dyDescent="0.25">
      <c r="A7" s="90">
        <v>6</v>
      </c>
      <c r="B7" s="90">
        <f t="shared" si="0"/>
        <v>98</v>
      </c>
      <c r="C7" s="107" t="e">
        <f>VLOOKUP($H7,[1]Teilnehmerliste!$C$6:$N$999,12,0)</f>
        <v>#N/A</v>
      </c>
      <c r="D7" s="107" t="e">
        <f>VLOOKUP($H7,[1]Teilnehmerliste!$C$6:$N$999,3,0)</f>
        <v>#N/A</v>
      </c>
      <c r="E7" s="107" t="e">
        <f>VLOOKUP($H7,[1]Teilnehmerliste!$C$6:$N$999,4,0)</f>
        <v>#N/A</v>
      </c>
      <c r="F7" s="107" t="e">
        <f>VLOOKUP($H7,[1]Teilnehmerliste!$C$6:$N$999,6,0)</f>
        <v>#N/A</v>
      </c>
      <c r="G7" s="108" t="e">
        <f>VLOOKUP(F7,Jahrgänge!$A$2:$B$114,2,1)</f>
        <v>#N/A</v>
      </c>
      <c r="H7" s="109"/>
      <c r="I7" s="107" t="e">
        <f>VLOOKUP($H7,[1]Teilnehmerliste!$C$6:$N$999,7,0)</f>
        <v>#N/A</v>
      </c>
      <c r="J7" s="107" t="e">
        <f>VLOOKUP($H7,[1]Teilnehmerliste!$C$6:$N$999,8,0)</f>
        <v>#N/A</v>
      </c>
      <c r="K7" s="107" t="e">
        <f>VLOOKUP($H7,[1]Teilnehmerliste!$C$6:$N$999,9,0)</f>
        <v>#N/A</v>
      </c>
      <c r="L7" s="107" t="e">
        <f>VLOOKUP($H7,[1]Teilnehmerliste!$C$6:$N$999,11,0)</f>
        <v>#N/A</v>
      </c>
      <c r="M7" s="107" t="e">
        <f>VLOOKUP($H7,[1]Teilnehmerliste!$C$6:$N$999,12,0)</f>
        <v>#N/A</v>
      </c>
      <c r="N7" s="92"/>
      <c r="O7" s="93">
        <v>43337</v>
      </c>
      <c r="P7" s="94">
        <v>1</v>
      </c>
      <c r="Q7" s="95">
        <v>42973.333333333336</v>
      </c>
      <c r="R7" s="95">
        <v>42973.378472222219</v>
      </c>
      <c r="S7" s="94">
        <v>6</v>
      </c>
      <c r="T7" s="96" t="e">
        <f t="shared" si="14"/>
        <v>#N/A</v>
      </c>
      <c r="U7" s="97" t="s">
        <v>123</v>
      </c>
      <c r="W7" s="98"/>
      <c r="X7" s="98"/>
      <c r="Y7" s="98"/>
      <c r="Z7" s="98"/>
      <c r="AA7" s="98"/>
      <c r="AB7" s="98"/>
      <c r="AC7" s="99"/>
      <c r="AD7" s="100" t="e">
        <f>VLOOKUP(AF7,Auszahlungen_Startgeld!$A$3:$G$6543,IF(OR(G7="U17",G7="U21",G7="V",G7="SV"),3,4),1)</f>
        <v>#N/A</v>
      </c>
      <c r="AE7" s="101">
        <f t="shared" si="15"/>
        <v>0</v>
      </c>
      <c r="AF7" s="101">
        <f t="shared" si="16"/>
        <v>0</v>
      </c>
      <c r="AG7" s="102">
        <f t="shared" si="17"/>
        <v>98</v>
      </c>
      <c r="AI7" s="103">
        <f t="shared" si="18"/>
        <v>0</v>
      </c>
      <c r="AJ7" s="103">
        <f t="shared" si="19"/>
        <v>0</v>
      </c>
      <c r="AK7" s="103">
        <f t="shared" si="20"/>
        <v>0</v>
      </c>
      <c r="AL7" s="103">
        <f t="shared" si="21"/>
        <v>0</v>
      </c>
      <c r="AM7" s="103">
        <f t="shared" si="22"/>
        <v>0</v>
      </c>
      <c r="AN7" s="103">
        <f t="shared" si="23"/>
        <v>0</v>
      </c>
      <c r="AO7" s="104">
        <f t="shared" si="24"/>
        <v>0</v>
      </c>
      <c r="AQ7" s="105"/>
      <c r="AR7" s="105"/>
      <c r="AS7" s="105"/>
      <c r="AT7" s="105"/>
      <c r="AU7" s="105"/>
      <c r="AV7" s="105"/>
      <c r="AW7" s="106">
        <f t="shared" si="25"/>
        <v>0</v>
      </c>
      <c r="AX7" s="106">
        <f t="shared" si="26"/>
        <v>0</v>
      </c>
      <c r="AY7" s="100" t="e">
        <f>VLOOKUP(AX7,Auszahlungen_Startgeld!$O$3:$U$6543,IF(OR(G7="U17",G7="U21",G7="V",G7="SV"),3,4),1)</f>
        <v>#N/A</v>
      </c>
    </row>
    <row r="8" spans="1:51" x14ac:dyDescent="0.25">
      <c r="A8" s="90">
        <v>7</v>
      </c>
      <c r="B8" s="90">
        <f t="shared" si="0"/>
        <v>41</v>
      </c>
      <c r="C8" s="91" t="s">
        <v>145</v>
      </c>
      <c r="D8" s="91" t="s">
        <v>146</v>
      </c>
      <c r="E8" s="91" t="s">
        <v>147</v>
      </c>
      <c r="F8" s="91">
        <v>1987</v>
      </c>
      <c r="G8" s="108" t="str">
        <f>VLOOKUP(F8,Jahrgänge!$A$2:$B$114,2,1)</f>
        <v>E</v>
      </c>
      <c r="H8" s="91">
        <v>266902</v>
      </c>
      <c r="I8" s="91" t="s">
        <v>148</v>
      </c>
      <c r="J8" s="91" t="s">
        <v>149</v>
      </c>
      <c r="K8" s="91" t="s">
        <v>145</v>
      </c>
      <c r="L8" s="91" t="s">
        <v>150</v>
      </c>
      <c r="M8" s="91" t="s">
        <v>145</v>
      </c>
      <c r="N8" s="92"/>
      <c r="O8" s="93">
        <v>43337</v>
      </c>
      <c r="P8" s="94">
        <v>1</v>
      </c>
      <c r="Q8" s="95">
        <v>42973.333333333336</v>
      </c>
      <c r="R8" s="95">
        <v>42973.378472222219</v>
      </c>
      <c r="S8" s="94">
        <v>7</v>
      </c>
      <c r="T8" s="96">
        <f t="shared" si="14"/>
        <v>50</v>
      </c>
      <c r="U8" s="97" t="s">
        <v>550</v>
      </c>
      <c r="W8" s="98">
        <v>101.5</v>
      </c>
      <c r="X8" s="98">
        <v>102.1</v>
      </c>
      <c r="Y8" s="98">
        <v>103.4</v>
      </c>
      <c r="Z8" s="98">
        <v>101.9</v>
      </c>
      <c r="AA8" s="98">
        <v>100.1</v>
      </c>
      <c r="AB8" s="98">
        <v>102.1</v>
      </c>
      <c r="AC8" s="99">
        <v>27</v>
      </c>
      <c r="AD8" s="100">
        <f>VLOOKUP(AF8,Auszahlungen_Startgeld!$A$3:$G$6543,IF(OR(G8="U17",G8="U21",G8="V",G8="SV"),3,4),1)</f>
        <v>30</v>
      </c>
      <c r="AE8" s="101">
        <f t="shared" si="15"/>
        <v>611.13832436250004</v>
      </c>
      <c r="AF8" s="101">
        <f t="shared" si="16"/>
        <v>611.1</v>
      </c>
      <c r="AG8" s="102">
        <f t="shared" si="17"/>
        <v>41</v>
      </c>
      <c r="AI8" s="103">
        <f t="shared" si="18"/>
        <v>2.7E-2</v>
      </c>
      <c r="AJ8" s="103">
        <f t="shared" si="19"/>
        <v>1.015E-7</v>
      </c>
      <c r="AK8" s="103">
        <f t="shared" si="20"/>
        <v>1.0210000000000001E-6</v>
      </c>
      <c r="AL8" s="103">
        <f t="shared" si="21"/>
        <v>1.0339999999999999E-5</v>
      </c>
      <c r="AM8" s="103">
        <f t="shared" si="22"/>
        <v>1.019E-4</v>
      </c>
      <c r="AN8" s="103">
        <f t="shared" si="23"/>
        <v>1.0009999999999999E-3</v>
      </c>
      <c r="AO8" s="104">
        <f t="shared" si="24"/>
        <v>1.021E-2</v>
      </c>
      <c r="AQ8" s="105"/>
      <c r="AR8" s="105"/>
      <c r="AS8" s="105"/>
      <c r="AT8" s="105"/>
      <c r="AU8" s="105"/>
      <c r="AV8" s="105"/>
      <c r="AW8" s="106">
        <f t="shared" si="25"/>
        <v>3.83243625E-2</v>
      </c>
      <c r="AX8" s="106">
        <f t="shared" si="26"/>
        <v>0</v>
      </c>
      <c r="AY8" s="100">
        <f>VLOOKUP(AX8,Auszahlungen_Startgeld!$O$3:$U$6543,IF(OR(G8="U17",G8="U21",G8="V",G8="SV"),3,4),1)</f>
        <v>0</v>
      </c>
    </row>
    <row r="9" spans="1:51" x14ac:dyDescent="0.25">
      <c r="A9" s="90">
        <v>8</v>
      </c>
      <c r="B9" s="90">
        <f t="shared" si="0"/>
        <v>3</v>
      </c>
      <c r="C9" s="91" t="s">
        <v>365</v>
      </c>
      <c r="D9" s="91" t="s">
        <v>371</v>
      </c>
      <c r="E9" s="91" t="s">
        <v>160</v>
      </c>
      <c r="F9" s="91">
        <v>1965</v>
      </c>
      <c r="G9" s="108" t="str">
        <f>VLOOKUP(F9,Jahrgänge!$A$2:$B$114,2,1)</f>
        <v>S</v>
      </c>
      <c r="H9" s="91">
        <v>117269</v>
      </c>
      <c r="I9" s="91" t="s">
        <v>372</v>
      </c>
      <c r="J9" s="91">
        <v>8181</v>
      </c>
      <c r="K9" s="91" t="s">
        <v>373</v>
      </c>
      <c r="L9" s="91" t="s">
        <v>399</v>
      </c>
      <c r="M9" s="91" t="s">
        <v>365</v>
      </c>
      <c r="N9" s="92"/>
      <c r="O9" s="93">
        <v>43337</v>
      </c>
      <c r="P9" s="94">
        <v>1</v>
      </c>
      <c r="Q9" s="95">
        <v>42973.333333333336</v>
      </c>
      <c r="R9" s="95">
        <v>42973.378472222219</v>
      </c>
      <c r="S9" s="94">
        <v>8</v>
      </c>
      <c r="T9" s="96">
        <f t="shared" si="14"/>
        <v>50</v>
      </c>
      <c r="U9" s="97" t="s">
        <v>550</v>
      </c>
      <c r="W9" s="98">
        <v>104</v>
      </c>
      <c r="X9" s="98">
        <v>103.2</v>
      </c>
      <c r="Y9" s="98">
        <v>101.8</v>
      </c>
      <c r="Z9" s="98">
        <v>104.1</v>
      </c>
      <c r="AA9" s="98">
        <v>104.6</v>
      </c>
      <c r="AB9" s="98">
        <v>103.2</v>
      </c>
      <c r="AC9" s="99">
        <v>39</v>
      </c>
      <c r="AD9" s="100">
        <f>VLOOKUP(AF9,Auszahlungen_Startgeld!$A$3:$G$6543,IF(OR(G9="U17",G9="U21",G9="V",G9="SV"),3,4),1)</f>
        <v>75</v>
      </c>
      <c r="AE9" s="101">
        <f t="shared" si="15"/>
        <v>620.95048141600012</v>
      </c>
      <c r="AF9" s="101">
        <f t="shared" si="16"/>
        <v>620.90000000000009</v>
      </c>
      <c r="AG9" s="102">
        <f t="shared" si="17"/>
        <v>3</v>
      </c>
      <c r="AI9" s="103">
        <f t="shared" si="18"/>
        <v>3.9E-2</v>
      </c>
      <c r="AJ9" s="103">
        <f t="shared" si="19"/>
        <v>1.04E-7</v>
      </c>
      <c r="AK9" s="103">
        <f t="shared" si="20"/>
        <v>1.032E-6</v>
      </c>
      <c r="AL9" s="103">
        <f t="shared" si="21"/>
        <v>1.0179999999999999E-5</v>
      </c>
      <c r="AM9" s="103">
        <f t="shared" si="22"/>
        <v>1.041E-4</v>
      </c>
      <c r="AN9" s="103">
        <f t="shared" si="23"/>
        <v>1.0460000000000001E-3</v>
      </c>
      <c r="AO9" s="104">
        <f t="shared" si="24"/>
        <v>1.0320000000000001E-2</v>
      </c>
      <c r="AQ9" s="105"/>
      <c r="AR9" s="105"/>
      <c r="AS9" s="105"/>
      <c r="AT9" s="105"/>
      <c r="AU9" s="105"/>
      <c r="AV9" s="105"/>
      <c r="AW9" s="106">
        <f t="shared" si="25"/>
        <v>5.0481416000000001E-2</v>
      </c>
      <c r="AX9" s="106">
        <f t="shared" si="26"/>
        <v>0</v>
      </c>
      <c r="AY9" s="100">
        <f>VLOOKUP(AX9,Auszahlungen_Startgeld!$O$3:$U$6543,IF(OR(G9="U17",G9="U21",G9="V",G9="SV"),3,4),1)</f>
        <v>0</v>
      </c>
    </row>
    <row r="10" spans="1:51" x14ac:dyDescent="0.25">
      <c r="A10" s="90">
        <v>9</v>
      </c>
      <c r="B10" s="90">
        <f t="shared" si="0"/>
        <v>46</v>
      </c>
      <c r="C10" s="115" t="s">
        <v>309</v>
      </c>
      <c r="D10" s="91" t="s">
        <v>547</v>
      </c>
      <c r="E10" s="91" t="s">
        <v>548</v>
      </c>
      <c r="F10" s="91">
        <v>1995</v>
      </c>
      <c r="G10" s="108" t="str">
        <f>VLOOKUP(F10,Jahrgänge!$A$2:$B$114,2,1)</f>
        <v>E</v>
      </c>
      <c r="H10" s="91">
        <v>323203</v>
      </c>
      <c r="I10" s="91" t="s">
        <v>549</v>
      </c>
      <c r="J10" s="91">
        <v>8400</v>
      </c>
      <c r="K10" s="91" t="s">
        <v>13</v>
      </c>
      <c r="L10" s="110" t="s">
        <v>546</v>
      </c>
      <c r="M10" s="91"/>
      <c r="N10" s="92"/>
      <c r="O10" s="93">
        <v>43337</v>
      </c>
      <c r="P10" s="94">
        <v>1</v>
      </c>
      <c r="Q10" s="95">
        <v>42973.333333333336</v>
      </c>
      <c r="R10" s="95">
        <v>42973.378472222219</v>
      </c>
      <c r="S10" s="94">
        <v>9</v>
      </c>
      <c r="T10" s="96">
        <f t="shared" si="14"/>
        <v>50</v>
      </c>
      <c r="U10" s="97" t="s">
        <v>550</v>
      </c>
      <c r="W10" s="98">
        <v>102</v>
      </c>
      <c r="X10" s="98">
        <v>101.2</v>
      </c>
      <c r="Y10" s="98">
        <v>100</v>
      </c>
      <c r="Z10" s="98">
        <v>101.7</v>
      </c>
      <c r="AA10" s="98">
        <v>103.2</v>
      </c>
      <c r="AB10" s="98">
        <v>101.5</v>
      </c>
      <c r="AC10" s="99">
        <v>26</v>
      </c>
      <c r="AD10" s="100">
        <f>VLOOKUP(AF10,Auszahlungen_Startgeld!$A$3:$G$6543,IF(OR(G10="U17",G10="U21",G10="V",G10="SV"),3,4),1)</f>
        <v>26</v>
      </c>
      <c r="AE10" s="101">
        <f t="shared" si="15"/>
        <v>609.63729481399992</v>
      </c>
      <c r="AF10" s="101">
        <f t="shared" si="16"/>
        <v>609.59999999999991</v>
      </c>
      <c r="AG10" s="102">
        <f t="shared" si="17"/>
        <v>46</v>
      </c>
      <c r="AI10" s="103">
        <f t="shared" si="18"/>
        <v>2.6000000000000002E-2</v>
      </c>
      <c r="AJ10" s="103">
        <f t="shared" si="19"/>
        <v>1.02E-7</v>
      </c>
      <c r="AK10" s="103">
        <f t="shared" si="20"/>
        <v>1.012E-6</v>
      </c>
      <c r="AL10" s="103">
        <f t="shared" si="21"/>
        <v>9.9999999999999991E-6</v>
      </c>
      <c r="AM10" s="103">
        <f t="shared" si="22"/>
        <v>1.0169999999999999E-4</v>
      </c>
      <c r="AN10" s="103">
        <f t="shared" si="23"/>
        <v>1.0320000000000001E-3</v>
      </c>
      <c r="AO10" s="104">
        <f t="shared" si="24"/>
        <v>1.0150000000000001E-2</v>
      </c>
      <c r="AQ10" s="105"/>
      <c r="AR10" s="105"/>
      <c r="AS10" s="105"/>
      <c r="AT10" s="105"/>
      <c r="AU10" s="105"/>
      <c r="AV10" s="105"/>
      <c r="AW10" s="106">
        <f t="shared" si="25"/>
        <v>3.7294814000000003E-2</v>
      </c>
      <c r="AX10" s="106">
        <f t="shared" si="26"/>
        <v>0</v>
      </c>
      <c r="AY10" s="100">
        <f>VLOOKUP(AX10,Auszahlungen_Startgeld!$O$3:$U$6543,IF(OR(G10="U17",G10="U21",G10="V",G10="SV"),3,4),1)</f>
        <v>0</v>
      </c>
    </row>
    <row r="11" spans="1:51" x14ac:dyDescent="0.25">
      <c r="A11" s="90">
        <v>10</v>
      </c>
      <c r="B11" s="90">
        <f t="shared" si="0"/>
        <v>39</v>
      </c>
      <c r="C11" s="91" t="s">
        <v>151</v>
      </c>
      <c r="D11" s="91" t="s">
        <v>152</v>
      </c>
      <c r="E11" s="91" t="s">
        <v>153</v>
      </c>
      <c r="F11" s="91">
        <v>1980</v>
      </c>
      <c r="G11" s="108" t="str">
        <f>VLOOKUP(F11,Jahrgänge!$A$2:$B$114,2,1)</f>
        <v>E</v>
      </c>
      <c r="H11" s="91">
        <v>125116</v>
      </c>
      <c r="I11" s="91" t="s">
        <v>154</v>
      </c>
      <c r="J11" s="91" t="s">
        <v>155</v>
      </c>
      <c r="K11" s="91" t="s">
        <v>156</v>
      </c>
      <c r="L11" s="91" t="s">
        <v>157</v>
      </c>
      <c r="M11" s="91" t="s">
        <v>151</v>
      </c>
      <c r="N11" s="92"/>
      <c r="O11" s="93">
        <v>43337</v>
      </c>
      <c r="P11" s="94">
        <v>1</v>
      </c>
      <c r="Q11" s="95">
        <v>42973.333333333336</v>
      </c>
      <c r="R11" s="95">
        <v>42973.378472222219</v>
      </c>
      <c r="S11" s="94">
        <v>10</v>
      </c>
      <c r="T11" s="96">
        <f t="shared" si="14"/>
        <v>50</v>
      </c>
      <c r="U11" s="97" t="s">
        <v>550</v>
      </c>
      <c r="W11" s="98">
        <v>102.3</v>
      </c>
      <c r="X11" s="98">
        <v>102.9</v>
      </c>
      <c r="Y11" s="98">
        <v>100.7</v>
      </c>
      <c r="Z11" s="98">
        <v>103.1</v>
      </c>
      <c r="AA11" s="98">
        <v>101.9</v>
      </c>
      <c r="AB11" s="98">
        <v>100.7</v>
      </c>
      <c r="AC11" s="99">
        <v>27</v>
      </c>
      <c r="AD11" s="100">
        <f>VLOOKUP(AF11,Auszahlungen_Startgeld!$A$3:$G$6543,IF(OR(G11="U17",G11="U21",G11="V",G11="SV"),3,4),1)</f>
        <v>30</v>
      </c>
      <c r="AE11" s="101">
        <f t="shared" si="15"/>
        <v>611.6382033013</v>
      </c>
      <c r="AF11" s="101">
        <f t="shared" si="16"/>
        <v>611.6</v>
      </c>
      <c r="AG11" s="102">
        <f t="shared" si="17"/>
        <v>39</v>
      </c>
      <c r="AI11" s="103">
        <f t="shared" si="18"/>
        <v>2.7E-2</v>
      </c>
      <c r="AJ11" s="103">
        <f t="shared" si="19"/>
        <v>1.0230000000000001E-7</v>
      </c>
      <c r="AK11" s="103">
        <f t="shared" si="20"/>
        <v>1.029E-6</v>
      </c>
      <c r="AL11" s="103">
        <f t="shared" si="21"/>
        <v>1.007E-5</v>
      </c>
      <c r="AM11" s="103">
        <f t="shared" si="22"/>
        <v>1.0309999999999999E-4</v>
      </c>
      <c r="AN11" s="103">
        <f t="shared" si="23"/>
        <v>1.0190000000000002E-3</v>
      </c>
      <c r="AO11" s="104">
        <f t="shared" si="24"/>
        <v>1.0070000000000001E-2</v>
      </c>
      <c r="AQ11" s="105"/>
      <c r="AR11" s="105"/>
      <c r="AS11" s="105"/>
      <c r="AT11" s="105"/>
      <c r="AU11" s="105"/>
      <c r="AV11" s="105"/>
      <c r="AW11" s="106">
        <f t="shared" si="25"/>
        <v>3.8203301299999999E-2</v>
      </c>
      <c r="AX11" s="106">
        <f t="shared" si="26"/>
        <v>0</v>
      </c>
      <c r="AY11" s="100">
        <f>VLOOKUP(AX11,Auszahlungen_Startgeld!$O$3:$U$6543,IF(OR(G11="U17",G11="U21",G11="V",G11="SV"),3,4),1)</f>
        <v>0</v>
      </c>
    </row>
    <row r="12" spans="1:51" x14ac:dyDescent="0.25">
      <c r="A12" s="90">
        <v>11</v>
      </c>
      <c r="B12" s="90">
        <f t="shared" si="0"/>
        <v>98</v>
      </c>
      <c r="C12" s="107" t="e">
        <f>VLOOKUP($H12,[1]Teilnehmerliste!$C$6:$N$999,12,0)</f>
        <v>#N/A</v>
      </c>
      <c r="D12" s="107" t="e">
        <f>VLOOKUP($H12,[1]Teilnehmerliste!$C$6:$N$999,3,0)</f>
        <v>#N/A</v>
      </c>
      <c r="E12" s="107" t="e">
        <f>VLOOKUP($H12,[1]Teilnehmerliste!$C$6:$N$999,4,0)</f>
        <v>#N/A</v>
      </c>
      <c r="F12" s="107" t="e">
        <f>VLOOKUP($H12,[1]Teilnehmerliste!$C$6:$N$999,6,0)</f>
        <v>#N/A</v>
      </c>
      <c r="G12" s="108" t="e">
        <f>VLOOKUP(F12,Jahrgänge!$A$2:$B$114,2,1)</f>
        <v>#N/A</v>
      </c>
      <c r="H12" s="109"/>
      <c r="I12" s="107" t="e">
        <f>VLOOKUP($H12,[1]Teilnehmerliste!$C$6:$N$999,7,0)</f>
        <v>#N/A</v>
      </c>
      <c r="J12" s="107" t="e">
        <f>VLOOKUP($H12,[1]Teilnehmerliste!$C$6:$N$999,8,0)</f>
        <v>#N/A</v>
      </c>
      <c r="K12" s="107" t="e">
        <f>VLOOKUP($H12,[1]Teilnehmerliste!$C$6:$N$999,9,0)</f>
        <v>#N/A</v>
      </c>
      <c r="L12" s="107" t="e">
        <f>VLOOKUP($H12,[1]Teilnehmerliste!$C$6:$N$999,11,0)</f>
        <v>#N/A</v>
      </c>
      <c r="M12" s="107" t="e">
        <f>VLOOKUP($H12,[1]Teilnehmerliste!$C$6:$N$999,12,0)</f>
        <v>#N/A</v>
      </c>
      <c r="N12" s="92"/>
      <c r="O12" s="93">
        <v>43337</v>
      </c>
      <c r="P12" s="94">
        <v>2</v>
      </c>
      <c r="Q12" s="95">
        <v>42973.385416666664</v>
      </c>
      <c r="R12" s="95">
        <v>42973.430555555555</v>
      </c>
      <c r="S12" s="94">
        <v>1</v>
      </c>
      <c r="T12" s="96" t="e">
        <f t="shared" si="14"/>
        <v>#N/A</v>
      </c>
      <c r="U12" s="97" t="s">
        <v>123</v>
      </c>
      <c r="W12" s="98"/>
      <c r="X12" s="98"/>
      <c r="Y12" s="98"/>
      <c r="Z12" s="98"/>
      <c r="AA12" s="98"/>
      <c r="AB12" s="98"/>
      <c r="AC12" s="99"/>
      <c r="AD12" s="100" t="e">
        <f>VLOOKUP(AF12,Auszahlungen_Startgeld!$A$3:$G$6543,IF(OR(G12="U17",G12="U21",G12="V",G12="SV"),3,4),1)</f>
        <v>#N/A</v>
      </c>
      <c r="AE12" s="101">
        <f t="shared" si="15"/>
        <v>0</v>
      </c>
      <c r="AF12" s="101">
        <f t="shared" si="16"/>
        <v>0</v>
      </c>
      <c r="AG12" s="102">
        <f t="shared" si="17"/>
        <v>98</v>
      </c>
      <c r="AI12" s="103">
        <f t="shared" si="18"/>
        <v>0</v>
      </c>
      <c r="AJ12" s="103">
        <f t="shared" si="19"/>
        <v>0</v>
      </c>
      <c r="AK12" s="103">
        <f t="shared" si="20"/>
        <v>0</v>
      </c>
      <c r="AL12" s="103">
        <f t="shared" si="21"/>
        <v>0</v>
      </c>
      <c r="AM12" s="103">
        <f t="shared" si="22"/>
        <v>0</v>
      </c>
      <c r="AN12" s="103">
        <f t="shared" si="23"/>
        <v>0</v>
      </c>
      <c r="AO12" s="104">
        <f t="shared" si="24"/>
        <v>0</v>
      </c>
      <c r="AQ12" s="105"/>
      <c r="AR12" s="105"/>
      <c r="AS12" s="105"/>
      <c r="AT12" s="105"/>
      <c r="AU12" s="105"/>
      <c r="AV12" s="105"/>
      <c r="AW12" s="106">
        <f t="shared" si="25"/>
        <v>0</v>
      </c>
      <c r="AX12" s="106">
        <f t="shared" si="26"/>
        <v>0</v>
      </c>
      <c r="AY12" s="100" t="e">
        <f>VLOOKUP(AX12,Auszahlungen_Startgeld!$O$3:$U$6543,IF(OR(G12="U17",G12="U21",G12="V",G12="SV"),3,4),1)</f>
        <v>#N/A</v>
      </c>
    </row>
    <row r="13" spans="1:51" x14ac:dyDescent="0.25">
      <c r="A13" s="90">
        <v>12</v>
      </c>
      <c r="B13" s="90">
        <f t="shared" si="0"/>
        <v>92</v>
      </c>
      <c r="C13" s="91" t="s">
        <v>414</v>
      </c>
      <c r="D13" s="91" t="s">
        <v>415</v>
      </c>
      <c r="E13" s="91" t="s">
        <v>195</v>
      </c>
      <c r="F13" s="91">
        <v>1956</v>
      </c>
      <c r="G13" s="108" t="str">
        <f>VLOOKUP(F13,Jahrgänge!$A$2:$B$114,2,1)</f>
        <v>V</v>
      </c>
      <c r="H13" s="91">
        <v>113107</v>
      </c>
      <c r="I13" s="91" t="s">
        <v>416</v>
      </c>
      <c r="J13" s="91">
        <v>8543</v>
      </c>
      <c r="K13" s="91" t="s">
        <v>417</v>
      </c>
      <c r="L13" s="91" t="s">
        <v>418</v>
      </c>
      <c r="M13" s="91" t="s">
        <v>414</v>
      </c>
      <c r="N13" s="91"/>
      <c r="O13" s="93">
        <v>43337</v>
      </c>
      <c r="P13" s="94">
        <v>2</v>
      </c>
      <c r="Q13" s="95">
        <v>42973.385416666664</v>
      </c>
      <c r="R13" s="95">
        <v>42973.430555555555</v>
      </c>
      <c r="S13" s="94">
        <v>2</v>
      </c>
      <c r="T13" s="96">
        <f t="shared" si="14"/>
        <v>50</v>
      </c>
      <c r="U13" s="97" t="s">
        <v>550</v>
      </c>
      <c r="W13" s="98">
        <v>98.8</v>
      </c>
      <c r="X13" s="98">
        <v>100.7</v>
      </c>
      <c r="Y13" s="98">
        <v>96.8</v>
      </c>
      <c r="Z13" s="98">
        <v>97.6</v>
      </c>
      <c r="AA13" s="98">
        <v>98</v>
      </c>
      <c r="AB13" s="98">
        <v>98.3</v>
      </c>
      <c r="AC13" s="99">
        <v>20</v>
      </c>
      <c r="AD13" s="100">
        <f>VLOOKUP(AF13,Auszahlungen_Startgeld!$A$3:$G$6543,IF(OR(G13="U17",G13="U21",G13="V",G13="SV"),3,4),1)</f>
        <v>10</v>
      </c>
      <c r="AE13" s="101">
        <f t="shared" si="15"/>
        <v>590.2309183857999</v>
      </c>
      <c r="AF13" s="101">
        <f t="shared" si="16"/>
        <v>590.19999999999993</v>
      </c>
      <c r="AG13" s="102">
        <f t="shared" si="17"/>
        <v>92</v>
      </c>
      <c r="AI13" s="103">
        <f t="shared" si="18"/>
        <v>0.02</v>
      </c>
      <c r="AJ13" s="103">
        <f t="shared" si="19"/>
        <v>9.8799999999999998E-8</v>
      </c>
      <c r="AK13" s="103">
        <f t="shared" si="20"/>
        <v>1.0070000000000001E-6</v>
      </c>
      <c r="AL13" s="103">
        <f t="shared" si="21"/>
        <v>9.6799999999999988E-6</v>
      </c>
      <c r="AM13" s="103">
        <f t="shared" si="22"/>
        <v>9.7599999999999987E-5</v>
      </c>
      <c r="AN13" s="103">
        <f t="shared" si="23"/>
        <v>9.8000000000000019E-4</v>
      </c>
      <c r="AO13" s="104">
        <f t="shared" si="24"/>
        <v>9.8300000000000002E-3</v>
      </c>
      <c r="AQ13" s="105"/>
      <c r="AR13" s="105"/>
      <c r="AS13" s="105"/>
      <c r="AT13" s="105"/>
      <c r="AU13" s="105"/>
      <c r="AV13" s="105"/>
      <c r="AW13" s="106">
        <f t="shared" si="25"/>
        <v>3.0918385800000003E-2</v>
      </c>
      <c r="AX13" s="106">
        <f t="shared" si="26"/>
        <v>0</v>
      </c>
      <c r="AY13" s="100">
        <f>VLOOKUP(AX13,Auszahlungen_Startgeld!$O$3:$U$6543,IF(OR(G13="U17",G13="U21",G13="V",G13="SV"),3,4),1)</f>
        <v>0</v>
      </c>
    </row>
    <row r="14" spans="1:51" x14ac:dyDescent="0.25">
      <c r="A14" s="90">
        <v>13</v>
      </c>
      <c r="B14" s="90">
        <f t="shared" si="0"/>
        <v>98</v>
      </c>
      <c r="C14" s="107" t="e">
        <f>VLOOKUP($H14,[1]Teilnehmerliste!$C$6:$N$999,12,0)</f>
        <v>#N/A</v>
      </c>
      <c r="D14" s="107" t="e">
        <f>VLOOKUP($H14,[1]Teilnehmerliste!$C$6:$N$999,3,0)</f>
        <v>#N/A</v>
      </c>
      <c r="E14" s="107" t="e">
        <f>VLOOKUP($H14,[1]Teilnehmerliste!$C$6:$N$999,4,0)</f>
        <v>#N/A</v>
      </c>
      <c r="F14" s="107" t="e">
        <f>VLOOKUP($H14,[1]Teilnehmerliste!$C$6:$N$999,6,0)</f>
        <v>#N/A</v>
      </c>
      <c r="G14" s="108" t="e">
        <f>VLOOKUP(F14,Jahrgänge!$A$2:$B$114,2,1)</f>
        <v>#N/A</v>
      </c>
      <c r="H14" s="109"/>
      <c r="I14" s="107" t="e">
        <f>VLOOKUP($H14,[1]Teilnehmerliste!$C$6:$N$999,7,0)</f>
        <v>#N/A</v>
      </c>
      <c r="J14" s="107" t="e">
        <f>VLOOKUP($H14,[1]Teilnehmerliste!$C$6:$N$999,8,0)</f>
        <v>#N/A</v>
      </c>
      <c r="K14" s="107" t="e">
        <f>VLOOKUP($H14,[1]Teilnehmerliste!$C$6:$N$999,9,0)</f>
        <v>#N/A</v>
      </c>
      <c r="L14" s="107" t="e">
        <f>VLOOKUP($H14,[1]Teilnehmerliste!$C$6:$N$999,11,0)</f>
        <v>#N/A</v>
      </c>
      <c r="M14" s="107" t="e">
        <f>VLOOKUP($H14,[1]Teilnehmerliste!$C$6:$N$999,12,0)</f>
        <v>#N/A</v>
      </c>
      <c r="N14" s="92"/>
      <c r="O14" s="93">
        <v>43337</v>
      </c>
      <c r="P14" s="94">
        <v>2</v>
      </c>
      <c r="Q14" s="95">
        <v>42973.385416666664</v>
      </c>
      <c r="R14" s="95">
        <v>42973.430555555555</v>
      </c>
      <c r="S14" s="94">
        <v>3</v>
      </c>
      <c r="T14" s="96" t="e">
        <f t="shared" si="14"/>
        <v>#N/A</v>
      </c>
      <c r="U14" s="97" t="s">
        <v>123</v>
      </c>
      <c r="W14" s="98"/>
      <c r="X14" s="98"/>
      <c r="Y14" s="98"/>
      <c r="Z14" s="98"/>
      <c r="AA14" s="98"/>
      <c r="AB14" s="98"/>
      <c r="AC14" s="99"/>
      <c r="AD14" s="100" t="e">
        <f>VLOOKUP(AF14,Auszahlungen_Startgeld!$A$3:$G$6543,IF(OR(G14="U17",G14="U21",G14="V",G14="SV"),3,4),1)</f>
        <v>#N/A</v>
      </c>
      <c r="AE14" s="101">
        <f t="shared" si="15"/>
        <v>0</v>
      </c>
      <c r="AF14" s="101">
        <f t="shared" si="16"/>
        <v>0</v>
      </c>
      <c r="AG14" s="102">
        <f t="shared" si="17"/>
        <v>98</v>
      </c>
      <c r="AI14" s="103">
        <f t="shared" si="18"/>
        <v>0</v>
      </c>
      <c r="AJ14" s="103">
        <f t="shared" si="19"/>
        <v>0</v>
      </c>
      <c r="AK14" s="103">
        <f t="shared" si="20"/>
        <v>0</v>
      </c>
      <c r="AL14" s="103">
        <f t="shared" si="21"/>
        <v>0</v>
      </c>
      <c r="AM14" s="103">
        <f t="shared" si="22"/>
        <v>0</v>
      </c>
      <c r="AN14" s="103">
        <f t="shared" si="23"/>
        <v>0</v>
      </c>
      <c r="AO14" s="104">
        <f t="shared" si="24"/>
        <v>0</v>
      </c>
      <c r="AQ14" s="105"/>
      <c r="AR14" s="105"/>
      <c r="AS14" s="105"/>
      <c r="AT14" s="105"/>
      <c r="AU14" s="105"/>
      <c r="AV14" s="105"/>
      <c r="AW14" s="106">
        <f t="shared" si="25"/>
        <v>0</v>
      </c>
      <c r="AX14" s="106">
        <f t="shared" si="26"/>
        <v>0</v>
      </c>
      <c r="AY14" s="100" t="e">
        <f>VLOOKUP(AX14,Auszahlungen_Startgeld!$O$3:$U$6543,IF(OR(G14="U17",G14="U21",G14="V",G14="SV"),3,4),1)</f>
        <v>#N/A</v>
      </c>
    </row>
    <row r="15" spans="1:51" x14ac:dyDescent="0.25">
      <c r="A15" s="90">
        <v>14</v>
      </c>
      <c r="B15" s="90">
        <f t="shared" si="0"/>
        <v>98</v>
      </c>
      <c r="C15" s="107" t="e">
        <f>VLOOKUP($H15,[1]Teilnehmerliste!$C$6:$N$999,12,0)</f>
        <v>#N/A</v>
      </c>
      <c r="D15" s="107" t="e">
        <f>VLOOKUP($H15,[1]Teilnehmerliste!$C$6:$N$999,3,0)</f>
        <v>#N/A</v>
      </c>
      <c r="E15" s="107" t="e">
        <f>VLOOKUP($H15,[1]Teilnehmerliste!$C$6:$N$999,4,0)</f>
        <v>#N/A</v>
      </c>
      <c r="F15" s="107" t="e">
        <f>VLOOKUP($H15,[1]Teilnehmerliste!$C$6:$N$999,6,0)</f>
        <v>#N/A</v>
      </c>
      <c r="G15" s="108" t="e">
        <f>VLOOKUP(F15,Jahrgänge!$A$2:$B$114,2,1)</f>
        <v>#N/A</v>
      </c>
      <c r="H15" s="109"/>
      <c r="I15" s="107" t="e">
        <f>VLOOKUP($H15,[1]Teilnehmerliste!$C$6:$N$999,7,0)</f>
        <v>#N/A</v>
      </c>
      <c r="J15" s="107" t="e">
        <f>VLOOKUP($H15,[1]Teilnehmerliste!$C$6:$N$999,8,0)</f>
        <v>#N/A</v>
      </c>
      <c r="K15" s="107" t="e">
        <f>VLOOKUP($H15,[1]Teilnehmerliste!$C$6:$N$999,9,0)</f>
        <v>#N/A</v>
      </c>
      <c r="L15" s="107" t="e">
        <f>VLOOKUP($H15,[1]Teilnehmerliste!$C$6:$N$999,11,0)</f>
        <v>#N/A</v>
      </c>
      <c r="M15" s="107" t="e">
        <f>VLOOKUP($H15,[1]Teilnehmerliste!$C$6:$N$999,12,0)</f>
        <v>#N/A</v>
      </c>
      <c r="N15" s="92"/>
      <c r="O15" s="93">
        <v>43337</v>
      </c>
      <c r="P15" s="94">
        <v>2</v>
      </c>
      <c r="Q15" s="95">
        <v>42973.385416666664</v>
      </c>
      <c r="R15" s="95">
        <v>42973.430555555555</v>
      </c>
      <c r="S15" s="94">
        <v>4</v>
      </c>
      <c r="T15" s="96" t="e">
        <f t="shared" si="14"/>
        <v>#N/A</v>
      </c>
      <c r="U15" s="97" t="s">
        <v>123</v>
      </c>
      <c r="W15" s="98"/>
      <c r="X15" s="98"/>
      <c r="Y15" s="98"/>
      <c r="Z15" s="98"/>
      <c r="AA15" s="98"/>
      <c r="AB15" s="98"/>
      <c r="AC15" s="99"/>
      <c r="AD15" s="100" t="e">
        <f>VLOOKUP(AF15,Auszahlungen_Startgeld!$A$3:$G$6543,IF(OR(G15="U17",G15="U21",G15="V",G15="SV"),3,4),1)</f>
        <v>#N/A</v>
      </c>
      <c r="AE15" s="101">
        <f t="shared" si="15"/>
        <v>0</v>
      </c>
      <c r="AF15" s="101">
        <f t="shared" si="16"/>
        <v>0</v>
      </c>
      <c r="AG15" s="102">
        <f t="shared" si="17"/>
        <v>98</v>
      </c>
      <c r="AI15" s="103">
        <f t="shared" si="18"/>
        <v>0</v>
      </c>
      <c r="AJ15" s="103">
        <f t="shared" si="19"/>
        <v>0</v>
      </c>
      <c r="AK15" s="103">
        <f t="shared" si="20"/>
        <v>0</v>
      </c>
      <c r="AL15" s="103">
        <f t="shared" si="21"/>
        <v>0</v>
      </c>
      <c r="AM15" s="103">
        <f t="shared" si="22"/>
        <v>0</v>
      </c>
      <c r="AN15" s="103">
        <f t="shared" si="23"/>
        <v>0</v>
      </c>
      <c r="AO15" s="104">
        <f t="shared" si="24"/>
        <v>0</v>
      </c>
      <c r="AQ15" s="105"/>
      <c r="AR15" s="105"/>
      <c r="AS15" s="105"/>
      <c r="AT15" s="105"/>
      <c r="AU15" s="105"/>
      <c r="AV15" s="105"/>
      <c r="AW15" s="106">
        <f t="shared" si="25"/>
        <v>0</v>
      </c>
      <c r="AX15" s="106">
        <f t="shared" si="26"/>
        <v>0</v>
      </c>
      <c r="AY15" s="100" t="e">
        <f>VLOOKUP(AX15,Auszahlungen_Startgeld!$O$3:$U$6543,IF(OR(G15="U17",G15="U21",G15="V",G15="SV"),3,4),1)</f>
        <v>#N/A</v>
      </c>
    </row>
    <row r="16" spans="1:51" x14ac:dyDescent="0.25">
      <c r="A16" s="90">
        <v>15</v>
      </c>
      <c r="B16" s="90">
        <f t="shared" si="0"/>
        <v>98</v>
      </c>
      <c r="C16" s="107" t="e">
        <f>VLOOKUP($H16,[1]Teilnehmerliste!$C$6:$N$999,12,0)</f>
        <v>#N/A</v>
      </c>
      <c r="D16" s="107" t="e">
        <f>VLOOKUP($H16,[1]Teilnehmerliste!$C$6:$N$999,3,0)</f>
        <v>#N/A</v>
      </c>
      <c r="E16" s="107" t="e">
        <f>VLOOKUP($H16,[1]Teilnehmerliste!$C$6:$N$999,4,0)</f>
        <v>#N/A</v>
      </c>
      <c r="F16" s="107" t="e">
        <f>VLOOKUP($H16,[1]Teilnehmerliste!$C$6:$N$999,6,0)</f>
        <v>#N/A</v>
      </c>
      <c r="G16" s="108" t="e">
        <f>VLOOKUP(F16,Jahrgänge!$A$2:$B$114,2,1)</f>
        <v>#N/A</v>
      </c>
      <c r="H16" s="109"/>
      <c r="I16" s="107" t="e">
        <f>VLOOKUP($H16,[1]Teilnehmerliste!$C$6:$N$999,7,0)</f>
        <v>#N/A</v>
      </c>
      <c r="J16" s="107" t="e">
        <f>VLOOKUP($H16,[1]Teilnehmerliste!$C$6:$N$999,8,0)</f>
        <v>#N/A</v>
      </c>
      <c r="K16" s="107" t="e">
        <f>VLOOKUP($H16,[1]Teilnehmerliste!$C$6:$N$999,9,0)</f>
        <v>#N/A</v>
      </c>
      <c r="L16" s="107" t="e">
        <f>VLOOKUP($H16,[1]Teilnehmerliste!$C$6:$N$999,11,0)</f>
        <v>#N/A</v>
      </c>
      <c r="M16" s="107" t="e">
        <f>VLOOKUP($H16,[1]Teilnehmerliste!$C$6:$N$999,12,0)</f>
        <v>#N/A</v>
      </c>
      <c r="N16" s="92"/>
      <c r="O16" s="93">
        <v>43337</v>
      </c>
      <c r="P16" s="94">
        <v>2</v>
      </c>
      <c r="Q16" s="95">
        <v>42973.385416666664</v>
      </c>
      <c r="R16" s="95">
        <v>42973.430555555555</v>
      </c>
      <c r="S16" s="94">
        <v>5</v>
      </c>
      <c r="T16" s="96" t="e">
        <f t="shared" si="14"/>
        <v>#N/A</v>
      </c>
      <c r="U16" s="97" t="s">
        <v>123</v>
      </c>
      <c r="W16" s="98"/>
      <c r="X16" s="98"/>
      <c r="Y16" s="98"/>
      <c r="Z16" s="98"/>
      <c r="AA16" s="98"/>
      <c r="AB16" s="98"/>
      <c r="AC16" s="99"/>
      <c r="AD16" s="100" t="e">
        <f>VLOOKUP(AF16,Auszahlungen_Startgeld!$A$3:$G$6543,IF(OR(G16="U17",G16="U21",G16="V",G16="SV"),3,4),1)</f>
        <v>#N/A</v>
      </c>
      <c r="AE16" s="101">
        <f t="shared" si="15"/>
        <v>0</v>
      </c>
      <c r="AF16" s="101">
        <f t="shared" si="16"/>
        <v>0</v>
      </c>
      <c r="AG16" s="102">
        <f t="shared" si="17"/>
        <v>98</v>
      </c>
      <c r="AI16" s="103">
        <f t="shared" si="18"/>
        <v>0</v>
      </c>
      <c r="AJ16" s="103">
        <f t="shared" si="19"/>
        <v>0</v>
      </c>
      <c r="AK16" s="103">
        <f t="shared" si="20"/>
        <v>0</v>
      </c>
      <c r="AL16" s="103">
        <f t="shared" si="21"/>
        <v>0</v>
      </c>
      <c r="AM16" s="103">
        <f t="shared" si="22"/>
        <v>0</v>
      </c>
      <c r="AN16" s="103">
        <f t="shared" si="23"/>
        <v>0</v>
      </c>
      <c r="AO16" s="104">
        <f t="shared" si="24"/>
        <v>0</v>
      </c>
      <c r="AQ16" s="105"/>
      <c r="AR16" s="105"/>
      <c r="AS16" s="105"/>
      <c r="AT16" s="105"/>
      <c r="AU16" s="105"/>
      <c r="AV16" s="105"/>
      <c r="AW16" s="106">
        <f t="shared" si="25"/>
        <v>0</v>
      </c>
      <c r="AX16" s="106">
        <f t="shared" si="26"/>
        <v>0</v>
      </c>
      <c r="AY16" s="100" t="e">
        <f>VLOOKUP(AX16,Auszahlungen_Startgeld!$O$3:$U$6543,IF(OR(G16="U17",G16="U21",G16="V",G16="SV"),3,4),1)</f>
        <v>#N/A</v>
      </c>
    </row>
    <row r="17" spans="1:51" x14ac:dyDescent="0.25">
      <c r="A17" s="90">
        <v>16</v>
      </c>
      <c r="B17" s="90">
        <f t="shared" si="0"/>
        <v>98</v>
      </c>
      <c r="C17" s="107" t="e">
        <f>VLOOKUP($H17,[1]Teilnehmerliste!$C$6:$N$999,12,0)</f>
        <v>#N/A</v>
      </c>
      <c r="D17" s="107" t="e">
        <f>VLOOKUP($H17,[1]Teilnehmerliste!$C$6:$N$999,3,0)</f>
        <v>#N/A</v>
      </c>
      <c r="E17" s="107" t="e">
        <f>VLOOKUP($H17,[1]Teilnehmerliste!$C$6:$N$999,4,0)</f>
        <v>#N/A</v>
      </c>
      <c r="F17" s="107" t="e">
        <f>VLOOKUP($H17,[1]Teilnehmerliste!$C$6:$N$999,6,0)</f>
        <v>#N/A</v>
      </c>
      <c r="G17" s="108" t="e">
        <f>VLOOKUP(F17,Jahrgänge!$A$2:$B$114,2,1)</f>
        <v>#N/A</v>
      </c>
      <c r="H17" s="109"/>
      <c r="I17" s="107" t="e">
        <f>VLOOKUP($H17,[1]Teilnehmerliste!$C$6:$N$999,7,0)</f>
        <v>#N/A</v>
      </c>
      <c r="J17" s="107" t="e">
        <f>VLOOKUP($H17,[1]Teilnehmerliste!$C$6:$N$999,8,0)</f>
        <v>#N/A</v>
      </c>
      <c r="K17" s="107" t="e">
        <f>VLOOKUP($H17,[1]Teilnehmerliste!$C$6:$N$999,9,0)</f>
        <v>#N/A</v>
      </c>
      <c r="L17" s="107" t="e">
        <f>VLOOKUP($H17,[1]Teilnehmerliste!$C$6:$N$999,11,0)</f>
        <v>#N/A</v>
      </c>
      <c r="M17" s="107" t="e">
        <f>VLOOKUP($H17,[1]Teilnehmerliste!$C$6:$N$999,12,0)</f>
        <v>#N/A</v>
      </c>
      <c r="N17" s="92"/>
      <c r="O17" s="93">
        <v>43337</v>
      </c>
      <c r="P17" s="94">
        <v>2</v>
      </c>
      <c r="Q17" s="95">
        <v>42973.385416666664</v>
      </c>
      <c r="R17" s="95">
        <v>42973.430555555555</v>
      </c>
      <c r="S17" s="94">
        <v>6</v>
      </c>
      <c r="T17" s="96" t="e">
        <f t="shared" si="14"/>
        <v>#N/A</v>
      </c>
      <c r="U17" s="97" t="s">
        <v>123</v>
      </c>
      <c r="W17" s="98"/>
      <c r="X17" s="98"/>
      <c r="Y17" s="98"/>
      <c r="Z17" s="98"/>
      <c r="AA17" s="98"/>
      <c r="AB17" s="98"/>
      <c r="AC17" s="99"/>
      <c r="AD17" s="100" t="e">
        <f>VLOOKUP(AF17,Auszahlungen_Startgeld!$A$3:$G$6543,IF(OR(G17="U17",G17="U21",G17="V",G17="SV"),3,4),1)</f>
        <v>#N/A</v>
      </c>
      <c r="AE17" s="101">
        <f t="shared" si="15"/>
        <v>0</v>
      </c>
      <c r="AF17" s="101">
        <f t="shared" si="16"/>
        <v>0</v>
      </c>
      <c r="AG17" s="102">
        <f t="shared" si="17"/>
        <v>98</v>
      </c>
      <c r="AI17" s="103">
        <f t="shared" si="18"/>
        <v>0</v>
      </c>
      <c r="AJ17" s="103">
        <f t="shared" si="19"/>
        <v>0</v>
      </c>
      <c r="AK17" s="103">
        <f t="shared" si="20"/>
        <v>0</v>
      </c>
      <c r="AL17" s="103">
        <f t="shared" si="21"/>
        <v>0</v>
      </c>
      <c r="AM17" s="103">
        <f t="shared" si="22"/>
        <v>0</v>
      </c>
      <c r="AN17" s="103">
        <f t="shared" si="23"/>
        <v>0</v>
      </c>
      <c r="AO17" s="104">
        <f t="shared" si="24"/>
        <v>0</v>
      </c>
      <c r="AQ17" s="105"/>
      <c r="AR17" s="105"/>
      <c r="AS17" s="105"/>
      <c r="AT17" s="105"/>
      <c r="AU17" s="105"/>
      <c r="AV17" s="105"/>
      <c r="AW17" s="106">
        <f t="shared" si="25"/>
        <v>0</v>
      </c>
      <c r="AX17" s="106">
        <f t="shared" si="26"/>
        <v>0</v>
      </c>
      <c r="AY17" s="100" t="e">
        <f>VLOOKUP(AX17,Auszahlungen_Startgeld!$O$3:$U$6543,IF(OR(G17="U17",G17="U21",G17="V",G17="SV"),3,4),1)</f>
        <v>#N/A</v>
      </c>
    </row>
    <row r="18" spans="1:51" x14ac:dyDescent="0.25">
      <c r="A18" s="90">
        <v>17</v>
      </c>
      <c r="B18" s="90">
        <f t="shared" si="0"/>
        <v>98</v>
      </c>
      <c r="C18" s="107" t="e">
        <f>VLOOKUP($H18,[1]Teilnehmerliste!$C$6:$N$999,12,0)</f>
        <v>#N/A</v>
      </c>
      <c r="D18" s="107" t="e">
        <f>VLOOKUP($H18,[1]Teilnehmerliste!$C$6:$N$999,3,0)</f>
        <v>#N/A</v>
      </c>
      <c r="E18" s="107" t="e">
        <f>VLOOKUP($H18,[1]Teilnehmerliste!$C$6:$N$999,4,0)</f>
        <v>#N/A</v>
      </c>
      <c r="F18" s="107" t="e">
        <f>VLOOKUP($H18,[1]Teilnehmerliste!$C$6:$N$999,6,0)</f>
        <v>#N/A</v>
      </c>
      <c r="G18" s="108" t="e">
        <f>VLOOKUP(F18,Jahrgänge!$A$2:$B$114,2,1)</f>
        <v>#N/A</v>
      </c>
      <c r="H18" s="109"/>
      <c r="I18" s="107" t="e">
        <f>VLOOKUP($H18,[1]Teilnehmerliste!$C$6:$N$999,7,0)</f>
        <v>#N/A</v>
      </c>
      <c r="J18" s="107" t="e">
        <f>VLOOKUP($H18,[1]Teilnehmerliste!$C$6:$N$999,8,0)</f>
        <v>#N/A</v>
      </c>
      <c r="K18" s="107" t="e">
        <f>VLOOKUP($H18,[1]Teilnehmerliste!$C$6:$N$999,9,0)</f>
        <v>#N/A</v>
      </c>
      <c r="L18" s="107" t="e">
        <f>VLOOKUP($H18,[1]Teilnehmerliste!$C$6:$N$999,11,0)</f>
        <v>#N/A</v>
      </c>
      <c r="M18" s="107" t="e">
        <f>VLOOKUP($H18,[1]Teilnehmerliste!$C$6:$N$999,12,0)</f>
        <v>#N/A</v>
      </c>
      <c r="N18" s="92"/>
      <c r="O18" s="93">
        <v>43337</v>
      </c>
      <c r="P18" s="94">
        <v>2</v>
      </c>
      <c r="Q18" s="95">
        <v>42973.385416666664</v>
      </c>
      <c r="R18" s="95">
        <v>42973.430555555555</v>
      </c>
      <c r="S18" s="94">
        <v>7</v>
      </c>
      <c r="T18" s="96" t="e">
        <f t="shared" si="14"/>
        <v>#N/A</v>
      </c>
      <c r="U18" s="97" t="s">
        <v>123</v>
      </c>
      <c r="W18" s="98"/>
      <c r="X18" s="98"/>
      <c r="Y18" s="98"/>
      <c r="Z18" s="98"/>
      <c r="AA18" s="98"/>
      <c r="AB18" s="98"/>
      <c r="AC18" s="99"/>
      <c r="AD18" s="100" t="e">
        <f>VLOOKUP(AF18,Auszahlungen_Startgeld!$A$3:$G$6543,IF(OR(G18="U17",G18="U21",G18="V",G18="SV"),3,4),1)</f>
        <v>#N/A</v>
      </c>
      <c r="AE18" s="101">
        <f t="shared" si="15"/>
        <v>0</v>
      </c>
      <c r="AF18" s="101">
        <f t="shared" si="16"/>
        <v>0</v>
      </c>
      <c r="AG18" s="102">
        <f t="shared" si="17"/>
        <v>98</v>
      </c>
      <c r="AI18" s="103">
        <f t="shared" si="18"/>
        <v>0</v>
      </c>
      <c r="AJ18" s="103">
        <f t="shared" si="19"/>
        <v>0</v>
      </c>
      <c r="AK18" s="103">
        <f t="shared" si="20"/>
        <v>0</v>
      </c>
      <c r="AL18" s="103">
        <f t="shared" si="21"/>
        <v>0</v>
      </c>
      <c r="AM18" s="103">
        <f t="shared" si="22"/>
        <v>0</v>
      </c>
      <c r="AN18" s="103">
        <f t="shared" si="23"/>
        <v>0</v>
      </c>
      <c r="AO18" s="104">
        <f t="shared" si="24"/>
        <v>0</v>
      </c>
      <c r="AQ18" s="105"/>
      <c r="AR18" s="105"/>
      <c r="AS18" s="105"/>
      <c r="AT18" s="105"/>
      <c r="AU18" s="105"/>
      <c r="AV18" s="105"/>
      <c r="AW18" s="106">
        <f t="shared" si="25"/>
        <v>0</v>
      </c>
      <c r="AX18" s="106">
        <f t="shared" si="26"/>
        <v>0</v>
      </c>
      <c r="AY18" s="100" t="e">
        <f>VLOOKUP(AX18,Auszahlungen_Startgeld!$O$3:$U$6543,IF(OR(G18="U17",G18="U21",G18="V",G18="SV"),3,4),1)</f>
        <v>#N/A</v>
      </c>
    </row>
    <row r="19" spans="1:51" x14ac:dyDescent="0.25">
      <c r="A19" s="90">
        <v>18</v>
      </c>
      <c r="B19" s="90">
        <f t="shared" si="0"/>
        <v>98</v>
      </c>
      <c r="C19" s="107" t="e">
        <f>VLOOKUP($H19,[1]Teilnehmerliste!$C$6:$N$999,12,0)</f>
        <v>#N/A</v>
      </c>
      <c r="D19" s="107" t="e">
        <f>VLOOKUP($H19,[1]Teilnehmerliste!$C$6:$N$999,3,0)</f>
        <v>#N/A</v>
      </c>
      <c r="E19" s="107" t="e">
        <f>VLOOKUP($H19,[1]Teilnehmerliste!$C$6:$N$999,4,0)</f>
        <v>#N/A</v>
      </c>
      <c r="F19" s="107" t="e">
        <f>VLOOKUP($H19,[1]Teilnehmerliste!$C$6:$N$999,6,0)</f>
        <v>#N/A</v>
      </c>
      <c r="G19" s="108" t="e">
        <f>VLOOKUP(F19,Jahrgänge!$A$2:$B$114,2,1)</f>
        <v>#N/A</v>
      </c>
      <c r="H19" s="109"/>
      <c r="I19" s="107" t="e">
        <f>VLOOKUP($H19,[1]Teilnehmerliste!$C$6:$N$999,7,0)</f>
        <v>#N/A</v>
      </c>
      <c r="J19" s="107" t="e">
        <f>VLOOKUP($H19,[1]Teilnehmerliste!$C$6:$N$999,8,0)</f>
        <v>#N/A</v>
      </c>
      <c r="K19" s="107" t="e">
        <f>VLOOKUP($H19,[1]Teilnehmerliste!$C$6:$N$999,9,0)</f>
        <v>#N/A</v>
      </c>
      <c r="L19" s="107" t="e">
        <f>VLOOKUP($H19,[1]Teilnehmerliste!$C$6:$N$999,11,0)</f>
        <v>#N/A</v>
      </c>
      <c r="M19" s="107" t="e">
        <f>VLOOKUP($H19,[1]Teilnehmerliste!$C$6:$N$999,12,0)</f>
        <v>#N/A</v>
      </c>
      <c r="N19" s="92"/>
      <c r="O19" s="93">
        <v>43337</v>
      </c>
      <c r="P19" s="94">
        <v>2</v>
      </c>
      <c r="Q19" s="95">
        <v>42973.385416666664</v>
      </c>
      <c r="R19" s="95">
        <v>42973.430555555555</v>
      </c>
      <c r="S19" s="94">
        <v>8</v>
      </c>
      <c r="T19" s="96" t="e">
        <f t="shared" si="14"/>
        <v>#N/A</v>
      </c>
      <c r="U19" s="97" t="s">
        <v>123</v>
      </c>
      <c r="W19" s="98"/>
      <c r="X19" s="98"/>
      <c r="Y19" s="98"/>
      <c r="Z19" s="98"/>
      <c r="AA19" s="98"/>
      <c r="AB19" s="98"/>
      <c r="AC19" s="99"/>
      <c r="AD19" s="100" t="e">
        <f>VLOOKUP(AF19,Auszahlungen_Startgeld!$A$3:$G$6543,IF(OR(G19="U17",G19="U21",G19="V",G19="SV"),3,4),1)</f>
        <v>#N/A</v>
      </c>
      <c r="AE19" s="101">
        <f t="shared" si="15"/>
        <v>0</v>
      </c>
      <c r="AF19" s="101">
        <f t="shared" si="16"/>
        <v>0</v>
      </c>
      <c r="AG19" s="102">
        <f t="shared" si="17"/>
        <v>98</v>
      </c>
      <c r="AI19" s="103">
        <f t="shared" si="18"/>
        <v>0</v>
      </c>
      <c r="AJ19" s="103">
        <f t="shared" si="19"/>
        <v>0</v>
      </c>
      <c r="AK19" s="103">
        <f t="shared" si="20"/>
        <v>0</v>
      </c>
      <c r="AL19" s="103">
        <f t="shared" si="21"/>
        <v>0</v>
      </c>
      <c r="AM19" s="103">
        <f t="shared" si="22"/>
        <v>0</v>
      </c>
      <c r="AN19" s="103">
        <f t="shared" si="23"/>
        <v>0</v>
      </c>
      <c r="AO19" s="104">
        <f t="shared" si="24"/>
        <v>0</v>
      </c>
      <c r="AQ19" s="105"/>
      <c r="AR19" s="105"/>
      <c r="AS19" s="105"/>
      <c r="AT19" s="105"/>
      <c r="AU19" s="105"/>
      <c r="AV19" s="105"/>
      <c r="AW19" s="106">
        <f t="shared" si="25"/>
        <v>0</v>
      </c>
      <c r="AX19" s="106">
        <f t="shared" si="26"/>
        <v>0</v>
      </c>
      <c r="AY19" s="100" t="e">
        <f>VLOOKUP(AX19,Auszahlungen_Startgeld!$O$3:$U$6543,IF(OR(G19="U17",G19="U21",G19="V",G19="SV"),3,4),1)</f>
        <v>#N/A</v>
      </c>
    </row>
    <row r="20" spans="1:51" x14ac:dyDescent="0.25">
      <c r="A20" s="90">
        <v>19</v>
      </c>
      <c r="B20" s="90">
        <f t="shared" si="0"/>
        <v>98</v>
      </c>
      <c r="C20" s="107" t="e">
        <f>VLOOKUP($H20,[1]Teilnehmerliste!$C$6:$N$999,12,0)</f>
        <v>#N/A</v>
      </c>
      <c r="D20" s="107" t="e">
        <f>VLOOKUP($H20,[1]Teilnehmerliste!$C$6:$N$999,3,0)</f>
        <v>#N/A</v>
      </c>
      <c r="E20" s="107" t="e">
        <f>VLOOKUP($H20,[1]Teilnehmerliste!$C$6:$N$999,4,0)</f>
        <v>#N/A</v>
      </c>
      <c r="F20" s="107" t="e">
        <f>VLOOKUP($H20,[1]Teilnehmerliste!$C$6:$N$999,6,0)</f>
        <v>#N/A</v>
      </c>
      <c r="G20" s="108" t="e">
        <f>VLOOKUP(F20,Jahrgänge!$A$2:$B$114,2,1)</f>
        <v>#N/A</v>
      </c>
      <c r="H20" s="109"/>
      <c r="I20" s="107" t="e">
        <f>VLOOKUP($H20,[1]Teilnehmerliste!$C$6:$N$999,7,0)</f>
        <v>#N/A</v>
      </c>
      <c r="J20" s="107" t="e">
        <f>VLOOKUP($H20,[1]Teilnehmerliste!$C$6:$N$999,8,0)</f>
        <v>#N/A</v>
      </c>
      <c r="K20" s="107" t="e">
        <f>VLOOKUP($H20,[1]Teilnehmerliste!$C$6:$N$999,9,0)</f>
        <v>#N/A</v>
      </c>
      <c r="L20" s="107" t="e">
        <f>VLOOKUP($H20,[1]Teilnehmerliste!$C$6:$N$999,11,0)</f>
        <v>#N/A</v>
      </c>
      <c r="M20" s="107" t="e">
        <f>VLOOKUP($H20,[1]Teilnehmerliste!$C$6:$N$999,12,0)</f>
        <v>#N/A</v>
      </c>
      <c r="N20" s="92"/>
      <c r="O20" s="93">
        <v>43337</v>
      </c>
      <c r="P20" s="94">
        <v>2</v>
      </c>
      <c r="Q20" s="95">
        <v>42973.385416666664</v>
      </c>
      <c r="R20" s="95">
        <v>42973.430555555555</v>
      </c>
      <c r="S20" s="94">
        <v>9</v>
      </c>
      <c r="T20" s="96" t="e">
        <f t="shared" si="14"/>
        <v>#N/A</v>
      </c>
      <c r="U20" s="97" t="s">
        <v>123</v>
      </c>
      <c r="W20" s="98"/>
      <c r="X20" s="98"/>
      <c r="Y20" s="98"/>
      <c r="Z20" s="98"/>
      <c r="AA20" s="98"/>
      <c r="AB20" s="98"/>
      <c r="AC20" s="99"/>
      <c r="AD20" s="100" t="e">
        <f>VLOOKUP(AF20,Auszahlungen_Startgeld!$A$3:$G$6543,IF(OR(G20="U17",G20="U21",G20="V",G20="SV"),3,4),1)</f>
        <v>#N/A</v>
      </c>
      <c r="AE20" s="101">
        <f t="shared" si="15"/>
        <v>0</v>
      </c>
      <c r="AF20" s="101">
        <f t="shared" si="16"/>
        <v>0</v>
      </c>
      <c r="AG20" s="102">
        <f t="shared" si="17"/>
        <v>98</v>
      </c>
      <c r="AI20" s="103">
        <f t="shared" si="18"/>
        <v>0</v>
      </c>
      <c r="AJ20" s="103">
        <f t="shared" si="19"/>
        <v>0</v>
      </c>
      <c r="AK20" s="103">
        <f t="shared" si="20"/>
        <v>0</v>
      </c>
      <c r="AL20" s="103">
        <f t="shared" si="21"/>
        <v>0</v>
      </c>
      <c r="AM20" s="103">
        <f t="shared" si="22"/>
        <v>0</v>
      </c>
      <c r="AN20" s="103">
        <f t="shared" si="23"/>
        <v>0</v>
      </c>
      <c r="AO20" s="104">
        <f t="shared" si="24"/>
        <v>0</v>
      </c>
      <c r="AQ20" s="105"/>
      <c r="AR20" s="105"/>
      <c r="AS20" s="105"/>
      <c r="AT20" s="105"/>
      <c r="AU20" s="105"/>
      <c r="AV20" s="105"/>
      <c r="AW20" s="106">
        <f t="shared" si="25"/>
        <v>0</v>
      </c>
      <c r="AX20" s="106">
        <f t="shared" si="26"/>
        <v>0</v>
      </c>
      <c r="AY20" s="100" t="e">
        <f>VLOOKUP(AX20,Auszahlungen_Startgeld!$O$3:$U$6543,IF(OR(G20="U17",G20="U21",G20="V",G20="SV"),3,4),1)</f>
        <v>#N/A</v>
      </c>
    </row>
    <row r="21" spans="1:51" x14ac:dyDescent="0.25">
      <c r="A21" s="90">
        <v>20</v>
      </c>
      <c r="B21" s="90">
        <f t="shared" si="0"/>
        <v>98</v>
      </c>
      <c r="C21" s="107" t="e">
        <f>VLOOKUP($H21,[1]Teilnehmerliste!$C$6:$N$999,12,0)</f>
        <v>#N/A</v>
      </c>
      <c r="D21" s="107" t="e">
        <f>VLOOKUP($H21,[1]Teilnehmerliste!$C$6:$N$999,3,0)</f>
        <v>#N/A</v>
      </c>
      <c r="E21" s="107" t="e">
        <f>VLOOKUP($H21,[1]Teilnehmerliste!$C$6:$N$999,4,0)</f>
        <v>#N/A</v>
      </c>
      <c r="F21" s="107" t="e">
        <f>VLOOKUP($H21,[1]Teilnehmerliste!$C$6:$N$999,6,0)</f>
        <v>#N/A</v>
      </c>
      <c r="G21" s="108" t="e">
        <f>VLOOKUP(F21,Jahrgänge!$A$2:$B$114,2,1)</f>
        <v>#N/A</v>
      </c>
      <c r="H21" s="109"/>
      <c r="I21" s="107" t="e">
        <f>VLOOKUP($H21,[1]Teilnehmerliste!$C$6:$N$999,7,0)</f>
        <v>#N/A</v>
      </c>
      <c r="J21" s="107" t="e">
        <f>VLOOKUP($H21,[1]Teilnehmerliste!$C$6:$N$999,8,0)</f>
        <v>#N/A</v>
      </c>
      <c r="K21" s="107" t="e">
        <f>VLOOKUP($H21,[1]Teilnehmerliste!$C$6:$N$999,9,0)</f>
        <v>#N/A</v>
      </c>
      <c r="L21" s="107" t="e">
        <f>VLOOKUP($H21,[1]Teilnehmerliste!$C$6:$N$999,11,0)</f>
        <v>#N/A</v>
      </c>
      <c r="M21" s="107" t="e">
        <f>VLOOKUP($H21,[1]Teilnehmerliste!$C$6:$N$999,12,0)</f>
        <v>#N/A</v>
      </c>
      <c r="N21" s="92"/>
      <c r="O21" s="93">
        <v>43337</v>
      </c>
      <c r="P21" s="94">
        <v>2</v>
      </c>
      <c r="Q21" s="95">
        <v>42973.385416666664</v>
      </c>
      <c r="R21" s="95">
        <v>42973.430555555555</v>
      </c>
      <c r="S21" s="94">
        <v>10</v>
      </c>
      <c r="T21" s="96" t="e">
        <f t="shared" si="14"/>
        <v>#N/A</v>
      </c>
      <c r="U21" s="97" t="s">
        <v>123</v>
      </c>
      <c r="W21" s="98"/>
      <c r="X21" s="98"/>
      <c r="Y21" s="98"/>
      <c r="Z21" s="98"/>
      <c r="AA21" s="98"/>
      <c r="AB21" s="98"/>
      <c r="AC21" s="99"/>
      <c r="AD21" s="100" t="e">
        <f>VLOOKUP(AF21,Auszahlungen_Startgeld!$A$3:$G$6543,IF(OR(G21="U17",G21="U21",G21="V",G21="SV"),3,4),1)</f>
        <v>#N/A</v>
      </c>
      <c r="AE21" s="101">
        <f t="shared" si="15"/>
        <v>0</v>
      </c>
      <c r="AF21" s="101">
        <f t="shared" si="16"/>
        <v>0</v>
      </c>
      <c r="AG21" s="102">
        <f t="shared" si="17"/>
        <v>98</v>
      </c>
      <c r="AI21" s="103">
        <f t="shared" si="18"/>
        <v>0</v>
      </c>
      <c r="AJ21" s="103">
        <f t="shared" si="19"/>
        <v>0</v>
      </c>
      <c r="AK21" s="103">
        <f t="shared" si="20"/>
        <v>0</v>
      </c>
      <c r="AL21" s="103">
        <f t="shared" si="21"/>
        <v>0</v>
      </c>
      <c r="AM21" s="103">
        <f t="shared" si="22"/>
        <v>0</v>
      </c>
      <c r="AN21" s="103">
        <f t="shared" si="23"/>
        <v>0</v>
      </c>
      <c r="AO21" s="104">
        <f t="shared" si="24"/>
        <v>0</v>
      </c>
      <c r="AQ21" s="105"/>
      <c r="AR21" s="105"/>
      <c r="AS21" s="105"/>
      <c r="AT21" s="105"/>
      <c r="AU21" s="105"/>
      <c r="AV21" s="105"/>
      <c r="AW21" s="106">
        <f t="shared" si="25"/>
        <v>0</v>
      </c>
      <c r="AX21" s="106">
        <f t="shared" si="26"/>
        <v>0</v>
      </c>
      <c r="AY21" s="100" t="e">
        <f>VLOOKUP(AX21,Auszahlungen_Startgeld!$O$3:$U$6543,IF(OR(G21="U17",G21="U21",G21="V",G21="SV"),3,4),1)</f>
        <v>#N/A</v>
      </c>
    </row>
    <row r="22" spans="1:51" x14ac:dyDescent="0.25">
      <c r="A22" s="90">
        <v>21</v>
      </c>
      <c r="B22" s="90">
        <f t="shared" si="0"/>
        <v>98</v>
      </c>
      <c r="C22" s="107" t="e">
        <f>VLOOKUP($H22,[1]Teilnehmerliste!$C$6:$N$999,12,0)</f>
        <v>#N/A</v>
      </c>
      <c r="D22" s="107" t="e">
        <f>VLOOKUP($H22,[1]Teilnehmerliste!$C$6:$N$999,3,0)</f>
        <v>#N/A</v>
      </c>
      <c r="E22" s="107" t="e">
        <f>VLOOKUP($H22,[1]Teilnehmerliste!$C$6:$N$999,4,0)</f>
        <v>#N/A</v>
      </c>
      <c r="F22" s="107" t="e">
        <f>VLOOKUP($H22,[1]Teilnehmerliste!$C$6:$N$999,6,0)</f>
        <v>#N/A</v>
      </c>
      <c r="G22" s="108" t="e">
        <f>VLOOKUP(F22,Jahrgänge!$A$2:$B$114,2,1)</f>
        <v>#N/A</v>
      </c>
      <c r="H22" s="109"/>
      <c r="I22" s="107" t="e">
        <f>VLOOKUP($H22,[1]Teilnehmerliste!$C$6:$N$999,7,0)</f>
        <v>#N/A</v>
      </c>
      <c r="J22" s="107" t="e">
        <f>VLOOKUP($H22,[1]Teilnehmerliste!$C$6:$N$999,8,0)</f>
        <v>#N/A</v>
      </c>
      <c r="K22" s="107" t="e">
        <f>VLOOKUP($H22,[1]Teilnehmerliste!$C$6:$N$999,9,0)</f>
        <v>#N/A</v>
      </c>
      <c r="L22" s="107" t="e">
        <f>VLOOKUP($H22,[1]Teilnehmerliste!$C$6:$N$999,11,0)</f>
        <v>#N/A</v>
      </c>
      <c r="M22" s="107" t="e">
        <f>VLOOKUP($H22,[1]Teilnehmerliste!$C$6:$N$999,12,0)</f>
        <v>#N/A</v>
      </c>
      <c r="N22" s="92"/>
      <c r="O22" s="93">
        <v>43337</v>
      </c>
      <c r="P22" s="94">
        <v>3</v>
      </c>
      <c r="Q22" s="95">
        <v>42973.4375</v>
      </c>
      <c r="R22" s="95">
        <v>42973.482638888891</v>
      </c>
      <c r="S22" s="94">
        <v>1</v>
      </c>
      <c r="T22" s="96" t="e">
        <f t="shared" si="14"/>
        <v>#N/A</v>
      </c>
      <c r="U22" s="97" t="s">
        <v>123</v>
      </c>
      <c r="W22" s="98"/>
      <c r="X22" s="98"/>
      <c r="Y22" s="98"/>
      <c r="Z22" s="98"/>
      <c r="AA22" s="98"/>
      <c r="AB22" s="98"/>
      <c r="AC22" s="99"/>
      <c r="AD22" s="100" t="e">
        <f>VLOOKUP(AF22,Auszahlungen_Startgeld!$A$3:$G$6543,IF(OR(G22="U17",G22="U21",G22="V",G22="SV"),3,4),1)</f>
        <v>#N/A</v>
      </c>
      <c r="AE22" s="101">
        <f t="shared" si="15"/>
        <v>0</v>
      </c>
      <c r="AF22" s="101">
        <f t="shared" si="16"/>
        <v>0</v>
      </c>
      <c r="AG22" s="102">
        <f t="shared" si="17"/>
        <v>98</v>
      </c>
      <c r="AI22" s="103">
        <f t="shared" si="18"/>
        <v>0</v>
      </c>
      <c r="AJ22" s="103">
        <f t="shared" si="19"/>
        <v>0</v>
      </c>
      <c r="AK22" s="103">
        <f t="shared" si="20"/>
        <v>0</v>
      </c>
      <c r="AL22" s="103">
        <f t="shared" si="21"/>
        <v>0</v>
      </c>
      <c r="AM22" s="103">
        <f t="shared" si="22"/>
        <v>0</v>
      </c>
      <c r="AN22" s="103">
        <f t="shared" si="23"/>
        <v>0</v>
      </c>
      <c r="AO22" s="104">
        <f t="shared" si="24"/>
        <v>0</v>
      </c>
      <c r="AQ22" s="105"/>
      <c r="AR22" s="105"/>
      <c r="AS22" s="105"/>
      <c r="AT22" s="105"/>
      <c r="AU22" s="105"/>
      <c r="AV22" s="105"/>
      <c r="AW22" s="106">
        <f t="shared" si="25"/>
        <v>0</v>
      </c>
      <c r="AX22" s="106">
        <f t="shared" si="26"/>
        <v>0</v>
      </c>
      <c r="AY22" s="100" t="e">
        <f>VLOOKUP(AX22,Auszahlungen_Startgeld!$O$3:$U$6543,IF(OR(G22="U17",G22="U21",G22="V",G22="SV"),3,4),1)</f>
        <v>#N/A</v>
      </c>
    </row>
    <row r="23" spans="1:51" x14ac:dyDescent="0.25">
      <c r="A23" s="90">
        <v>22</v>
      </c>
      <c r="B23" s="90">
        <f t="shared" si="0"/>
        <v>98</v>
      </c>
      <c r="C23" s="107" t="e">
        <f>VLOOKUP($H23,[1]Teilnehmerliste!$C$6:$N$999,12,0)</f>
        <v>#N/A</v>
      </c>
      <c r="D23" s="107" t="e">
        <f>VLOOKUP($H23,[1]Teilnehmerliste!$C$6:$N$999,3,0)</f>
        <v>#N/A</v>
      </c>
      <c r="E23" s="107" t="e">
        <f>VLOOKUP($H23,[1]Teilnehmerliste!$C$6:$N$999,4,0)</f>
        <v>#N/A</v>
      </c>
      <c r="F23" s="107" t="e">
        <f>VLOOKUP($H23,[1]Teilnehmerliste!$C$6:$N$999,6,0)</f>
        <v>#N/A</v>
      </c>
      <c r="G23" s="108" t="e">
        <f>VLOOKUP(F23,Jahrgänge!$A$2:$B$114,2,1)</f>
        <v>#N/A</v>
      </c>
      <c r="H23" s="109"/>
      <c r="I23" s="107" t="e">
        <f>VLOOKUP($H23,[1]Teilnehmerliste!$C$6:$N$999,7,0)</f>
        <v>#N/A</v>
      </c>
      <c r="J23" s="107" t="e">
        <f>VLOOKUP($H23,[1]Teilnehmerliste!$C$6:$N$999,8,0)</f>
        <v>#N/A</v>
      </c>
      <c r="K23" s="107" t="e">
        <f>VLOOKUP($H23,[1]Teilnehmerliste!$C$6:$N$999,9,0)</f>
        <v>#N/A</v>
      </c>
      <c r="L23" s="107" t="e">
        <f>VLOOKUP($H23,[1]Teilnehmerliste!$C$6:$N$999,11,0)</f>
        <v>#N/A</v>
      </c>
      <c r="M23" s="107" t="e">
        <f>VLOOKUP($H23,[1]Teilnehmerliste!$C$6:$N$999,12,0)</f>
        <v>#N/A</v>
      </c>
      <c r="N23" s="92"/>
      <c r="O23" s="93">
        <v>43337</v>
      </c>
      <c r="P23" s="94">
        <v>3</v>
      </c>
      <c r="Q23" s="95">
        <v>42973.4375</v>
      </c>
      <c r="R23" s="95">
        <v>42973.482638888891</v>
      </c>
      <c r="S23" s="94">
        <v>2</v>
      </c>
      <c r="T23" s="96" t="e">
        <f t="shared" si="14"/>
        <v>#N/A</v>
      </c>
      <c r="U23" s="97" t="s">
        <v>123</v>
      </c>
      <c r="W23" s="98"/>
      <c r="X23" s="98"/>
      <c r="Y23" s="98"/>
      <c r="Z23" s="98"/>
      <c r="AA23" s="98"/>
      <c r="AB23" s="98"/>
      <c r="AC23" s="99"/>
      <c r="AD23" s="100" t="e">
        <f>VLOOKUP(AF23,Auszahlungen_Startgeld!$A$3:$G$6543,IF(OR(G23="U17",G23="U21",G23="V",G23="SV"),3,4),1)</f>
        <v>#N/A</v>
      </c>
      <c r="AE23" s="101">
        <f t="shared" si="15"/>
        <v>0</v>
      </c>
      <c r="AF23" s="101">
        <f t="shared" si="16"/>
        <v>0</v>
      </c>
      <c r="AG23" s="102">
        <f t="shared" si="17"/>
        <v>98</v>
      </c>
      <c r="AI23" s="103">
        <f t="shared" si="18"/>
        <v>0</v>
      </c>
      <c r="AJ23" s="103">
        <f t="shared" si="19"/>
        <v>0</v>
      </c>
      <c r="AK23" s="103">
        <f t="shared" si="20"/>
        <v>0</v>
      </c>
      <c r="AL23" s="103">
        <f t="shared" si="21"/>
        <v>0</v>
      </c>
      <c r="AM23" s="103">
        <f t="shared" si="22"/>
        <v>0</v>
      </c>
      <c r="AN23" s="103">
        <f t="shared" si="23"/>
        <v>0</v>
      </c>
      <c r="AO23" s="104">
        <f t="shared" si="24"/>
        <v>0</v>
      </c>
      <c r="AQ23" s="105"/>
      <c r="AR23" s="105"/>
      <c r="AS23" s="105"/>
      <c r="AT23" s="105"/>
      <c r="AU23" s="105"/>
      <c r="AV23" s="105"/>
      <c r="AW23" s="106">
        <f t="shared" si="25"/>
        <v>0</v>
      </c>
      <c r="AX23" s="106">
        <f t="shared" si="26"/>
        <v>0</v>
      </c>
      <c r="AY23" s="100" t="e">
        <f>VLOOKUP(AX23,Auszahlungen_Startgeld!$O$3:$U$6543,IF(OR(G23="U17",G23="U21",G23="V",G23="SV"),3,4),1)</f>
        <v>#N/A</v>
      </c>
    </row>
    <row r="24" spans="1:51" x14ac:dyDescent="0.25">
      <c r="A24" s="90">
        <v>23</v>
      </c>
      <c r="B24" s="90">
        <f t="shared" si="0"/>
        <v>67</v>
      </c>
      <c r="C24" s="91" t="s">
        <v>517</v>
      </c>
      <c r="D24" s="91" t="s">
        <v>518</v>
      </c>
      <c r="E24" s="91" t="s">
        <v>236</v>
      </c>
      <c r="F24" s="91">
        <v>1961</v>
      </c>
      <c r="G24" s="108" t="str">
        <f>VLOOKUP(F24,Jahrgänge!$A$2:$B$114,2,1)</f>
        <v>S</v>
      </c>
      <c r="H24" s="91">
        <v>125791</v>
      </c>
      <c r="I24" s="91" t="s">
        <v>519</v>
      </c>
      <c r="J24" s="91" t="s">
        <v>520</v>
      </c>
      <c r="K24" s="91" t="s">
        <v>521</v>
      </c>
      <c r="L24" s="91" t="s">
        <v>522</v>
      </c>
      <c r="M24" s="91" t="s">
        <v>517</v>
      </c>
      <c r="N24" s="92"/>
      <c r="O24" s="93">
        <v>43337</v>
      </c>
      <c r="P24" s="94">
        <v>3</v>
      </c>
      <c r="Q24" s="95">
        <v>42973.4375</v>
      </c>
      <c r="R24" s="95">
        <v>42973.482638888891</v>
      </c>
      <c r="S24" s="94">
        <v>3</v>
      </c>
      <c r="T24" s="96">
        <f t="shared" si="14"/>
        <v>50</v>
      </c>
      <c r="U24" s="97" t="s">
        <v>550</v>
      </c>
      <c r="W24" s="98">
        <v>101.3</v>
      </c>
      <c r="X24" s="98">
        <v>100.4</v>
      </c>
      <c r="Y24" s="98">
        <v>99.8</v>
      </c>
      <c r="Z24" s="98">
        <v>102</v>
      </c>
      <c r="AA24" s="98">
        <v>98.5</v>
      </c>
      <c r="AB24" s="98">
        <v>101.6</v>
      </c>
      <c r="AC24" s="99">
        <v>24</v>
      </c>
      <c r="AD24" s="100">
        <f>VLOOKUP(AF24,Auszahlungen_Startgeld!$A$3:$G$6543,IF(OR(G24="U17",G24="U21",G24="V",G24="SV"),3,4),1)</f>
        <v>14</v>
      </c>
      <c r="AE24" s="101">
        <f t="shared" si="15"/>
        <v>603.63525808530005</v>
      </c>
      <c r="AF24" s="101">
        <f t="shared" si="16"/>
        <v>603.6</v>
      </c>
      <c r="AG24" s="102">
        <f t="shared" si="17"/>
        <v>67</v>
      </c>
      <c r="AI24" s="103">
        <f t="shared" si="18"/>
        <v>2.4E-2</v>
      </c>
      <c r="AJ24" s="103">
        <f t="shared" si="19"/>
        <v>1.013E-7</v>
      </c>
      <c r="AK24" s="103">
        <f t="shared" si="20"/>
        <v>1.004E-6</v>
      </c>
      <c r="AL24" s="103">
        <f t="shared" si="21"/>
        <v>9.9799999999999993E-6</v>
      </c>
      <c r="AM24" s="103">
        <f t="shared" si="22"/>
        <v>1.02E-4</v>
      </c>
      <c r="AN24" s="103">
        <f t="shared" si="23"/>
        <v>9.8499999999999998E-4</v>
      </c>
      <c r="AO24" s="104">
        <f t="shared" si="24"/>
        <v>1.0160000000000001E-2</v>
      </c>
      <c r="AQ24" s="105"/>
      <c r="AR24" s="105"/>
      <c r="AS24" s="105"/>
      <c r="AT24" s="105"/>
      <c r="AU24" s="105"/>
      <c r="AV24" s="105"/>
      <c r="AW24" s="106">
        <f t="shared" si="25"/>
        <v>3.5258085299999999E-2</v>
      </c>
      <c r="AX24" s="106">
        <f t="shared" si="26"/>
        <v>0</v>
      </c>
      <c r="AY24" s="100">
        <f>VLOOKUP(AX24,Auszahlungen_Startgeld!$O$3:$U$6543,IF(OR(G24="U17",G24="U21",G24="V",G24="SV"),3,4),1)</f>
        <v>0</v>
      </c>
    </row>
    <row r="25" spans="1:51" x14ac:dyDescent="0.25">
      <c r="A25" s="90">
        <v>24</v>
      </c>
      <c r="B25" s="90">
        <f t="shared" si="0"/>
        <v>76</v>
      </c>
      <c r="C25" s="91" t="s">
        <v>517</v>
      </c>
      <c r="D25" s="91" t="s">
        <v>523</v>
      </c>
      <c r="E25" s="91" t="s">
        <v>147</v>
      </c>
      <c r="F25" s="91">
        <v>1983</v>
      </c>
      <c r="G25" s="108" t="str">
        <f>VLOOKUP(F25,Jahrgänge!$A$2:$B$114,2,1)</f>
        <v>E</v>
      </c>
      <c r="H25" s="91">
        <v>230244</v>
      </c>
      <c r="I25" s="91" t="s">
        <v>524</v>
      </c>
      <c r="J25" s="91">
        <v>5413</v>
      </c>
      <c r="K25" s="91" t="s">
        <v>525</v>
      </c>
      <c r="L25" s="91" t="e">
        <v>#N/A</v>
      </c>
      <c r="M25" s="91" t="s">
        <v>517</v>
      </c>
      <c r="N25" s="92"/>
      <c r="O25" s="93">
        <v>43337</v>
      </c>
      <c r="P25" s="94">
        <v>3</v>
      </c>
      <c r="Q25" s="95">
        <v>42973.4375</v>
      </c>
      <c r="R25" s="95">
        <v>42973.482638888891</v>
      </c>
      <c r="S25" s="94">
        <v>4</v>
      </c>
      <c r="T25" s="96">
        <f t="shared" si="14"/>
        <v>50</v>
      </c>
      <c r="U25" s="97" t="s">
        <v>550</v>
      </c>
      <c r="W25" s="98">
        <v>101.8</v>
      </c>
      <c r="X25" s="98">
        <v>98.5</v>
      </c>
      <c r="Y25" s="98">
        <v>100.6</v>
      </c>
      <c r="Z25" s="98">
        <v>101.3</v>
      </c>
      <c r="AA25" s="98">
        <v>98.3</v>
      </c>
      <c r="AB25" s="98">
        <v>100.6</v>
      </c>
      <c r="AC25" s="99">
        <v>20</v>
      </c>
      <c r="AD25" s="100">
        <f>VLOOKUP(AF25,Auszahlungen_Startgeld!$A$3:$G$6543,IF(OR(G25="U17",G25="U21",G25="V",G25="SV"),3,4),1)</f>
        <v>10</v>
      </c>
      <c r="AE25" s="101">
        <f t="shared" si="15"/>
        <v>601.13115544679999</v>
      </c>
      <c r="AF25" s="101">
        <f t="shared" si="16"/>
        <v>601.1</v>
      </c>
      <c r="AG25" s="102">
        <f t="shared" si="17"/>
        <v>76</v>
      </c>
      <c r="AI25" s="103">
        <f t="shared" si="18"/>
        <v>0.02</v>
      </c>
      <c r="AJ25" s="103">
        <f t="shared" si="19"/>
        <v>1.018E-7</v>
      </c>
      <c r="AK25" s="103">
        <f t="shared" si="20"/>
        <v>9.850000000000001E-7</v>
      </c>
      <c r="AL25" s="103">
        <f t="shared" si="21"/>
        <v>1.0059999999999999E-5</v>
      </c>
      <c r="AM25" s="103">
        <f t="shared" si="22"/>
        <v>1.013E-4</v>
      </c>
      <c r="AN25" s="103">
        <f t="shared" si="23"/>
        <v>9.8300000000000015E-4</v>
      </c>
      <c r="AO25" s="104">
        <f t="shared" si="24"/>
        <v>1.0059999999999999E-2</v>
      </c>
      <c r="AQ25" s="105"/>
      <c r="AR25" s="105"/>
      <c r="AS25" s="105"/>
      <c r="AT25" s="105"/>
      <c r="AU25" s="105"/>
      <c r="AV25" s="105"/>
      <c r="AW25" s="106">
        <f t="shared" si="25"/>
        <v>3.1155446799999997E-2</v>
      </c>
      <c r="AX25" s="106">
        <f t="shared" si="26"/>
        <v>0</v>
      </c>
      <c r="AY25" s="100">
        <f>VLOOKUP(AX25,Auszahlungen_Startgeld!$O$3:$U$6543,IF(OR(G25="U17",G25="U21",G25="V",G25="SV"),3,4),1)</f>
        <v>0</v>
      </c>
    </row>
    <row r="26" spans="1:51" x14ac:dyDescent="0.25">
      <c r="A26" s="90">
        <v>25</v>
      </c>
      <c r="B26" s="90">
        <f t="shared" si="0"/>
        <v>98</v>
      </c>
      <c r="C26" s="107" t="e">
        <f>VLOOKUP($H26,[1]Teilnehmerliste!$C$6:$N$999,12,0)</f>
        <v>#N/A</v>
      </c>
      <c r="D26" s="107" t="e">
        <f>VLOOKUP($H26,[1]Teilnehmerliste!$C$6:$N$999,3,0)</f>
        <v>#N/A</v>
      </c>
      <c r="E26" s="107" t="e">
        <f>VLOOKUP($H26,[1]Teilnehmerliste!$C$6:$N$999,4,0)</f>
        <v>#N/A</v>
      </c>
      <c r="F26" s="107" t="e">
        <f>VLOOKUP($H26,[1]Teilnehmerliste!$C$6:$N$999,6,0)</f>
        <v>#N/A</v>
      </c>
      <c r="G26" s="108" t="e">
        <f>VLOOKUP(F26,Jahrgänge!$A$2:$B$114,2,1)</f>
        <v>#N/A</v>
      </c>
      <c r="H26" s="109"/>
      <c r="I26" s="107" t="e">
        <f>VLOOKUP($H26,[1]Teilnehmerliste!$C$6:$N$999,7,0)</f>
        <v>#N/A</v>
      </c>
      <c r="J26" s="107" t="e">
        <f>VLOOKUP($H26,[1]Teilnehmerliste!$C$6:$N$999,8,0)</f>
        <v>#N/A</v>
      </c>
      <c r="K26" s="107" t="e">
        <f>VLOOKUP($H26,[1]Teilnehmerliste!$C$6:$N$999,9,0)</f>
        <v>#N/A</v>
      </c>
      <c r="L26" s="107" t="e">
        <f>VLOOKUP($H26,[1]Teilnehmerliste!$C$6:$N$999,11,0)</f>
        <v>#N/A</v>
      </c>
      <c r="M26" s="107" t="e">
        <f>VLOOKUP($H26,[1]Teilnehmerliste!$C$6:$N$999,12,0)</f>
        <v>#N/A</v>
      </c>
      <c r="N26" s="92"/>
      <c r="O26" s="93">
        <v>43337</v>
      </c>
      <c r="P26" s="94">
        <v>3</v>
      </c>
      <c r="Q26" s="95">
        <v>42973.4375</v>
      </c>
      <c r="R26" s="95">
        <v>42973.482638888891</v>
      </c>
      <c r="S26" s="94">
        <v>5</v>
      </c>
      <c r="T26" s="96" t="e">
        <f t="shared" si="14"/>
        <v>#N/A</v>
      </c>
      <c r="U26" s="97" t="s">
        <v>123</v>
      </c>
      <c r="W26" s="98"/>
      <c r="X26" s="98"/>
      <c r="Y26" s="98"/>
      <c r="Z26" s="98"/>
      <c r="AA26" s="98"/>
      <c r="AB26" s="98"/>
      <c r="AC26" s="99"/>
      <c r="AD26" s="100" t="e">
        <f>VLOOKUP(AF26,Auszahlungen_Startgeld!$A$3:$G$6543,IF(OR(G26="U17",G26="U21",G26="V",G26="SV"),3,4),1)</f>
        <v>#N/A</v>
      </c>
      <c r="AE26" s="101">
        <f t="shared" si="15"/>
        <v>0</v>
      </c>
      <c r="AF26" s="101">
        <f t="shared" si="16"/>
        <v>0</v>
      </c>
      <c r="AG26" s="102">
        <f t="shared" si="17"/>
        <v>98</v>
      </c>
      <c r="AI26" s="103">
        <f t="shared" si="18"/>
        <v>0</v>
      </c>
      <c r="AJ26" s="103">
        <f t="shared" si="19"/>
        <v>0</v>
      </c>
      <c r="AK26" s="103">
        <f t="shared" si="20"/>
        <v>0</v>
      </c>
      <c r="AL26" s="103">
        <f t="shared" si="21"/>
        <v>0</v>
      </c>
      <c r="AM26" s="103">
        <f t="shared" si="22"/>
        <v>0</v>
      </c>
      <c r="AN26" s="103">
        <f t="shared" si="23"/>
        <v>0</v>
      </c>
      <c r="AO26" s="104">
        <f t="shared" si="24"/>
        <v>0</v>
      </c>
      <c r="AQ26" s="105"/>
      <c r="AR26" s="105"/>
      <c r="AS26" s="105"/>
      <c r="AT26" s="105"/>
      <c r="AU26" s="105"/>
      <c r="AV26" s="105"/>
      <c r="AW26" s="106">
        <f t="shared" si="25"/>
        <v>0</v>
      </c>
      <c r="AX26" s="106">
        <f t="shared" si="26"/>
        <v>0</v>
      </c>
      <c r="AY26" s="100" t="e">
        <f>VLOOKUP(AX26,Auszahlungen_Startgeld!$O$3:$U$6543,IF(OR(G26="U17",G26="U21",G26="V",G26="SV"),3,4),1)</f>
        <v>#N/A</v>
      </c>
    </row>
    <row r="27" spans="1:51" x14ac:dyDescent="0.25">
      <c r="A27" s="90">
        <v>26</v>
      </c>
      <c r="B27" s="90">
        <f t="shared" si="0"/>
        <v>98</v>
      </c>
      <c r="C27" s="107" t="e">
        <f>VLOOKUP($H27,[1]Teilnehmerliste!$C$6:$N$999,12,0)</f>
        <v>#N/A</v>
      </c>
      <c r="D27" s="107" t="e">
        <f>VLOOKUP($H27,[1]Teilnehmerliste!$C$6:$N$999,3,0)</f>
        <v>#N/A</v>
      </c>
      <c r="E27" s="107" t="e">
        <f>VLOOKUP($H27,[1]Teilnehmerliste!$C$6:$N$999,4,0)</f>
        <v>#N/A</v>
      </c>
      <c r="F27" s="107" t="e">
        <f>VLOOKUP($H27,[1]Teilnehmerliste!$C$6:$N$999,6,0)</f>
        <v>#N/A</v>
      </c>
      <c r="G27" s="108" t="e">
        <f>VLOOKUP(F27,Jahrgänge!$A$2:$B$114,2,1)</f>
        <v>#N/A</v>
      </c>
      <c r="H27" s="109"/>
      <c r="I27" s="107" t="e">
        <f>VLOOKUP($H27,[1]Teilnehmerliste!$C$6:$N$999,7,0)</f>
        <v>#N/A</v>
      </c>
      <c r="J27" s="107" t="e">
        <f>VLOOKUP($H27,[1]Teilnehmerliste!$C$6:$N$999,8,0)</f>
        <v>#N/A</v>
      </c>
      <c r="K27" s="107" t="e">
        <f>VLOOKUP($H27,[1]Teilnehmerliste!$C$6:$N$999,9,0)</f>
        <v>#N/A</v>
      </c>
      <c r="L27" s="107" t="e">
        <f>VLOOKUP($H27,[1]Teilnehmerliste!$C$6:$N$999,11,0)</f>
        <v>#N/A</v>
      </c>
      <c r="M27" s="107" t="e">
        <f>VLOOKUP($H27,[1]Teilnehmerliste!$C$6:$N$999,12,0)</f>
        <v>#N/A</v>
      </c>
      <c r="N27" s="92"/>
      <c r="O27" s="93">
        <v>43337</v>
      </c>
      <c r="P27" s="94">
        <v>3</v>
      </c>
      <c r="Q27" s="95">
        <v>42973.4375</v>
      </c>
      <c r="R27" s="95">
        <v>42973.482638888891</v>
      </c>
      <c r="S27" s="94">
        <v>6</v>
      </c>
      <c r="T27" s="96" t="e">
        <f t="shared" si="14"/>
        <v>#N/A</v>
      </c>
      <c r="U27" s="97" t="s">
        <v>123</v>
      </c>
      <c r="W27" s="98"/>
      <c r="X27" s="98"/>
      <c r="Y27" s="98"/>
      <c r="Z27" s="98"/>
      <c r="AA27" s="98"/>
      <c r="AB27" s="98"/>
      <c r="AC27" s="99"/>
      <c r="AD27" s="100" t="e">
        <f>VLOOKUP(AF27,Auszahlungen_Startgeld!$A$3:$G$6543,IF(OR(G27="U17",G27="U21",G27="V",G27="SV"),3,4),1)</f>
        <v>#N/A</v>
      </c>
      <c r="AE27" s="101">
        <f t="shared" si="15"/>
        <v>0</v>
      </c>
      <c r="AF27" s="101">
        <f t="shared" si="16"/>
        <v>0</v>
      </c>
      <c r="AG27" s="102">
        <f t="shared" si="17"/>
        <v>98</v>
      </c>
      <c r="AI27" s="103">
        <f t="shared" si="18"/>
        <v>0</v>
      </c>
      <c r="AJ27" s="103">
        <f t="shared" si="19"/>
        <v>0</v>
      </c>
      <c r="AK27" s="103">
        <f t="shared" si="20"/>
        <v>0</v>
      </c>
      <c r="AL27" s="103">
        <f t="shared" si="21"/>
        <v>0</v>
      </c>
      <c r="AM27" s="103">
        <f t="shared" si="22"/>
        <v>0</v>
      </c>
      <c r="AN27" s="103">
        <f t="shared" si="23"/>
        <v>0</v>
      </c>
      <c r="AO27" s="104">
        <f t="shared" si="24"/>
        <v>0</v>
      </c>
      <c r="AQ27" s="105"/>
      <c r="AR27" s="105"/>
      <c r="AS27" s="105"/>
      <c r="AT27" s="105"/>
      <c r="AU27" s="105"/>
      <c r="AV27" s="105"/>
      <c r="AW27" s="106">
        <f t="shared" si="25"/>
        <v>0</v>
      </c>
      <c r="AX27" s="106">
        <f t="shared" si="26"/>
        <v>0</v>
      </c>
      <c r="AY27" s="100" t="e">
        <f>VLOOKUP(AX27,Auszahlungen_Startgeld!$O$3:$U$6543,IF(OR(G27="U17",G27="U21",G27="V",G27="SV"),3,4),1)</f>
        <v>#N/A</v>
      </c>
    </row>
    <row r="28" spans="1:51" x14ac:dyDescent="0.25">
      <c r="A28" s="90">
        <v>27</v>
      </c>
      <c r="B28" s="90">
        <f t="shared" si="0"/>
        <v>45</v>
      </c>
      <c r="C28" s="91" t="str">
        <f>VLOOKUP($H28,[1]Teilnehmerliste!$C$6:$N$999,12,0)</f>
        <v>Franches-Montagnes</v>
      </c>
      <c r="D28" s="91" t="str">
        <f>VLOOKUP($H28,[1]Teilnehmerliste!$C$6:$N$999,3,0)</f>
        <v>Gogniat</v>
      </c>
      <c r="E28" s="91" t="str">
        <f>VLOOKUP($H28,[1]Teilnehmerliste!$C$6:$N$999,4,0)</f>
        <v>Roland</v>
      </c>
      <c r="F28" s="91">
        <f>VLOOKUP($H28,[1]Teilnehmerliste!$C$6:$N$999,6,0)</f>
        <v>1961</v>
      </c>
      <c r="G28" s="108" t="str">
        <f>VLOOKUP(F28,Jahrgänge!$A$2:$B$114,2,1)</f>
        <v>S</v>
      </c>
      <c r="H28" s="91">
        <v>137070</v>
      </c>
      <c r="I28" s="91" t="str">
        <f>VLOOKUP($H28,[1]Teilnehmerliste!$C$6:$N$999,7,0)</f>
        <v>Rue des Alisiers 15</v>
      </c>
      <c r="J28" s="91">
        <f>VLOOKUP($H28,[1]Teilnehmerliste!$C$6:$N$999,8,0)</f>
        <v>2340</v>
      </c>
      <c r="K28" s="91" t="str">
        <f>VLOOKUP($H28,[1]Teilnehmerliste!$C$6:$N$999,9,0)</f>
        <v>Le Noirmont</v>
      </c>
      <c r="L28" s="91" t="str">
        <f>VLOOKUP($H28,[1]Teilnehmerliste!$C$6:$N$999,11,0)</f>
        <v>roland.gogniat@gmail.com</v>
      </c>
      <c r="M28" s="91" t="str">
        <f>VLOOKUP($H28,[1]Teilnehmerliste!$C$6:$N$999,12,0)</f>
        <v>Franches-Montagnes</v>
      </c>
      <c r="N28" s="92"/>
      <c r="O28" s="93">
        <v>43337</v>
      </c>
      <c r="P28" s="94">
        <v>3</v>
      </c>
      <c r="Q28" s="95">
        <v>42973.4375</v>
      </c>
      <c r="R28" s="95">
        <v>42973.482638888891</v>
      </c>
      <c r="S28" s="94">
        <v>7</v>
      </c>
      <c r="T28" s="96">
        <f t="shared" si="14"/>
        <v>50</v>
      </c>
      <c r="U28" s="97" t="s">
        <v>550</v>
      </c>
      <c r="W28" s="98">
        <v>102.1</v>
      </c>
      <c r="X28" s="98">
        <v>103.6</v>
      </c>
      <c r="Y28" s="98">
        <v>101.6</v>
      </c>
      <c r="Z28" s="98">
        <v>101</v>
      </c>
      <c r="AA28" s="98">
        <v>100.2</v>
      </c>
      <c r="AB28" s="98">
        <v>101.4</v>
      </c>
      <c r="AC28" s="99">
        <v>24</v>
      </c>
      <c r="AD28" s="100">
        <f>VLOOKUP(AF28,Auszahlungen_Startgeld!$A$3:$G$6543,IF(OR(G28="U17",G28="U21",G28="V",G28="SV"),3,4),1)</f>
        <v>26</v>
      </c>
      <c r="AE28" s="101">
        <f t="shared" si="15"/>
        <v>609.93525429809995</v>
      </c>
      <c r="AF28" s="101">
        <f t="shared" si="16"/>
        <v>609.9</v>
      </c>
      <c r="AG28" s="102">
        <f t="shared" si="17"/>
        <v>45</v>
      </c>
      <c r="AI28" s="103">
        <f t="shared" si="18"/>
        <v>2.4E-2</v>
      </c>
      <c r="AJ28" s="103">
        <f t="shared" si="19"/>
        <v>1.0209999999999999E-7</v>
      </c>
      <c r="AK28" s="103">
        <f t="shared" si="20"/>
        <v>1.0359999999999999E-6</v>
      </c>
      <c r="AL28" s="103">
        <f t="shared" si="21"/>
        <v>1.0159999999999999E-5</v>
      </c>
      <c r="AM28" s="103">
        <f t="shared" si="22"/>
        <v>1.01E-4</v>
      </c>
      <c r="AN28" s="103">
        <f t="shared" si="23"/>
        <v>1.0020000000000001E-3</v>
      </c>
      <c r="AO28" s="104">
        <f t="shared" si="24"/>
        <v>1.0140000000000001E-2</v>
      </c>
      <c r="AQ28" s="105"/>
      <c r="AR28" s="105"/>
      <c r="AS28" s="105"/>
      <c r="AT28" s="105"/>
      <c r="AU28" s="105"/>
      <c r="AV28" s="105"/>
      <c r="AW28" s="106">
        <f t="shared" si="25"/>
        <v>3.5254298099999998E-2</v>
      </c>
      <c r="AX28" s="106">
        <f t="shared" si="26"/>
        <v>0</v>
      </c>
      <c r="AY28" s="100">
        <f>VLOOKUP(AX28,Auszahlungen_Startgeld!$O$3:$U$6543,IF(OR(G28="U17",G28="U21",G28="V",G28="SV"),3,4),1)</f>
        <v>0</v>
      </c>
    </row>
    <row r="29" spans="1:51" x14ac:dyDescent="0.25">
      <c r="A29" s="90">
        <v>28</v>
      </c>
      <c r="B29" s="90">
        <f t="shared" si="0"/>
        <v>98</v>
      </c>
      <c r="C29" s="107" t="e">
        <f>VLOOKUP($H29,[1]Teilnehmerliste!$C$6:$N$999,12,0)</f>
        <v>#N/A</v>
      </c>
      <c r="D29" s="107" t="e">
        <f>VLOOKUP($H29,[1]Teilnehmerliste!$C$6:$N$999,3,0)</f>
        <v>#N/A</v>
      </c>
      <c r="E29" s="107" t="e">
        <f>VLOOKUP($H29,[1]Teilnehmerliste!$C$6:$N$999,4,0)</f>
        <v>#N/A</v>
      </c>
      <c r="F29" s="107" t="e">
        <f>VLOOKUP($H29,[1]Teilnehmerliste!$C$6:$N$999,6,0)</f>
        <v>#N/A</v>
      </c>
      <c r="G29" s="108" t="e">
        <f>VLOOKUP(F29,Jahrgänge!$A$2:$B$114,2,1)</f>
        <v>#N/A</v>
      </c>
      <c r="H29" s="109"/>
      <c r="I29" s="107" t="e">
        <f>VLOOKUP($H29,[1]Teilnehmerliste!$C$6:$N$999,7,0)</f>
        <v>#N/A</v>
      </c>
      <c r="J29" s="107" t="e">
        <f>VLOOKUP($H29,[1]Teilnehmerliste!$C$6:$N$999,8,0)</f>
        <v>#N/A</v>
      </c>
      <c r="K29" s="107" t="e">
        <f>VLOOKUP($H29,[1]Teilnehmerliste!$C$6:$N$999,9,0)</f>
        <v>#N/A</v>
      </c>
      <c r="L29" s="107" t="e">
        <f>VLOOKUP($H29,[1]Teilnehmerliste!$C$6:$N$999,11,0)</f>
        <v>#N/A</v>
      </c>
      <c r="M29" s="107" t="e">
        <f>VLOOKUP($H29,[1]Teilnehmerliste!$C$6:$N$999,12,0)</f>
        <v>#N/A</v>
      </c>
      <c r="N29" s="92"/>
      <c r="O29" s="93">
        <v>43337</v>
      </c>
      <c r="P29" s="94">
        <v>3</v>
      </c>
      <c r="Q29" s="95">
        <v>42973.4375</v>
      </c>
      <c r="R29" s="95">
        <v>42973.482638888891</v>
      </c>
      <c r="S29" s="94">
        <v>8</v>
      </c>
      <c r="T29" s="96" t="e">
        <f t="shared" si="14"/>
        <v>#N/A</v>
      </c>
      <c r="U29" s="97" t="s">
        <v>123</v>
      </c>
      <c r="W29" s="98"/>
      <c r="X29" s="98"/>
      <c r="Y29" s="98"/>
      <c r="Z29" s="98"/>
      <c r="AA29" s="98"/>
      <c r="AB29" s="98"/>
      <c r="AC29" s="99"/>
      <c r="AD29" s="100" t="e">
        <f>VLOOKUP(AF29,Auszahlungen_Startgeld!$A$3:$G$6543,IF(OR(G29="U17",G29="U21",G29="V",G29="SV"),3,4),1)</f>
        <v>#N/A</v>
      </c>
      <c r="AE29" s="101">
        <f t="shared" si="15"/>
        <v>0</v>
      </c>
      <c r="AF29" s="101">
        <f t="shared" si="16"/>
        <v>0</v>
      </c>
      <c r="AG29" s="102">
        <f t="shared" si="17"/>
        <v>98</v>
      </c>
      <c r="AI29" s="103">
        <f t="shared" si="18"/>
        <v>0</v>
      </c>
      <c r="AJ29" s="103">
        <f t="shared" si="19"/>
        <v>0</v>
      </c>
      <c r="AK29" s="103">
        <f t="shared" si="20"/>
        <v>0</v>
      </c>
      <c r="AL29" s="103">
        <f t="shared" si="21"/>
        <v>0</v>
      </c>
      <c r="AM29" s="103">
        <f t="shared" si="22"/>
        <v>0</v>
      </c>
      <c r="AN29" s="103">
        <f t="shared" si="23"/>
        <v>0</v>
      </c>
      <c r="AO29" s="104">
        <f t="shared" si="24"/>
        <v>0</v>
      </c>
      <c r="AQ29" s="105"/>
      <c r="AR29" s="105"/>
      <c r="AS29" s="105"/>
      <c r="AT29" s="105"/>
      <c r="AU29" s="105"/>
      <c r="AV29" s="105"/>
      <c r="AW29" s="106">
        <f t="shared" si="25"/>
        <v>0</v>
      </c>
      <c r="AX29" s="106">
        <f t="shared" si="26"/>
        <v>0</v>
      </c>
      <c r="AY29" s="100" t="e">
        <f>VLOOKUP(AX29,Auszahlungen_Startgeld!$O$3:$U$6543,IF(OR(G29="U17",G29="U21",G29="V",G29="SV"),3,4),1)</f>
        <v>#N/A</v>
      </c>
    </row>
    <row r="30" spans="1:51" x14ac:dyDescent="0.25">
      <c r="A30" s="90">
        <v>29</v>
      </c>
      <c r="B30" s="90">
        <f t="shared" si="0"/>
        <v>98</v>
      </c>
      <c r="C30" s="107" t="e">
        <f>VLOOKUP($H30,[1]Teilnehmerliste!$C$6:$N$999,12,0)</f>
        <v>#N/A</v>
      </c>
      <c r="D30" s="107" t="e">
        <f>VLOOKUP($H30,[1]Teilnehmerliste!$C$6:$N$999,3,0)</f>
        <v>#N/A</v>
      </c>
      <c r="E30" s="107" t="e">
        <f>VLOOKUP($H30,[1]Teilnehmerliste!$C$6:$N$999,4,0)</f>
        <v>#N/A</v>
      </c>
      <c r="F30" s="107" t="e">
        <f>VLOOKUP($H30,[1]Teilnehmerliste!$C$6:$N$999,6,0)</f>
        <v>#N/A</v>
      </c>
      <c r="G30" s="108" t="e">
        <f>VLOOKUP(F30,Jahrgänge!$A$2:$B$114,2,1)</f>
        <v>#N/A</v>
      </c>
      <c r="H30" s="109"/>
      <c r="I30" s="107" t="e">
        <f>VLOOKUP($H30,[1]Teilnehmerliste!$C$6:$N$999,7,0)</f>
        <v>#N/A</v>
      </c>
      <c r="J30" s="107" t="e">
        <f>VLOOKUP($H30,[1]Teilnehmerliste!$C$6:$N$999,8,0)</f>
        <v>#N/A</v>
      </c>
      <c r="K30" s="107" t="e">
        <f>VLOOKUP($H30,[1]Teilnehmerliste!$C$6:$N$999,9,0)</f>
        <v>#N/A</v>
      </c>
      <c r="L30" s="107" t="e">
        <f>VLOOKUP($H30,[1]Teilnehmerliste!$C$6:$N$999,11,0)</f>
        <v>#N/A</v>
      </c>
      <c r="M30" s="107" t="e">
        <f>VLOOKUP($H30,[1]Teilnehmerliste!$C$6:$N$999,12,0)</f>
        <v>#N/A</v>
      </c>
      <c r="N30" s="92"/>
      <c r="O30" s="93">
        <v>43337</v>
      </c>
      <c r="P30" s="94">
        <v>3</v>
      </c>
      <c r="Q30" s="95">
        <v>42973.4375</v>
      </c>
      <c r="R30" s="95">
        <v>42973.482638888891</v>
      </c>
      <c r="S30" s="94">
        <v>9</v>
      </c>
      <c r="T30" s="96" t="e">
        <f t="shared" si="14"/>
        <v>#N/A</v>
      </c>
      <c r="U30" s="97" t="s">
        <v>123</v>
      </c>
      <c r="W30" s="98"/>
      <c r="X30" s="98"/>
      <c r="Y30" s="98"/>
      <c r="Z30" s="98"/>
      <c r="AA30" s="98"/>
      <c r="AB30" s="98"/>
      <c r="AC30" s="99"/>
      <c r="AD30" s="100" t="e">
        <f>VLOOKUP(AF30,Auszahlungen_Startgeld!$A$3:$G$6543,IF(OR(G30="U17",G30="U21",G30="V",G30="SV"),3,4),1)</f>
        <v>#N/A</v>
      </c>
      <c r="AE30" s="101">
        <f t="shared" si="15"/>
        <v>0</v>
      </c>
      <c r="AF30" s="101">
        <f t="shared" si="16"/>
        <v>0</v>
      </c>
      <c r="AG30" s="102">
        <f t="shared" si="17"/>
        <v>98</v>
      </c>
      <c r="AI30" s="103">
        <f t="shared" si="18"/>
        <v>0</v>
      </c>
      <c r="AJ30" s="103">
        <f t="shared" si="19"/>
        <v>0</v>
      </c>
      <c r="AK30" s="103">
        <f t="shared" si="20"/>
        <v>0</v>
      </c>
      <c r="AL30" s="103">
        <f t="shared" si="21"/>
        <v>0</v>
      </c>
      <c r="AM30" s="103">
        <f t="shared" si="22"/>
        <v>0</v>
      </c>
      <c r="AN30" s="103">
        <f t="shared" si="23"/>
        <v>0</v>
      </c>
      <c r="AO30" s="104">
        <f t="shared" si="24"/>
        <v>0</v>
      </c>
      <c r="AQ30" s="105"/>
      <c r="AR30" s="105"/>
      <c r="AS30" s="105"/>
      <c r="AT30" s="105"/>
      <c r="AU30" s="105"/>
      <c r="AV30" s="105"/>
      <c r="AW30" s="106">
        <f t="shared" si="25"/>
        <v>0</v>
      </c>
      <c r="AX30" s="106">
        <f t="shared" si="26"/>
        <v>0</v>
      </c>
      <c r="AY30" s="100" t="e">
        <f>VLOOKUP(AX30,Auszahlungen_Startgeld!$O$3:$U$6543,IF(OR(G30="U17",G30="U21",G30="V",G30="SV"),3,4),1)</f>
        <v>#N/A</v>
      </c>
    </row>
    <row r="31" spans="1:51" x14ac:dyDescent="0.25">
      <c r="A31" s="90">
        <v>30</v>
      </c>
      <c r="B31" s="90">
        <f t="shared" si="0"/>
        <v>98</v>
      </c>
      <c r="C31" s="107" t="e">
        <f>VLOOKUP($H31,[1]Teilnehmerliste!$C$6:$N$999,12,0)</f>
        <v>#N/A</v>
      </c>
      <c r="D31" s="107" t="e">
        <f>VLOOKUP($H31,[1]Teilnehmerliste!$C$6:$N$999,3,0)</f>
        <v>#N/A</v>
      </c>
      <c r="E31" s="107" t="e">
        <f>VLOOKUP($H31,[1]Teilnehmerliste!$C$6:$N$999,4,0)</f>
        <v>#N/A</v>
      </c>
      <c r="F31" s="107" t="e">
        <f>VLOOKUP($H31,[1]Teilnehmerliste!$C$6:$N$999,6,0)</f>
        <v>#N/A</v>
      </c>
      <c r="G31" s="108" t="e">
        <f>VLOOKUP(F31,Jahrgänge!$A$2:$B$114,2,1)</f>
        <v>#N/A</v>
      </c>
      <c r="H31" s="109"/>
      <c r="I31" s="107" t="e">
        <f>VLOOKUP($H31,[1]Teilnehmerliste!$C$6:$N$999,7,0)</f>
        <v>#N/A</v>
      </c>
      <c r="J31" s="107" t="e">
        <f>VLOOKUP($H31,[1]Teilnehmerliste!$C$6:$N$999,8,0)</f>
        <v>#N/A</v>
      </c>
      <c r="K31" s="107" t="e">
        <f>VLOOKUP($H31,[1]Teilnehmerliste!$C$6:$N$999,9,0)</f>
        <v>#N/A</v>
      </c>
      <c r="L31" s="107" t="e">
        <f>VLOOKUP($H31,[1]Teilnehmerliste!$C$6:$N$999,11,0)</f>
        <v>#N/A</v>
      </c>
      <c r="M31" s="107" t="e">
        <f>VLOOKUP($H31,[1]Teilnehmerliste!$C$6:$N$999,12,0)</f>
        <v>#N/A</v>
      </c>
      <c r="N31" s="92"/>
      <c r="O31" s="93">
        <v>43337</v>
      </c>
      <c r="P31" s="94">
        <v>3</v>
      </c>
      <c r="Q31" s="95">
        <v>42973.4375</v>
      </c>
      <c r="R31" s="95">
        <v>42973.482638888891</v>
      </c>
      <c r="S31" s="94">
        <v>10</v>
      </c>
      <c r="T31" s="96" t="e">
        <f t="shared" si="14"/>
        <v>#N/A</v>
      </c>
      <c r="U31" s="97" t="s">
        <v>123</v>
      </c>
      <c r="W31" s="98"/>
      <c r="X31" s="98"/>
      <c r="Y31" s="98"/>
      <c r="Z31" s="98"/>
      <c r="AA31" s="98"/>
      <c r="AB31" s="98"/>
      <c r="AC31" s="99"/>
      <c r="AD31" s="100" t="e">
        <f>VLOOKUP(AF31,Auszahlungen_Startgeld!$A$3:$G$6543,IF(OR(G31="U17",G31="U21",G31="V",G31="SV"),3,4),1)</f>
        <v>#N/A</v>
      </c>
      <c r="AE31" s="101">
        <f t="shared" si="15"/>
        <v>0</v>
      </c>
      <c r="AF31" s="101">
        <f t="shared" si="16"/>
        <v>0</v>
      </c>
      <c r="AG31" s="102">
        <f t="shared" si="17"/>
        <v>98</v>
      </c>
      <c r="AI31" s="103">
        <f t="shared" si="18"/>
        <v>0</v>
      </c>
      <c r="AJ31" s="103">
        <f t="shared" si="19"/>
        <v>0</v>
      </c>
      <c r="AK31" s="103">
        <f t="shared" si="20"/>
        <v>0</v>
      </c>
      <c r="AL31" s="103">
        <f t="shared" si="21"/>
        <v>0</v>
      </c>
      <c r="AM31" s="103">
        <f t="shared" si="22"/>
        <v>0</v>
      </c>
      <c r="AN31" s="103">
        <f t="shared" si="23"/>
        <v>0</v>
      </c>
      <c r="AO31" s="104">
        <f t="shared" si="24"/>
        <v>0</v>
      </c>
      <c r="AQ31" s="105"/>
      <c r="AR31" s="105"/>
      <c r="AS31" s="105"/>
      <c r="AT31" s="105"/>
      <c r="AU31" s="105"/>
      <c r="AV31" s="105"/>
      <c r="AW31" s="106">
        <f t="shared" si="25"/>
        <v>0</v>
      </c>
      <c r="AX31" s="106">
        <f t="shared" si="26"/>
        <v>0</v>
      </c>
      <c r="AY31" s="100" t="e">
        <f>VLOOKUP(AX31,Auszahlungen_Startgeld!$O$3:$U$6543,IF(OR(G31="U17",G31="U21",G31="V",G31="SV"),3,4),1)</f>
        <v>#N/A</v>
      </c>
    </row>
    <row r="32" spans="1:51" x14ac:dyDescent="0.25">
      <c r="A32" s="90">
        <v>31</v>
      </c>
      <c r="B32" s="90">
        <f t="shared" si="0"/>
        <v>98</v>
      </c>
      <c r="C32" s="107" t="e">
        <f>VLOOKUP($H32,[1]Teilnehmerliste!$C$6:$N$999,12,0)</f>
        <v>#N/A</v>
      </c>
      <c r="D32" s="107" t="e">
        <f>VLOOKUP($H32,[1]Teilnehmerliste!$C$6:$N$999,3,0)</f>
        <v>#N/A</v>
      </c>
      <c r="E32" s="107" t="e">
        <f>VLOOKUP($H32,[1]Teilnehmerliste!$C$6:$N$999,4,0)</f>
        <v>#N/A</v>
      </c>
      <c r="F32" s="107" t="e">
        <f>VLOOKUP($H32,[1]Teilnehmerliste!$C$6:$N$999,6,0)</f>
        <v>#N/A</v>
      </c>
      <c r="G32" s="108" t="e">
        <f>VLOOKUP(F32,Jahrgänge!$A$2:$B$114,2,1)</f>
        <v>#N/A</v>
      </c>
      <c r="H32" s="109"/>
      <c r="I32" s="107" t="e">
        <f>VLOOKUP($H32,[1]Teilnehmerliste!$C$6:$N$999,7,0)</f>
        <v>#N/A</v>
      </c>
      <c r="J32" s="107" t="e">
        <f>VLOOKUP($H32,[1]Teilnehmerliste!$C$6:$N$999,8,0)</f>
        <v>#N/A</v>
      </c>
      <c r="K32" s="107" t="e">
        <f>VLOOKUP($H32,[1]Teilnehmerliste!$C$6:$N$999,9,0)</f>
        <v>#N/A</v>
      </c>
      <c r="L32" s="107" t="e">
        <f>VLOOKUP($H32,[1]Teilnehmerliste!$C$6:$N$999,11,0)</f>
        <v>#N/A</v>
      </c>
      <c r="M32" s="107" t="e">
        <f>VLOOKUP($H32,[1]Teilnehmerliste!$C$6:$N$999,12,0)</f>
        <v>#N/A</v>
      </c>
      <c r="N32" s="92"/>
      <c r="O32" s="93">
        <v>43337</v>
      </c>
      <c r="P32" s="94">
        <v>4</v>
      </c>
      <c r="Q32" s="95">
        <v>42973.489583333336</v>
      </c>
      <c r="R32" s="95">
        <v>42973.534722222219</v>
      </c>
      <c r="S32" s="94">
        <v>1</v>
      </c>
      <c r="T32" s="96" t="e">
        <f t="shared" si="14"/>
        <v>#N/A</v>
      </c>
      <c r="U32" s="97" t="s">
        <v>123</v>
      </c>
      <c r="W32" s="98"/>
      <c r="X32" s="98"/>
      <c r="Y32" s="98"/>
      <c r="Z32" s="98"/>
      <c r="AA32" s="98"/>
      <c r="AB32" s="98"/>
      <c r="AC32" s="99"/>
      <c r="AD32" s="100" t="e">
        <f>VLOOKUP(AF32,Auszahlungen_Startgeld!$A$3:$G$6543,IF(OR(G32="U17",G32="U21",G32="V",G32="SV"),3,4),1)</f>
        <v>#N/A</v>
      </c>
      <c r="AE32" s="101">
        <f t="shared" si="15"/>
        <v>0</v>
      </c>
      <c r="AF32" s="101">
        <f t="shared" si="16"/>
        <v>0</v>
      </c>
      <c r="AG32" s="102">
        <f t="shared" si="17"/>
        <v>98</v>
      </c>
      <c r="AI32" s="103">
        <f t="shared" si="18"/>
        <v>0</v>
      </c>
      <c r="AJ32" s="103">
        <f t="shared" si="19"/>
        <v>0</v>
      </c>
      <c r="AK32" s="103">
        <f t="shared" si="20"/>
        <v>0</v>
      </c>
      <c r="AL32" s="103">
        <f t="shared" si="21"/>
        <v>0</v>
      </c>
      <c r="AM32" s="103">
        <f t="shared" si="22"/>
        <v>0</v>
      </c>
      <c r="AN32" s="103">
        <f t="shared" si="23"/>
        <v>0</v>
      </c>
      <c r="AO32" s="104">
        <f t="shared" si="24"/>
        <v>0</v>
      </c>
      <c r="AQ32" s="105"/>
      <c r="AR32" s="105"/>
      <c r="AS32" s="105"/>
      <c r="AT32" s="105"/>
      <c r="AU32" s="105"/>
      <c r="AV32" s="105"/>
      <c r="AW32" s="106">
        <f t="shared" si="25"/>
        <v>0</v>
      </c>
      <c r="AX32" s="106">
        <f t="shared" si="26"/>
        <v>0</v>
      </c>
      <c r="AY32" s="100" t="e">
        <f>VLOOKUP(AX32,Auszahlungen_Startgeld!$O$3:$U$6543,IF(OR(G32="U17",G32="U21",G32="V",G32="SV"),3,4),1)</f>
        <v>#N/A</v>
      </c>
    </row>
    <row r="33" spans="1:51" x14ac:dyDescent="0.25">
      <c r="A33" s="90">
        <v>32</v>
      </c>
      <c r="B33" s="90">
        <f t="shared" si="0"/>
        <v>98</v>
      </c>
      <c r="C33" s="107" t="e">
        <f>VLOOKUP($H33,[1]Teilnehmerliste!$C$6:$N$999,12,0)</f>
        <v>#N/A</v>
      </c>
      <c r="D33" s="107" t="e">
        <f>VLOOKUP($H33,[1]Teilnehmerliste!$C$6:$N$999,3,0)</f>
        <v>#N/A</v>
      </c>
      <c r="E33" s="107" t="e">
        <f>VLOOKUP($H33,[1]Teilnehmerliste!$C$6:$N$999,4,0)</f>
        <v>#N/A</v>
      </c>
      <c r="F33" s="107" t="e">
        <f>VLOOKUP($H33,[1]Teilnehmerliste!$C$6:$N$999,6,0)</f>
        <v>#N/A</v>
      </c>
      <c r="G33" s="108" t="e">
        <f>VLOOKUP(F33,Jahrgänge!$A$2:$B$114,2,1)</f>
        <v>#N/A</v>
      </c>
      <c r="H33" s="109"/>
      <c r="I33" s="107" t="e">
        <f>VLOOKUP($H33,[1]Teilnehmerliste!$C$6:$N$999,7,0)</f>
        <v>#N/A</v>
      </c>
      <c r="J33" s="107" t="e">
        <f>VLOOKUP($H33,[1]Teilnehmerliste!$C$6:$N$999,8,0)</f>
        <v>#N/A</v>
      </c>
      <c r="K33" s="107" t="e">
        <f>VLOOKUP($H33,[1]Teilnehmerliste!$C$6:$N$999,9,0)</f>
        <v>#N/A</v>
      </c>
      <c r="L33" s="107" t="e">
        <f>VLOOKUP($H33,[1]Teilnehmerliste!$C$6:$N$999,11,0)</f>
        <v>#N/A</v>
      </c>
      <c r="M33" s="107" t="e">
        <f>VLOOKUP($H33,[1]Teilnehmerliste!$C$6:$N$999,12,0)</f>
        <v>#N/A</v>
      </c>
      <c r="N33" s="92"/>
      <c r="O33" s="93">
        <v>43337</v>
      </c>
      <c r="P33" s="94">
        <v>4</v>
      </c>
      <c r="Q33" s="95">
        <v>42973.489583333336</v>
      </c>
      <c r="R33" s="95">
        <v>42973.534722222219</v>
      </c>
      <c r="S33" s="94">
        <v>2</v>
      </c>
      <c r="T33" s="96" t="e">
        <f t="shared" si="14"/>
        <v>#N/A</v>
      </c>
      <c r="U33" s="97" t="s">
        <v>123</v>
      </c>
      <c r="W33" s="98"/>
      <c r="X33" s="98"/>
      <c r="Y33" s="98"/>
      <c r="Z33" s="98"/>
      <c r="AA33" s="98"/>
      <c r="AB33" s="98"/>
      <c r="AC33" s="99"/>
      <c r="AD33" s="100" t="e">
        <f>VLOOKUP(AF33,Auszahlungen_Startgeld!$A$3:$G$6543,IF(OR(G33="U17",G33="U21",G33="V",G33="SV"),3,4),1)</f>
        <v>#N/A</v>
      </c>
      <c r="AE33" s="101">
        <f t="shared" si="15"/>
        <v>0</v>
      </c>
      <c r="AF33" s="101">
        <f t="shared" si="16"/>
        <v>0</v>
      </c>
      <c r="AG33" s="102">
        <f t="shared" si="17"/>
        <v>98</v>
      </c>
      <c r="AI33" s="103">
        <f t="shared" si="18"/>
        <v>0</v>
      </c>
      <c r="AJ33" s="103">
        <f t="shared" si="19"/>
        <v>0</v>
      </c>
      <c r="AK33" s="103">
        <f t="shared" si="20"/>
        <v>0</v>
      </c>
      <c r="AL33" s="103">
        <f t="shared" si="21"/>
        <v>0</v>
      </c>
      <c r="AM33" s="103">
        <f t="shared" si="22"/>
        <v>0</v>
      </c>
      <c r="AN33" s="103">
        <f t="shared" si="23"/>
        <v>0</v>
      </c>
      <c r="AO33" s="104">
        <f t="shared" si="24"/>
        <v>0</v>
      </c>
      <c r="AQ33" s="105"/>
      <c r="AR33" s="105"/>
      <c r="AS33" s="105"/>
      <c r="AT33" s="105"/>
      <c r="AU33" s="105"/>
      <c r="AV33" s="105"/>
      <c r="AW33" s="106">
        <f t="shared" si="25"/>
        <v>0</v>
      </c>
      <c r="AX33" s="106">
        <f t="shared" si="26"/>
        <v>0</v>
      </c>
      <c r="AY33" s="100" t="e">
        <f>VLOOKUP(AX33,Auszahlungen_Startgeld!$O$3:$U$6543,IF(OR(G33="U17",G33="U21",G33="V",G33="SV"),3,4),1)</f>
        <v>#N/A</v>
      </c>
    </row>
    <row r="34" spans="1:51" x14ac:dyDescent="0.25">
      <c r="A34" s="90">
        <v>33</v>
      </c>
      <c r="B34" s="90">
        <f t="shared" ref="B34:B65" si="27">RANK(AE34,$AE$2:$AE$191,0)</f>
        <v>98</v>
      </c>
      <c r="C34" s="107" t="e">
        <f>VLOOKUP($H34,[1]Teilnehmerliste!$C$6:$N$999,12,0)</f>
        <v>#N/A</v>
      </c>
      <c r="D34" s="107" t="e">
        <f>VLOOKUP($H34,[1]Teilnehmerliste!$C$6:$N$999,3,0)</f>
        <v>#N/A</v>
      </c>
      <c r="E34" s="107" t="e">
        <f>VLOOKUP($H34,[1]Teilnehmerliste!$C$6:$N$999,4,0)</f>
        <v>#N/A</v>
      </c>
      <c r="F34" s="107" t="e">
        <f>VLOOKUP($H34,[1]Teilnehmerliste!$C$6:$N$999,6,0)</f>
        <v>#N/A</v>
      </c>
      <c r="G34" s="108" t="e">
        <f>VLOOKUP(F34,Jahrgänge!$A$2:$B$114,2,1)</f>
        <v>#N/A</v>
      </c>
      <c r="H34" s="109"/>
      <c r="I34" s="107" t="e">
        <f>VLOOKUP($H34,[1]Teilnehmerliste!$C$6:$N$999,7,0)</f>
        <v>#N/A</v>
      </c>
      <c r="J34" s="107" t="e">
        <f>VLOOKUP($H34,[1]Teilnehmerliste!$C$6:$N$999,8,0)</f>
        <v>#N/A</v>
      </c>
      <c r="K34" s="107" t="e">
        <f>VLOOKUP($H34,[1]Teilnehmerliste!$C$6:$N$999,9,0)</f>
        <v>#N/A</v>
      </c>
      <c r="L34" s="107" t="e">
        <f>VLOOKUP($H34,[1]Teilnehmerliste!$C$6:$N$999,11,0)</f>
        <v>#N/A</v>
      </c>
      <c r="M34" s="107" t="e">
        <f>VLOOKUP($H34,[1]Teilnehmerliste!$C$6:$N$999,12,0)</f>
        <v>#N/A</v>
      </c>
      <c r="N34" s="92"/>
      <c r="O34" s="93">
        <v>43337</v>
      </c>
      <c r="P34" s="94">
        <v>4</v>
      </c>
      <c r="Q34" s="95">
        <v>42973.489583333336</v>
      </c>
      <c r="R34" s="95">
        <v>42973.534722222219</v>
      </c>
      <c r="S34" s="94">
        <v>3</v>
      </c>
      <c r="T34" s="96" t="e">
        <f t="shared" si="14"/>
        <v>#N/A</v>
      </c>
      <c r="U34" s="97" t="s">
        <v>123</v>
      </c>
      <c r="W34" s="98"/>
      <c r="X34" s="98"/>
      <c r="Y34" s="98"/>
      <c r="Z34" s="98"/>
      <c r="AA34" s="98"/>
      <c r="AB34" s="98"/>
      <c r="AC34" s="99"/>
      <c r="AD34" s="100" t="e">
        <f>VLOOKUP(AF34,Auszahlungen_Startgeld!$A$3:$G$6543,IF(OR(G34="U17",G34="U21",G34="V",G34="SV"),3,4),1)</f>
        <v>#N/A</v>
      </c>
      <c r="AE34" s="101">
        <f t="shared" si="15"/>
        <v>0</v>
      </c>
      <c r="AF34" s="101">
        <f t="shared" si="16"/>
        <v>0</v>
      </c>
      <c r="AG34" s="102">
        <f t="shared" si="17"/>
        <v>98</v>
      </c>
      <c r="AI34" s="103">
        <f t="shared" si="18"/>
        <v>0</v>
      </c>
      <c r="AJ34" s="103">
        <f t="shared" si="19"/>
        <v>0</v>
      </c>
      <c r="AK34" s="103">
        <f t="shared" si="20"/>
        <v>0</v>
      </c>
      <c r="AL34" s="103">
        <f t="shared" si="21"/>
        <v>0</v>
      </c>
      <c r="AM34" s="103">
        <f t="shared" si="22"/>
        <v>0</v>
      </c>
      <c r="AN34" s="103">
        <f t="shared" si="23"/>
        <v>0</v>
      </c>
      <c r="AO34" s="104">
        <f t="shared" si="24"/>
        <v>0</v>
      </c>
      <c r="AQ34" s="105"/>
      <c r="AR34" s="105"/>
      <c r="AS34" s="105"/>
      <c r="AT34" s="105"/>
      <c r="AU34" s="105"/>
      <c r="AV34" s="105"/>
      <c r="AW34" s="106">
        <f t="shared" si="25"/>
        <v>0</v>
      </c>
      <c r="AX34" s="106">
        <f t="shared" si="26"/>
        <v>0</v>
      </c>
      <c r="AY34" s="100" t="e">
        <f>VLOOKUP(AX34,Auszahlungen_Startgeld!$O$3:$U$6543,IF(OR(G34="U17",G34="U21",G34="V",G34="SV"),3,4),1)</f>
        <v>#N/A</v>
      </c>
    </row>
    <row r="35" spans="1:51" x14ac:dyDescent="0.25">
      <c r="A35" s="90">
        <v>34</v>
      </c>
      <c r="B35" s="90">
        <f t="shared" si="27"/>
        <v>98</v>
      </c>
      <c r="C35" s="107" t="e">
        <f>VLOOKUP($H35,[1]Teilnehmerliste!$C$6:$N$999,12,0)</f>
        <v>#N/A</v>
      </c>
      <c r="D35" s="107" t="e">
        <f>VLOOKUP($H35,[1]Teilnehmerliste!$C$6:$N$999,3,0)</f>
        <v>#N/A</v>
      </c>
      <c r="E35" s="107" t="e">
        <f>VLOOKUP($H35,[1]Teilnehmerliste!$C$6:$N$999,4,0)</f>
        <v>#N/A</v>
      </c>
      <c r="F35" s="107" t="e">
        <f>VLOOKUP($H35,[1]Teilnehmerliste!$C$6:$N$999,6,0)</f>
        <v>#N/A</v>
      </c>
      <c r="G35" s="108" t="e">
        <f>VLOOKUP(F35,Jahrgänge!$A$2:$B$114,2,1)</f>
        <v>#N/A</v>
      </c>
      <c r="H35" s="109"/>
      <c r="I35" s="107" t="e">
        <f>VLOOKUP($H35,[1]Teilnehmerliste!$C$6:$N$999,7,0)</f>
        <v>#N/A</v>
      </c>
      <c r="J35" s="107" t="e">
        <f>VLOOKUP($H35,[1]Teilnehmerliste!$C$6:$N$999,8,0)</f>
        <v>#N/A</v>
      </c>
      <c r="K35" s="107" t="e">
        <f>VLOOKUP($H35,[1]Teilnehmerliste!$C$6:$N$999,9,0)</f>
        <v>#N/A</v>
      </c>
      <c r="L35" s="107" t="e">
        <f>VLOOKUP($H35,[1]Teilnehmerliste!$C$6:$N$999,11,0)</f>
        <v>#N/A</v>
      </c>
      <c r="M35" s="107" t="e">
        <f>VLOOKUP($H35,[1]Teilnehmerliste!$C$6:$N$999,12,0)</f>
        <v>#N/A</v>
      </c>
      <c r="N35" s="92"/>
      <c r="O35" s="93">
        <v>43337</v>
      </c>
      <c r="P35" s="94">
        <v>4</v>
      </c>
      <c r="Q35" s="95">
        <v>42973.489583333336</v>
      </c>
      <c r="R35" s="95">
        <v>42973.534722222219</v>
      </c>
      <c r="S35" s="94">
        <v>4</v>
      </c>
      <c r="T35" s="96" t="e">
        <f t="shared" si="14"/>
        <v>#N/A</v>
      </c>
      <c r="U35" s="97" t="s">
        <v>123</v>
      </c>
      <c r="W35" s="98"/>
      <c r="X35" s="98"/>
      <c r="Y35" s="98"/>
      <c r="Z35" s="98"/>
      <c r="AA35" s="98"/>
      <c r="AB35" s="98"/>
      <c r="AC35" s="99"/>
      <c r="AD35" s="100" t="e">
        <f>VLOOKUP(AF35,Auszahlungen_Startgeld!$A$3:$G$6543,IF(OR(G35="U17",G35="U21",G35="V",G35="SV"),3,4),1)</f>
        <v>#N/A</v>
      </c>
      <c r="AE35" s="101">
        <f t="shared" si="15"/>
        <v>0</v>
      </c>
      <c r="AF35" s="101">
        <f t="shared" si="16"/>
        <v>0</v>
      </c>
      <c r="AG35" s="102">
        <f t="shared" si="17"/>
        <v>98</v>
      </c>
      <c r="AI35" s="103">
        <f t="shared" si="18"/>
        <v>0</v>
      </c>
      <c r="AJ35" s="103">
        <f t="shared" si="19"/>
        <v>0</v>
      </c>
      <c r="AK35" s="103">
        <f t="shared" si="20"/>
        <v>0</v>
      </c>
      <c r="AL35" s="103">
        <f t="shared" si="21"/>
        <v>0</v>
      </c>
      <c r="AM35" s="103">
        <f t="shared" si="22"/>
        <v>0</v>
      </c>
      <c r="AN35" s="103">
        <f t="shared" si="23"/>
        <v>0</v>
      </c>
      <c r="AO35" s="104">
        <f t="shared" si="24"/>
        <v>0</v>
      </c>
      <c r="AQ35" s="105"/>
      <c r="AR35" s="105"/>
      <c r="AS35" s="105"/>
      <c r="AT35" s="105"/>
      <c r="AU35" s="105"/>
      <c r="AV35" s="105"/>
      <c r="AW35" s="106">
        <f t="shared" si="25"/>
        <v>0</v>
      </c>
      <c r="AX35" s="106">
        <f t="shared" si="26"/>
        <v>0</v>
      </c>
      <c r="AY35" s="100" t="e">
        <f>VLOOKUP(AX35,Auszahlungen_Startgeld!$O$3:$U$6543,IF(OR(G35="U17",G35="U21",G35="V",G35="SV"),3,4),1)</f>
        <v>#N/A</v>
      </c>
    </row>
    <row r="36" spans="1:51" x14ac:dyDescent="0.25">
      <c r="A36" s="90">
        <v>35</v>
      </c>
      <c r="B36" s="90">
        <f t="shared" si="27"/>
        <v>98</v>
      </c>
      <c r="C36" s="107" t="e">
        <f>VLOOKUP($H36,[1]Teilnehmerliste!$C$6:$N$999,12,0)</f>
        <v>#N/A</v>
      </c>
      <c r="D36" s="107" t="e">
        <f>VLOOKUP($H36,[1]Teilnehmerliste!$C$6:$N$999,3,0)</f>
        <v>#N/A</v>
      </c>
      <c r="E36" s="107" t="e">
        <f>VLOOKUP($H36,[1]Teilnehmerliste!$C$6:$N$999,4,0)</f>
        <v>#N/A</v>
      </c>
      <c r="F36" s="107" t="e">
        <f>VLOOKUP($H36,[1]Teilnehmerliste!$C$6:$N$999,6,0)</f>
        <v>#N/A</v>
      </c>
      <c r="G36" s="108" t="e">
        <f>VLOOKUP(F36,Jahrgänge!$A$2:$B$114,2,1)</f>
        <v>#N/A</v>
      </c>
      <c r="H36" s="109"/>
      <c r="I36" s="107" t="e">
        <f>VLOOKUP($H36,[1]Teilnehmerliste!$C$6:$N$999,7,0)</f>
        <v>#N/A</v>
      </c>
      <c r="J36" s="107" t="e">
        <f>VLOOKUP($H36,[1]Teilnehmerliste!$C$6:$N$999,8,0)</f>
        <v>#N/A</v>
      </c>
      <c r="K36" s="107" t="e">
        <f>VLOOKUP($H36,[1]Teilnehmerliste!$C$6:$N$999,9,0)</f>
        <v>#N/A</v>
      </c>
      <c r="L36" s="107" t="e">
        <f>VLOOKUP($H36,[1]Teilnehmerliste!$C$6:$N$999,11,0)</f>
        <v>#N/A</v>
      </c>
      <c r="M36" s="107" t="e">
        <f>VLOOKUP($H36,[1]Teilnehmerliste!$C$6:$N$999,12,0)</f>
        <v>#N/A</v>
      </c>
      <c r="N36" s="92"/>
      <c r="O36" s="93">
        <v>43337</v>
      </c>
      <c r="P36" s="94">
        <v>4</v>
      </c>
      <c r="Q36" s="95">
        <v>42973.489583333336</v>
      </c>
      <c r="R36" s="95">
        <v>42973.534722222219</v>
      </c>
      <c r="S36" s="94">
        <v>5</v>
      </c>
      <c r="T36" s="96" t="e">
        <f t="shared" si="14"/>
        <v>#N/A</v>
      </c>
      <c r="U36" s="97" t="s">
        <v>123</v>
      </c>
      <c r="W36" s="98"/>
      <c r="X36" s="98"/>
      <c r="Y36" s="98"/>
      <c r="Z36" s="98"/>
      <c r="AA36" s="98"/>
      <c r="AB36" s="98"/>
      <c r="AC36" s="99"/>
      <c r="AD36" s="100" t="e">
        <f>VLOOKUP(AF36,Auszahlungen_Startgeld!$A$3:$G$6543,IF(OR(G36="U17",G36="U21",G36="V",G36="SV"),3,4),1)</f>
        <v>#N/A</v>
      </c>
      <c r="AE36" s="101">
        <f t="shared" si="15"/>
        <v>0</v>
      </c>
      <c r="AF36" s="101">
        <f t="shared" si="16"/>
        <v>0</v>
      </c>
      <c r="AG36" s="102">
        <f t="shared" si="17"/>
        <v>98</v>
      </c>
      <c r="AI36" s="103">
        <f t="shared" si="18"/>
        <v>0</v>
      </c>
      <c r="AJ36" s="103">
        <f t="shared" si="19"/>
        <v>0</v>
      </c>
      <c r="AK36" s="103">
        <f t="shared" si="20"/>
        <v>0</v>
      </c>
      <c r="AL36" s="103">
        <f t="shared" si="21"/>
        <v>0</v>
      </c>
      <c r="AM36" s="103">
        <f t="shared" si="22"/>
        <v>0</v>
      </c>
      <c r="AN36" s="103">
        <f t="shared" si="23"/>
        <v>0</v>
      </c>
      <c r="AO36" s="104">
        <f t="shared" si="24"/>
        <v>0</v>
      </c>
      <c r="AQ36" s="105"/>
      <c r="AR36" s="105"/>
      <c r="AS36" s="105"/>
      <c r="AT36" s="105"/>
      <c r="AU36" s="105"/>
      <c r="AV36" s="105"/>
      <c r="AW36" s="106">
        <f t="shared" si="25"/>
        <v>0</v>
      </c>
      <c r="AX36" s="106">
        <f t="shared" si="26"/>
        <v>0</v>
      </c>
      <c r="AY36" s="100" t="e">
        <f>VLOOKUP(AX36,Auszahlungen_Startgeld!$O$3:$U$6543,IF(OR(G36="U17",G36="U21",G36="V",G36="SV"),3,4),1)</f>
        <v>#N/A</v>
      </c>
    </row>
    <row r="37" spans="1:51" x14ac:dyDescent="0.25">
      <c r="A37" s="90">
        <v>36</v>
      </c>
      <c r="B37" s="90">
        <f t="shared" si="27"/>
        <v>98</v>
      </c>
      <c r="C37" s="107" t="e">
        <f>VLOOKUP($H37,[1]Teilnehmerliste!$C$6:$N$999,12,0)</f>
        <v>#N/A</v>
      </c>
      <c r="D37" s="107" t="e">
        <f>VLOOKUP($H37,[1]Teilnehmerliste!$C$6:$N$999,3,0)</f>
        <v>#N/A</v>
      </c>
      <c r="E37" s="107" t="e">
        <f>VLOOKUP($H37,[1]Teilnehmerliste!$C$6:$N$999,4,0)</f>
        <v>#N/A</v>
      </c>
      <c r="F37" s="107" t="e">
        <f>VLOOKUP($H37,[1]Teilnehmerliste!$C$6:$N$999,6,0)</f>
        <v>#N/A</v>
      </c>
      <c r="G37" s="108" t="e">
        <f>VLOOKUP(F37,Jahrgänge!$A$2:$B$114,2,1)</f>
        <v>#N/A</v>
      </c>
      <c r="H37" s="109"/>
      <c r="I37" s="107" t="e">
        <f>VLOOKUP($H37,[1]Teilnehmerliste!$C$6:$N$999,7,0)</f>
        <v>#N/A</v>
      </c>
      <c r="J37" s="107" t="e">
        <f>VLOOKUP($H37,[1]Teilnehmerliste!$C$6:$N$999,8,0)</f>
        <v>#N/A</v>
      </c>
      <c r="K37" s="107" t="e">
        <f>VLOOKUP($H37,[1]Teilnehmerliste!$C$6:$N$999,9,0)</f>
        <v>#N/A</v>
      </c>
      <c r="L37" s="107" t="e">
        <f>VLOOKUP($H37,[1]Teilnehmerliste!$C$6:$N$999,11,0)</f>
        <v>#N/A</v>
      </c>
      <c r="M37" s="107" t="e">
        <f>VLOOKUP($H37,[1]Teilnehmerliste!$C$6:$N$999,12,0)</f>
        <v>#N/A</v>
      </c>
      <c r="N37" s="92"/>
      <c r="O37" s="93">
        <v>43337</v>
      </c>
      <c r="P37" s="94">
        <v>4</v>
      </c>
      <c r="Q37" s="95">
        <v>42973.489583333336</v>
      </c>
      <c r="R37" s="95">
        <v>42973.534722222219</v>
      </c>
      <c r="S37" s="94">
        <v>6</v>
      </c>
      <c r="T37" s="96" t="e">
        <f t="shared" si="14"/>
        <v>#N/A</v>
      </c>
      <c r="U37" s="97" t="s">
        <v>123</v>
      </c>
      <c r="W37" s="98"/>
      <c r="X37" s="98"/>
      <c r="Y37" s="98"/>
      <c r="Z37" s="98"/>
      <c r="AA37" s="98"/>
      <c r="AB37" s="98"/>
      <c r="AC37" s="99"/>
      <c r="AD37" s="100" t="e">
        <f>VLOOKUP(AF37,Auszahlungen_Startgeld!$A$3:$G$6543,IF(OR(G37="U17",G37="U21",G37="V",G37="SV"),3,4),1)</f>
        <v>#N/A</v>
      </c>
      <c r="AE37" s="101">
        <f t="shared" si="15"/>
        <v>0</v>
      </c>
      <c r="AF37" s="101">
        <f t="shared" si="16"/>
        <v>0</v>
      </c>
      <c r="AG37" s="102">
        <f t="shared" si="17"/>
        <v>98</v>
      </c>
      <c r="AI37" s="103">
        <f t="shared" si="18"/>
        <v>0</v>
      </c>
      <c r="AJ37" s="103">
        <f t="shared" si="19"/>
        <v>0</v>
      </c>
      <c r="AK37" s="103">
        <f t="shared" si="20"/>
        <v>0</v>
      </c>
      <c r="AL37" s="103">
        <f t="shared" si="21"/>
        <v>0</v>
      </c>
      <c r="AM37" s="103">
        <f t="shared" si="22"/>
        <v>0</v>
      </c>
      <c r="AN37" s="103">
        <f t="shared" si="23"/>
        <v>0</v>
      </c>
      <c r="AO37" s="104">
        <f t="shared" si="24"/>
        <v>0</v>
      </c>
      <c r="AQ37" s="105"/>
      <c r="AR37" s="105"/>
      <c r="AS37" s="105"/>
      <c r="AT37" s="105"/>
      <c r="AU37" s="105"/>
      <c r="AV37" s="105"/>
      <c r="AW37" s="106">
        <f t="shared" si="25"/>
        <v>0</v>
      </c>
      <c r="AX37" s="106">
        <f t="shared" si="26"/>
        <v>0</v>
      </c>
      <c r="AY37" s="100" t="e">
        <f>VLOOKUP(AX37,Auszahlungen_Startgeld!$O$3:$U$6543,IF(OR(G37="U17",G37="U21",G37="V",G37="SV"),3,4),1)</f>
        <v>#N/A</v>
      </c>
    </row>
    <row r="38" spans="1:51" x14ac:dyDescent="0.25">
      <c r="A38" s="90">
        <v>37</v>
      </c>
      <c r="B38" s="90">
        <f t="shared" si="27"/>
        <v>98</v>
      </c>
      <c r="C38" s="107" t="e">
        <f>VLOOKUP($H38,[1]Teilnehmerliste!$C$6:$N$999,12,0)</f>
        <v>#N/A</v>
      </c>
      <c r="D38" s="107" t="e">
        <f>VLOOKUP($H38,[1]Teilnehmerliste!$C$6:$N$999,3,0)</f>
        <v>#N/A</v>
      </c>
      <c r="E38" s="107" t="e">
        <f>VLOOKUP($H38,[1]Teilnehmerliste!$C$6:$N$999,4,0)</f>
        <v>#N/A</v>
      </c>
      <c r="F38" s="107" t="e">
        <f>VLOOKUP($H38,[1]Teilnehmerliste!$C$6:$N$999,6,0)</f>
        <v>#N/A</v>
      </c>
      <c r="G38" s="108" t="e">
        <f>VLOOKUP(F38,Jahrgänge!$A$2:$B$114,2,1)</f>
        <v>#N/A</v>
      </c>
      <c r="H38" s="109"/>
      <c r="I38" s="107" t="e">
        <f>VLOOKUP($H38,[1]Teilnehmerliste!$C$6:$N$999,7,0)</f>
        <v>#N/A</v>
      </c>
      <c r="J38" s="107" t="e">
        <f>VLOOKUP($H38,[1]Teilnehmerliste!$C$6:$N$999,8,0)</f>
        <v>#N/A</v>
      </c>
      <c r="K38" s="107" t="e">
        <f>VLOOKUP($H38,[1]Teilnehmerliste!$C$6:$N$999,9,0)</f>
        <v>#N/A</v>
      </c>
      <c r="L38" s="107" t="e">
        <f>VLOOKUP($H38,[1]Teilnehmerliste!$C$6:$N$999,11,0)</f>
        <v>#N/A</v>
      </c>
      <c r="M38" s="107" t="e">
        <f>VLOOKUP($H38,[1]Teilnehmerliste!$C$6:$N$999,12,0)</f>
        <v>#N/A</v>
      </c>
      <c r="N38" s="92"/>
      <c r="O38" s="93">
        <v>43337</v>
      </c>
      <c r="P38" s="94">
        <v>4</v>
      </c>
      <c r="Q38" s="95">
        <v>42973.489583333336</v>
      </c>
      <c r="R38" s="95">
        <v>42973.534722222219</v>
      </c>
      <c r="S38" s="94">
        <v>7</v>
      </c>
      <c r="T38" s="96" t="e">
        <f t="shared" si="14"/>
        <v>#N/A</v>
      </c>
      <c r="U38" s="97" t="s">
        <v>123</v>
      </c>
      <c r="W38" s="98"/>
      <c r="X38" s="98"/>
      <c r="Y38" s="98"/>
      <c r="Z38" s="98"/>
      <c r="AA38" s="98"/>
      <c r="AB38" s="98"/>
      <c r="AC38" s="99"/>
      <c r="AD38" s="100" t="e">
        <f>VLOOKUP(AF38,Auszahlungen_Startgeld!$A$3:$G$6543,IF(OR(G38="U17",G38="U21",G38="V",G38="SV"),3,4),1)</f>
        <v>#N/A</v>
      </c>
      <c r="AE38" s="101">
        <f t="shared" si="15"/>
        <v>0</v>
      </c>
      <c r="AF38" s="101">
        <f t="shared" si="16"/>
        <v>0</v>
      </c>
      <c r="AG38" s="102">
        <f t="shared" si="17"/>
        <v>98</v>
      </c>
      <c r="AI38" s="103">
        <f t="shared" si="18"/>
        <v>0</v>
      </c>
      <c r="AJ38" s="103">
        <f t="shared" si="19"/>
        <v>0</v>
      </c>
      <c r="AK38" s="103">
        <f t="shared" si="20"/>
        <v>0</v>
      </c>
      <c r="AL38" s="103">
        <f t="shared" si="21"/>
        <v>0</v>
      </c>
      <c r="AM38" s="103">
        <f t="shared" si="22"/>
        <v>0</v>
      </c>
      <c r="AN38" s="103">
        <f t="shared" si="23"/>
        <v>0</v>
      </c>
      <c r="AO38" s="104">
        <f t="shared" si="24"/>
        <v>0</v>
      </c>
      <c r="AQ38" s="105"/>
      <c r="AR38" s="105"/>
      <c r="AS38" s="105"/>
      <c r="AT38" s="105"/>
      <c r="AU38" s="105"/>
      <c r="AV38" s="105"/>
      <c r="AW38" s="106">
        <f t="shared" si="25"/>
        <v>0</v>
      </c>
      <c r="AX38" s="106">
        <f t="shared" si="26"/>
        <v>0</v>
      </c>
      <c r="AY38" s="100" t="e">
        <f>VLOOKUP(AX38,Auszahlungen_Startgeld!$O$3:$U$6543,IF(OR(G38="U17",G38="U21",G38="V",G38="SV"),3,4),1)</f>
        <v>#N/A</v>
      </c>
    </row>
    <row r="39" spans="1:51" x14ac:dyDescent="0.25">
      <c r="A39" s="90">
        <v>38</v>
      </c>
      <c r="B39" s="90">
        <f t="shared" si="27"/>
        <v>98</v>
      </c>
      <c r="C39" s="107" t="e">
        <f>VLOOKUP($H39,[1]Teilnehmerliste!$C$6:$N$999,12,0)</f>
        <v>#N/A</v>
      </c>
      <c r="D39" s="107" t="e">
        <f>VLOOKUP($H39,[1]Teilnehmerliste!$C$6:$N$999,3,0)</f>
        <v>#N/A</v>
      </c>
      <c r="E39" s="107" t="e">
        <f>VLOOKUP($H39,[1]Teilnehmerliste!$C$6:$N$999,4,0)</f>
        <v>#N/A</v>
      </c>
      <c r="F39" s="107" t="e">
        <f>VLOOKUP($H39,[1]Teilnehmerliste!$C$6:$N$999,6,0)</f>
        <v>#N/A</v>
      </c>
      <c r="G39" s="108" t="e">
        <f>VLOOKUP(F39,Jahrgänge!$A$2:$B$114,2,1)</f>
        <v>#N/A</v>
      </c>
      <c r="H39" s="109"/>
      <c r="I39" s="107" t="e">
        <f>VLOOKUP($H39,[1]Teilnehmerliste!$C$6:$N$999,7,0)</f>
        <v>#N/A</v>
      </c>
      <c r="J39" s="107" t="e">
        <f>VLOOKUP($H39,[1]Teilnehmerliste!$C$6:$N$999,8,0)</f>
        <v>#N/A</v>
      </c>
      <c r="K39" s="107" t="e">
        <f>VLOOKUP($H39,[1]Teilnehmerliste!$C$6:$N$999,9,0)</f>
        <v>#N/A</v>
      </c>
      <c r="L39" s="107" t="e">
        <f>VLOOKUP($H39,[1]Teilnehmerliste!$C$6:$N$999,11,0)</f>
        <v>#N/A</v>
      </c>
      <c r="M39" s="107" t="e">
        <f>VLOOKUP($H39,[1]Teilnehmerliste!$C$6:$N$999,12,0)</f>
        <v>#N/A</v>
      </c>
      <c r="N39" s="92"/>
      <c r="O39" s="93">
        <v>43337</v>
      </c>
      <c r="P39" s="94">
        <v>4</v>
      </c>
      <c r="Q39" s="95">
        <v>42973.489583333336</v>
      </c>
      <c r="R39" s="95">
        <v>42973.534722222219</v>
      </c>
      <c r="S39" s="94">
        <v>8</v>
      </c>
      <c r="T39" s="96" t="e">
        <f t="shared" si="14"/>
        <v>#N/A</v>
      </c>
      <c r="U39" s="97" t="s">
        <v>123</v>
      </c>
      <c r="W39" s="98"/>
      <c r="X39" s="98"/>
      <c r="Y39" s="98"/>
      <c r="Z39" s="98"/>
      <c r="AA39" s="98"/>
      <c r="AB39" s="98"/>
      <c r="AC39" s="99"/>
      <c r="AD39" s="100" t="e">
        <f>VLOOKUP(AF39,Auszahlungen_Startgeld!$A$3:$G$6543,IF(OR(G39="U17",G39="U21",G39="V",G39="SV"),3,4),1)</f>
        <v>#N/A</v>
      </c>
      <c r="AE39" s="101">
        <f t="shared" si="15"/>
        <v>0</v>
      </c>
      <c r="AF39" s="101">
        <f t="shared" si="16"/>
        <v>0</v>
      </c>
      <c r="AG39" s="102">
        <f t="shared" si="17"/>
        <v>98</v>
      </c>
      <c r="AI39" s="103">
        <f t="shared" si="18"/>
        <v>0</v>
      </c>
      <c r="AJ39" s="103">
        <f t="shared" si="19"/>
        <v>0</v>
      </c>
      <c r="AK39" s="103">
        <f t="shared" si="20"/>
        <v>0</v>
      </c>
      <c r="AL39" s="103">
        <f t="shared" si="21"/>
        <v>0</v>
      </c>
      <c r="AM39" s="103">
        <f t="shared" si="22"/>
        <v>0</v>
      </c>
      <c r="AN39" s="103">
        <f t="shared" si="23"/>
        <v>0</v>
      </c>
      <c r="AO39" s="104">
        <f t="shared" si="24"/>
        <v>0</v>
      </c>
      <c r="AQ39" s="105"/>
      <c r="AR39" s="105"/>
      <c r="AS39" s="105"/>
      <c r="AT39" s="105"/>
      <c r="AU39" s="105"/>
      <c r="AV39" s="105"/>
      <c r="AW39" s="106">
        <f t="shared" si="25"/>
        <v>0</v>
      </c>
      <c r="AX39" s="106">
        <f t="shared" si="26"/>
        <v>0</v>
      </c>
      <c r="AY39" s="100" t="e">
        <f>VLOOKUP(AX39,Auszahlungen_Startgeld!$O$3:$U$6543,IF(OR(G39="U17",G39="U21",G39="V",G39="SV"),3,4),1)</f>
        <v>#N/A</v>
      </c>
    </row>
    <row r="40" spans="1:51" x14ac:dyDescent="0.25">
      <c r="A40" s="90">
        <v>39</v>
      </c>
      <c r="B40" s="90">
        <f t="shared" si="27"/>
        <v>98</v>
      </c>
      <c r="C40" s="107" t="e">
        <f>VLOOKUP($H40,[1]Teilnehmerliste!$C$6:$N$999,12,0)</f>
        <v>#N/A</v>
      </c>
      <c r="D40" s="107" t="e">
        <f>VLOOKUP($H40,[1]Teilnehmerliste!$C$6:$N$999,3,0)</f>
        <v>#N/A</v>
      </c>
      <c r="E40" s="107" t="e">
        <f>VLOOKUP($H40,[1]Teilnehmerliste!$C$6:$N$999,4,0)</f>
        <v>#N/A</v>
      </c>
      <c r="F40" s="107" t="e">
        <f>VLOOKUP($H40,[1]Teilnehmerliste!$C$6:$N$999,6,0)</f>
        <v>#N/A</v>
      </c>
      <c r="G40" s="108" t="e">
        <f>VLOOKUP(F40,Jahrgänge!$A$2:$B$114,2,1)</f>
        <v>#N/A</v>
      </c>
      <c r="H40" s="109"/>
      <c r="I40" s="107" t="e">
        <f>VLOOKUP($H40,[1]Teilnehmerliste!$C$6:$N$999,7,0)</f>
        <v>#N/A</v>
      </c>
      <c r="J40" s="107" t="e">
        <f>VLOOKUP($H40,[1]Teilnehmerliste!$C$6:$N$999,8,0)</f>
        <v>#N/A</v>
      </c>
      <c r="K40" s="107" t="e">
        <f>VLOOKUP($H40,[1]Teilnehmerliste!$C$6:$N$999,9,0)</f>
        <v>#N/A</v>
      </c>
      <c r="L40" s="107" t="e">
        <f>VLOOKUP($H40,[1]Teilnehmerliste!$C$6:$N$999,11,0)</f>
        <v>#N/A</v>
      </c>
      <c r="M40" s="107" t="e">
        <f>VLOOKUP($H40,[1]Teilnehmerliste!$C$6:$N$999,12,0)</f>
        <v>#N/A</v>
      </c>
      <c r="N40" s="92"/>
      <c r="O40" s="93">
        <v>43337</v>
      </c>
      <c r="P40" s="94">
        <v>4</v>
      </c>
      <c r="Q40" s="95">
        <v>42973.489583333336</v>
      </c>
      <c r="R40" s="95">
        <v>42973.534722222219</v>
      </c>
      <c r="S40" s="94">
        <v>9</v>
      </c>
      <c r="T40" s="96" t="e">
        <f t="shared" si="14"/>
        <v>#N/A</v>
      </c>
      <c r="U40" s="97" t="s">
        <v>123</v>
      </c>
      <c r="W40" s="98"/>
      <c r="X40" s="98"/>
      <c r="Y40" s="98"/>
      <c r="Z40" s="98"/>
      <c r="AA40" s="98"/>
      <c r="AB40" s="98"/>
      <c r="AC40" s="99"/>
      <c r="AD40" s="100" t="e">
        <f>VLOOKUP(AF40,Auszahlungen_Startgeld!$A$3:$G$6543,IF(OR(G40="U17",G40="U21",G40="V",G40="SV"),3,4),1)</f>
        <v>#N/A</v>
      </c>
      <c r="AE40" s="101">
        <f t="shared" si="15"/>
        <v>0</v>
      </c>
      <c r="AF40" s="101">
        <f t="shared" si="16"/>
        <v>0</v>
      </c>
      <c r="AG40" s="102">
        <f t="shared" si="17"/>
        <v>98</v>
      </c>
      <c r="AI40" s="103">
        <f t="shared" si="18"/>
        <v>0</v>
      </c>
      <c r="AJ40" s="103">
        <f t="shared" si="19"/>
        <v>0</v>
      </c>
      <c r="AK40" s="103">
        <f t="shared" si="20"/>
        <v>0</v>
      </c>
      <c r="AL40" s="103">
        <f t="shared" si="21"/>
        <v>0</v>
      </c>
      <c r="AM40" s="103">
        <f t="shared" si="22"/>
        <v>0</v>
      </c>
      <c r="AN40" s="103">
        <f t="shared" si="23"/>
        <v>0</v>
      </c>
      <c r="AO40" s="104">
        <f t="shared" si="24"/>
        <v>0</v>
      </c>
      <c r="AQ40" s="105"/>
      <c r="AR40" s="105"/>
      <c r="AS40" s="105"/>
      <c r="AT40" s="105"/>
      <c r="AU40" s="105"/>
      <c r="AV40" s="105"/>
      <c r="AW40" s="106">
        <f t="shared" si="25"/>
        <v>0</v>
      </c>
      <c r="AX40" s="106">
        <f t="shared" si="26"/>
        <v>0</v>
      </c>
      <c r="AY40" s="100" t="e">
        <f>VLOOKUP(AX40,Auszahlungen_Startgeld!$O$3:$U$6543,IF(OR(G40="U17",G40="U21",G40="V",G40="SV"),3,4),1)</f>
        <v>#N/A</v>
      </c>
    </row>
    <row r="41" spans="1:51" x14ac:dyDescent="0.25">
      <c r="A41" s="90">
        <v>40</v>
      </c>
      <c r="B41" s="90">
        <f t="shared" si="27"/>
        <v>98</v>
      </c>
      <c r="C41" s="107" t="e">
        <f>VLOOKUP($H41,[1]Teilnehmerliste!$C$6:$N$999,12,0)</f>
        <v>#N/A</v>
      </c>
      <c r="D41" s="107" t="e">
        <f>VLOOKUP($H41,[1]Teilnehmerliste!$C$6:$N$999,3,0)</f>
        <v>#N/A</v>
      </c>
      <c r="E41" s="107" t="e">
        <f>VLOOKUP($H41,[1]Teilnehmerliste!$C$6:$N$999,4,0)</f>
        <v>#N/A</v>
      </c>
      <c r="F41" s="107" t="e">
        <f>VLOOKUP($H41,[1]Teilnehmerliste!$C$6:$N$999,6,0)</f>
        <v>#N/A</v>
      </c>
      <c r="G41" s="108" t="e">
        <f>VLOOKUP(F41,Jahrgänge!$A$2:$B$114,2,1)</f>
        <v>#N/A</v>
      </c>
      <c r="H41" s="109"/>
      <c r="I41" s="107" t="e">
        <f>VLOOKUP($H41,[1]Teilnehmerliste!$C$6:$N$999,7,0)</f>
        <v>#N/A</v>
      </c>
      <c r="J41" s="107" t="e">
        <f>VLOOKUP($H41,[1]Teilnehmerliste!$C$6:$N$999,8,0)</f>
        <v>#N/A</v>
      </c>
      <c r="K41" s="107" t="e">
        <f>VLOOKUP($H41,[1]Teilnehmerliste!$C$6:$N$999,9,0)</f>
        <v>#N/A</v>
      </c>
      <c r="L41" s="107" t="e">
        <f>VLOOKUP($H41,[1]Teilnehmerliste!$C$6:$N$999,11,0)</f>
        <v>#N/A</v>
      </c>
      <c r="M41" s="107" t="e">
        <f>VLOOKUP($H41,[1]Teilnehmerliste!$C$6:$N$999,12,0)</f>
        <v>#N/A</v>
      </c>
      <c r="N41" s="92"/>
      <c r="O41" s="93">
        <v>43337</v>
      </c>
      <c r="P41" s="94">
        <v>4</v>
      </c>
      <c r="Q41" s="95">
        <v>42973.489583333336</v>
      </c>
      <c r="R41" s="95">
        <v>42973.534722222219</v>
      </c>
      <c r="S41" s="94">
        <v>10</v>
      </c>
      <c r="T41" s="96" t="e">
        <f t="shared" si="14"/>
        <v>#N/A</v>
      </c>
      <c r="U41" s="97" t="s">
        <v>123</v>
      </c>
      <c r="W41" s="98"/>
      <c r="X41" s="98"/>
      <c r="Y41" s="98"/>
      <c r="Z41" s="98"/>
      <c r="AA41" s="98"/>
      <c r="AB41" s="98"/>
      <c r="AC41" s="99"/>
      <c r="AD41" s="100" t="e">
        <f>VLOOKUP(AF41,Auszahlungen_Startgeld!$A$3:$G$6543,IF(OR(G41="U17",G41="U21",G41="V",G41="SV"),3,4),1)</f>
        <v>#N/A</v>
      </c>
      <c r="AE41" s="101">
        <f t="shared" si="15"/>
        <v>0</v>
      </c>
      <c r="AF41" s="101">
        <f t="shared" si="16"/>
        <v>0</v>
      </c>
      <c r="AG41" s="102">
        <f t="shared" si="17"/>
        <v>98</v>
      </c>
      <c r="AI41" s="103">
        <f t="shared" si="18"/>
        <v>0</v>
      </c>
      <c r="AJ41" s="103">
        <f t="shared" si="19"/>
        <v>0</v>
      </c>
      <c r="AK41" s="103">
        <f t="shared" si="20"/>
        <v>0</v>
      </c>
      <c r="AL41" s="103">
        <f t="shared" si="21"/>
        <v>0</v>
      </c>
      <c r="AM41" s="103">
        <f t="shared" si="22"/>
        <v>0</v>
      </c>
      <c r="AN41" s="103">
        <f t="shared" si="23"/>
        <v>0</v>
      </c>
      <c r="AO41" s="104">
        <f t="shared" si="24"/>
        <v>0</v>
      </c>
      <c r="AQ41" s="105"/>
      <c r="AR41" s="105"/>
      <c r="AS41" s="105"/>
      <c r="AT41" s="105"/>
      <c r="AU41" s="105"/>
      <c r="AV41" s="105"/>
      <c r="AW41" s="106">
        <f t="shared" si="25"/>
        <v>0</v>
      </c>
      <c r="AX41" s="106">
        <f t="shared" si="26"/>
        <v>0</v>
      </c>
      <c r="AY41" s="100" t="e">
        <f>VLOOKUP(AX41,Auszahlungen_Startgeld!$O$3:$U$6543,IF(OR(G41="U17",G41="U21",G41="V",G41="SV"),3,4),1)</f>
        <v>#N/A</v>
      </c>
    </row>
    <row r="42" spans="1:51" x14ac:dyDescent="0.25">
      <c r="A42" s="90">
        <v>41</v>
      </c>
      <c r="B42" s="90">
        <f t="shared" si="27"/>
        <v>98</v>
      </c>
      <c r="C42" s="107" t="e">
        <f>VLOOKUP($H42,[1]Teilnehmerliste!$C$6:$N$999,12,0)</f>
        <v>#N/A</v>
      </c>
      <c r="D42" s="107" t="e">
        <f>VLOOKUP($H42,[1]Teilnehmerliste!$C$6:$N$999,3,0)</f>
        <v>#N/A</v>
      </c>
      <c r="E42" s="107" t="e">
        <f>VLOOKUP($H42,[1]Teilnehmerliste!$C$6:$N$999,4,0)</f>
        <v>#N/A</v>
      </c>
      <c r="F42" s="107" t="e">
        <f>VLOOKUP($H42,[1]Teilnehmerliste!$C$6:$N$999,6,0)</f>
        <v>#N/A</v>
      </c>
      <c r="G42" s="108" t="e">
        <f>VLOOKUP(F42,Jahrgänge!$A$2:$B$114,2,1)</f>
        <v>#N/A</v>
      </c>
      <c r="H42" s="109"/>
      <c r="I42" s="107" t="e">
        <f>VLOOKUP($H42,[1]Teilnehmerliste!$C$6:$N$999,7,0)</f>
        <v>#N/A</v>
      </c>
      <c r="J42" s="107" t="e">
        <f>VLOOKUP($H42,[1]Teilnehmerliste!$C$6:$N$999,8,0)</f>
        <v>#N/A</v>
      </c>
      <c r="K42" s="107" t="e">
        <f>VLOOKUP($H42,[1]Teilnehmerliste!$C$6:$N$999,9,0)</f>
        <v>#N/A</v>
      </c>
      <c r="L42" s="107" t="e">
        <f>VLOOKUP($H42,[1]Teilnehmerliste!$C$6:$N$999,11,0)</f>
        <v>#N/A</v>
      </c>
      <c r="M42" s="107" t="e">
        <f>VLOOKUP($H42,[1]Teilnehmerliste!$C$6:$N$999,12,0)</f>
        <v>#N/A</v>
      </c>
      <c r="N42" s="92"/>
      <c r="O42" s="93">
        <v>43340</v>
      </c>
      <c r="P42" s="94">
        <v>5</v>
      </c>
      <c r="Q42" s="95">
        <v>42976.694444444445</v>
      </c>
      <c r="R42" s="95">
        <v>42976.739583333336</v>
      </c>
      <c r="S42" s="94">
        <v>1</v>
      </c>
      <c r="T42" s="96" t="e">
        <f t="shared" si="14"/>
        <v>#N/A</v>
      </c>
      <c r="U42" s="97" t="s">
        <v>123</v>
      </c>
      <c r="W42" s="98"/>
      <c r="X42" s="98"/>
      <c r="Y42" s="98"/>
      <c r="Z42" s="98"/>
      <c r="AA42" s="98"/>
      <c r="AB42" s="98"/>
      <c r="AC42" s="99"/>
      <c r="AD42" s="100" t="e">
        <f>VLOOKUP(AF42,Auszahlungen_Startgeld!$A$3:$G$6543,IF(OR(G42="U17",G42="U21",G42="V",G42="SV"),3,4),1)</f>
        <v>#N/A</v>
      </c>
      <c r="AE42" s="101">
        <f t="shared" si="15"/>
        <v>0</v>
      </c>
      <c r="AF42" s="101">
        <f t="shared" si="16"/>
        <v>0</v>
      </c>
      <c r="AG42" s="102">
        <f t="shared" si="17"/>
        <v>98</v>
      </c>
      <c r="AI42" s="103">
        <f t="shared" si="18"/>
        <v>0</v>
      </c>
      <c r="AJ42" s="103">
        <f t="shared" si="19"/>
        <v>0</v>
      </c>
      <c r="AK42" s="103">
        <f t="shared" si="20"/>
        <v>0</v>
      </c>
      <c r="AL42" s="103">
        <f t="shared" si="21"/>
        <v>0</v>
      </c>
      <c r="AM42" s="103">
        <f t="shared" si="22"/>
        <v>0</v>
      </c>
      <c r="AN42" s="103">
        <f t="shared" si="23"/>
        <v>0</v>
      </c>
      <c r="AO42" s="104">
        <f t="shared" si="24"/>
        <v>0</v>
      </c>
      <c r="AQ42" s="105"/>
      <c r="AR42" s="105"/>
      <c r="AS42" s="105"/>
      <c r="AT42" s="105"/>
      <c r="AU42" s="105"/>
      <c r="AV42" s="105"/>
      <c r="AW42" s="106">
        <f t="shared" si="25"/>
        <v>0</v>
      </c>
      <c r="AX42" s="106">
        <f t="shared" si="26"/>
        <v>0</v>
      </c>
      <c r="AY42" s="100" t="e">
        <f>VLOOKUP(AX42,Auszahlungen_Startgeld!$O$3:$U$6543,IF(OR(G42="U17",G42="U21",G42="V",G42="SV"),3,4),1)</f>
        <v>#N/A</v>
      </c>
    </row>
    <row r="43" spans="1:51" x14ac:dyDescent="0.25">
      <c r="A43" s="90">
        <v>42</v>
      </c>
      <c r="B43" s="90">
        <f t="shared" si="27"/>
        <v>47</v>
      </c>
      <c r="C43" s="92" t="str">
        <f>VLOOKUP($H43,[1]Teilnehmerliste!$C$6:$N$999,12,0)</f>
        <v>Winterthur-Stadt</v>
      </c>
      <c r="D43" s="92" t="str">
        <f>VLOOKUP($H43,[1]Teilnehmerliste!$C$6:$N$999,3,0)</f>
        <v>Bründler</v>
      </c>
      <c r="E43" s="92" t="str">
        <f>VLOOKUP($H43,[1]Teilnehmerliste!$C$6:$N$999,4,0)</f>
        <v>Thomas</v>
      </c>
      <c r="F43" s="92">
        <f>VLOOKUP($H43,[1]Teilnehmerliste!$C$6:$N$999,6,0)</f>
        <v>1975</v>
      </c>
      <c r="G43" s="108" t="str">
        <f>VLOOKUP(F43,Jahrgänge!$A$2:$B$114,2,1)</f>
        <v>E</v>
      </c>
      <c r="H43" s="92">
        <v>109461</v>
      </c>
      <c r="I43" s="92" t="str">
        <f>VLOOKUP($H43,[1]Teilnehmerliste!$C$6:$N$999,7,0)</f>
        <v>Püntenstr. 2</v>
      </c>
      <c r="J43" s="92">
        <f>VLOOKUP($H43,[1]Teilnehmerliste!$C$6:$N$999,8,0)</f>
        <v>8404</v>
      </c>
      <c r="K43" s="92" t="str">
        <f>VLOOKUP($H43,[1]Teilnehmerliste!$C$6:$N$999,9,0)</f>
        <v>Winterthur</v>
      </c>
      <c r="L43" s="92" t="str">
        <f>VLOOKUP($H43,[1]Teilnehmerliste!$C$6:$N$999,11,0)</f>
        <v>thbruendler@pop.agri.ch</v>
      </c>
      <c r="M43" s="92" t="str">
        <f>VLOOKUP($H43,[1]Teilnehmerliste!$C$6:$N$999,12,0)</f>
        <v>Winterthur-Stadt</v>
      </c>
      <c r="N43" s="92"/>
      <c r="O43" s="93">
        <v>43340</v>
      </c>
      <c r="P43" s="94">
        <v>5</v>
      </c>
      <c r="Q43" s="95">
        <v>42976.694444444445</v>
      </c>
      <c r="R43" s="95">
        <v>42976.739583333336</v>
      </c>
      <c r="S43" s="94">
        <v>2</v>
      </c>
      <c r="T43" s="96">
        <f t="shared" si="14"/>
        <v>50</v>
      </c>
      <c r="U43" s="114" t="s">
        <v>562</v>
      </c>
      <c r="W43" s="98">
        <v>102.7</v>
      </c>
      <c r="X43" s="98">
        <v>101.4</v>
      </c>
      <c r="Y43" s="98">
        <v>99.6</v>
      </c>
      <c r="Z43" s="98">
        <v>101.9</v>
      </c>
      <c r="AA43" s="98">
        <v>102.4</v>
      </c>
      <c r="AB43" s="98">
        <v>101.6</v>
      </c>
      <c r="AC43" s="99">
        <v>25</v>
      </c>
      <c r="AD43" s="100">
        <f>VLOOKUP(AF43,Auszahlungen_Startgeld!$A$3:$G$6543,IF(OR(G43="U17",G43="U21",G43="V",G43="SV"),3,4),1)</f>
        <v>26</v>
      </c>
      <c r="AE43" s="101">
        <f t="shared" si="15"/>
        <v>609.63629697670001</v>
      </c>
      <c r="AF43" s="101">
        <f t="shared" si="16"/>
        <v>609.6</v>
      </c>
      <c r="AG43" s="102">
        <f t="shared" si="17"/>
        <v>47</v>
      </c>
      <c r="AI43" s="103">
        <f t="shared" si="18"/>
        <v>2.5000000000000001E-2</v>
      </c>
      <c r="AJ43" s="103">
        <f t="shared" si="19"/>
        <v>1.0270000000000001E-7</v>
      </c>
      <c r="AK43" s="103">
        <f t="shared" si="20"/>
        <v>1.0140000000000002E-6</v>
      </c>
      <c r="AL43" s="103">
        <f t="shared" si="21"/>
        <v>9.9599999999999995E-6</v>
      </c>
      <c r="AM43" s="103">
        <f t="shared" si="22"/>
        <v>1.019E-4</v>
      </c>
      <c r="AN43" s="103">
        <f t="shared" si="23"/>
        <v>1.0240000000000002E-3</v>
      </c>
      <c r="AO43" s="104">
        <f t="shared" si="24"/>
        <v>1.0160000000000001E-2</v>
      </c>
      <c r="AQ43" s="105"/>
      <c r="AR43" s="105"/>
      <c r="AS43" s="105"/>
      <c r="AT43" s="105"/>
      <c r="AU43" s="105"/>
      <c r="AV43" s="105"/>
      <c r="AW43" s="106">
        <f t="shared" si="25"/>
        <v>3.6296976700000004E-2</v>
      </c>
      <c r="AX43" s="106">
        <f t="shared" si="26"/>
        <v>0</v>
      </c>
      <c r="AY43" s="100">
        <f>VLOOKUP(AX43,Auszahlungen_Startgeld!$O$3:$U$6543,IF(OR(G43="U17",G43="U21",G43="V",G43="SV"),3,4),1)</f>
        <v>0</v>
      </c>
    </row>
    <row r="44" spans="1:51" x14ac:dyDescent="0.25">
      <c r="A44" s="90">
        <v>43</v>
      </c>
      <c r="B44" s="90">
        <f t="shared" si="27"/>
        <v>98</v>
      </c>
      <c r="C44" s="107" t="e">
        <f>VLOOKUP($H44,[1]Teilnehmerliste!$C$6:$N$999,12,0)</f>
        <v>#N/A</v>
      </c>
      <c r="D44" s="107" t="e">
        <f>VLOOKUP($H44,[1]Teilnehmerliste!$C$6:$N$999,3,0)</f>
        <v>#N/A</v>
      </c>
      <c r="E44" s="107" t="e">
        <f>VLOOKUP($H44,[1]Teilnehmerliste!$C$6:$N$999,4,0)</f>
        <v>#N/A</v>
      </c>
      <c r="F44" s="107" t="e">
        <f>VLOOKUP($H44,[1]Teilnehmerliste!$C$6:$N$999,6,0)</f>
        <v>#N/A</v>
      </c>
      <c r="G44" s="108" t="e">
        <f>VLOOKUP(F44,Jahrgänge!$A$2:$B$114,2,1)</f>
        <v>#N/A</v>
      </c>
      <c r="H44" s="109"/>
      <c r="I44" s="107" t="e">
        <f>VLOOKUP($H44,[1]Teilnehmerliste!$C$6:$N$999,7,0)</f>
        <v>#N/A</v>
      </c>
      <c r="J44" s="107" t="e">
        <f>VLOOKUP($H44,[1]Teilnehmerliste!$C$6:$N$999,8,0)</f>
        <v>#N/A</v>
      </c>
      <c r="K44" s="107" t="e">
        <f>VLOOKUP($H44,[1]Teilnehmerliste!$C$6:$N$999,9,0)</f>
        <v>#N/A</v>
      </c>
      <c r="L44" s="107" t="e">
        <f>VLOOKUP($H44,[1]Teilnehmerliste!$C$6:$N$999,11,0)</f>
        <v>#N/A</v>
      </c>
      <c r="M44" s="107" t="e">
        <f>VLOOKUP($H44,[1]Teilnehmerliste!$C$6:$N$999,12,0)</f>
        <v>#N/A</v>
      </c>
      <c r="N44" s="92"/>
      <c r="O44" s="93">
        <v>43340</v>
      </c>
      <c r="P44" s="94">
        <v>5</v>
      </c>
      <c r="Q44" s="95">
        <v>42976.694444444445</v>
      </c>
      <c r="R44" s="95">
        <v>42976.739583333336</v>
      </c>
      <c r="S44" s="94">
        <v>3</v>
      </c>
      <c r="T44" s="96" t="e">
        <f t="shared" si="14"/>
        <v>#N/A</v>
      </c>
      <c r="U44" s="97" t="s">
        <v>123</v>
      </c>
      <c r="W44" s="98"/>
      <c r="X44" s="98"/>
      <c r="Y44" s="98"/>
      <c r="Z44" s="98"/>
      <c r="AA44" s="98"/>
      <c r="AB44" s="98"/>
      <c r="AC44" s="99"/>
      <c r="AD44" s="100" t="e">
        <f>VLOOKUP(AF44,Auszahlungen_Startgeld!$A$3:$G$6543,IF(OR(G44="U17",G44="U21",G44="V",G44="SV"),3,4),1)</f>
        <v>#N/A</v>
      </c>
      <c r="AE44" s="101">
        <f t="shared" si="15"/>
        <v>0</v>
      </c>
      <c r="AF44" s="101">
        <f t="shared" si="16"/>
        <v>0</v>
      </c>
      <c r="AG44" s="102">
        <f t="shared" si="17"/>
        <v>98</v>
      </c>
      <c r="AI44" s="103">
        <f t="shared" si="18"/>
        <v>0</v>
      </c>
      <c r="AJ44" s="103">
        <f t="shared" si="19"/>
        <v>0</v>
      </c>
      <c r="AK44" s="103">
        <f t="shared" si="20"/>
        <v>0</v>
      </c>
      <c r="AL44" s="103">
        <f t="shared" si="21"/>
        <v>0</v>
      </c>
      <c r="AM44" s="103">
        <f t="shared" si="22"/>
        <v>0</v>
      </c>
      <c r="AN44" s="103">
        <f t="shared" si="23"/>
        <v>0</v>
      </c>
      <c r="AO44" s="104">
        <f t="shared" si="24"/>
        <v>0</v>
      </c>
      <c r="AQ44" s="105"/>
      <c r="AR44" s="105"/>
      <c r="AS44" s="105"/>
      <c r="AT44" s="105"/>
      <c r="AU44" s="105"/>
      <c r="AV44" s="105"/>
      <c r="AW44" s="106">
        <f t="shared" si="25"/>
        <v>0</v>
      </c>
      <c r="AX44" s="106">
        <f t="shared" si="26"/>
        <v>0</v>
      </c>
      <c r="AY44" s="100" t="e">
        <f>VLOOKUP(AX44,Auszahlungen_Startgeld!$O$3:$U$6543,IF(OR(G44="U17",G44="U21",G44="V",G44="SV"),3,4),1)</f>
        <v>#N/A</v>
      </c>
    </row>
    <row r="45" spans="1:51" x14ac:dyDescent="0.25">
      <c r="A45" s="90">
        <v>44</v>
      </c>
      <c r="B45" s="90">
        <f t="shared" si="27"/>
        <v>98</v>
      </c>
      <c r="C45" s="107" t="e">
        <f>VLOOKUP($H45,[1]Teilnehmerliste!$C$6:$N$999,12,0)</f>
        <v>#N/A</v>
      </c>
      <c r="D45" s="107" t="e">
        <f>VLOOKUP($H45,[1]Teilnehmerliste!$C$6:$N$999,3,0)</f>
        <v>#N/A</v>
      </c>
      <c r="E45" s="107" t="e">
        <f>VLOOKUP($H45,[1]Teilnehmerliste!$C$6:$N$999,4,0)</f>
        <v>#N/A</v>
      </c>
      <c r="F45" s="107" t="e">
        <f>VLOOKUP($H45,[1]Teilnehmerliste!$C$6:$N$999,6,0)</f>
        <v>#N/A</v>
      </c>
      <c r="G45" s="108" t="e">
        <f>VLOOKUP(F45,Jahrgänge!$A$2:$B$114,2,1)</f>
        <v>#N/A</v>
      </c>
      <c r="H45" s="109"/>
      <c r="I45" s="107" t="e">
        <f>VLOOKUP($H45,[1]Teilnehmerliste!$C$6:$N$999,7,0)</f>
        <v>#N/A</v>
      </c>
      <c r="J45" s="107" t="e">
        <f>VLOOKUP($H45,[1]Teilnehmerliste!$C$6:$N$999,8,0)</f>
        <v>#N/A</v>
      </c>
      <c r="K45" s="107" t="e">
        <f>VLOOKUP($H45,[1]Teilnehmerliste!$C$6:$N$999,9,0)</f>
        <v>#N/A</v>
      </c>
      <c r="L45" s="107" t="e">
        <f>VLOOKUP($H45,[1]Teilnehmerliste!$C$6:$N$999,11,0)</f>
        <v>#N/A</v>
      </c>
      <c r="M45" s="107" t="e">
        <f>VLOOKUP($H45,[1]Teilnehmerliste!$C$6:$N$999,12,0)</f>
        <v>#N/A</v>
      </c>
      <c r="N45" s="92"/>
      <c r="O45" s="93">
        <v>43340</v>
      </c>
      <c r="P45" s="94">
        <v>5</v>
      </c>
      <c r="Q45" s="95">
        <v>42976.694444444445</v>
      </c>
      <c r="R45" s="95">
        <v>42976.739583333336</v>
      </c>
      <c r="S45" s="94">
        <v>4</v>
      </c>
      <c r="T45" s="96" t="e">
        <f t="shared" si="14"/>
        <v>#N/A</v>
      </c>
      <c r="U45" s="97" t="s">
        <v>123</v>
      </c>
      <c r="W45" s="98"/>
      <c r="X45" s="98"/>
      <c r="Y45" s="98"/>
      <c r="Z45" s="98"/>
      <c r="AA45" s="98"/>
      <c r="AB45" s="98"/>
      <c r="AC45" s="99"/>
      <c r="AD45" s="100" t="e">
        <f>VLOOKUP(AF45,Auszahlungen_Startgeld!$A$3:$G$6543,IF(OR(G45="U17",G45="U21",G45="V",G45="SV"),3,4),1)</f>
        <v>#N/A</v>
      </c>
      <c r="AE45" s="101">
        <f t="shared" si="15"/>
        <v>0</v>
      </c>
      <c r="AF45" s="101">
        <f t="shared" si="16"/>
        <v>0</v>
      </c>
      <c r="AG45" s="102">
        <f t="shared" si="17"/>
        <v>98</v>
      </c>
      <c r="AI45" s="103">
        <f t="shared" si="18"/>
        <v>0</v>
      </c>
      <c r="AJ45" s="103">
        <f t="shared" si="19"/>
        <v>0</v>
      </c>
      <c r="AK45" s="103">
        <f t="shared" si="20"/>
        <v>0</v>
      </c>
      <c r="AL45" s="103">
        <f t="shared" si="21"/>
        <v>0</v>
      </c>
      <c r="AM45" s="103">
        <f t="shared" si="22"/>
        <v>0</v>
      </c>
      <c r="AN45" s="103">
        <f t="shared" si="23"/>
        <v>0</v>
      </c>
      <c r="AO45" s="104">
        <f t="shared" si="24"/>
        <v>0</v>
      </c>
      <c r="AQ45" s="105"/>
      <c r="AR45" s="105"/>
      <c r="AS45" s="105"/>
      <c r="AT45" s="105"/>
      <c r="AU45" s="105"/>
      <c r="AV45" s="105"/>
      <c r="AW45" s="106">
        <f t="shared" si="25"/>
        <v>0</v>
      </c>
      <c r="AX45" s="106">
        <f t="shared" si="26"/>
        <v>0</v>
      </c>
      <c r="AY45" s="100" t="e">
        <f>VLOOKUP(AX45,Auszahlungen_Startgeld!$O$3:$U$6543,IF(OR(G45="U17",G45="U21",G45="V",G45="SV"),3,4),1)</f>
        <v>#N/A</v>
      </c>
    </row>
    <row r="46" spans="1:51" x14ac:dyDescent="0.25">
      <c r="A46" s="90">
        <v>45</v>
      </c>
      <c r="B46" s="90">
        <f t="shared" si="27"/>
        <v>98</v>
      </c>
      <c r="C46" s="107" t="e">
        <f>VLOOKUP($H46,[1]Teilnehmerliste!$C$6:$N$999,12,0)</f>
        <v>#N/A</v>
      </c>
      <c r="D46" s="107" t="e">
        <f>VLOOKUP($H46,[1]Teilnehmerliste!$C$6:$N$999,3,0)</f>
        <v>#N/A</v>
      </c>
      <c r="E46" s="107" t="e">
        <f>VLOOKUP($H46,[1]Teilnehmerliste!$C$6:$N$999,4,0)</f>
        <v>#N/A</v>
      </c>
      <c r="F46" s="107" t="e">
        <f>VLOOKUP($H46,[1]Teilnehmerliste!$C$6:$N$999,6,0)</f>
        <v>#N/A</v>
      </c>
      <c r="G46" s="108" t="e">
        <f>VLOOKUP(F46,Jahrgänge!$A$2:$B$114,2,1)</f>
        <v>#N/A</v>
      </c>
      <c r="H46" s="109"/>
      <c r="I46" s="107" t="e">
        <f>VLOOKUP($H46,[1]Teilnehmerliste!$C$6:$N$999,7,0)</f>
        <v>#N/A</v>
      </c>
      <c r="J46" s="107" t="e">
        <f>VLOOKUP($H46,[1]Teilnehmerliste!$C$6:$N$999,8,0)</f>
        <v>#N/A</v>
      </c>
      <c r="K46" s="107" t="e">
        <f>VLOOKUP($H46,[1]Teilnehmerliste!$C$6:$N$999,9,0)</f>
        <v>#N/A</v>
      </c>
      <c r="L46" s="107" t="e">
        <f>VLOOKUP($H46,[1]Teilnehmerliste!$C$6:$N$999,11,0)</f>
        <v>#N/A</v>
      </c>
      <c r="M46" s="107" t="e">
        <f>VLOOKUP($H46,[1]Teilnehmerliste!$C$6:$N$999,12,0)</f>
        <v>#N/A</v>
      </c>
      <c r="N46" s="92"/>
      <c r="O46" s="93">
        <v>43340</v>
      </c>
      <c r="P46" s="94">
        <v>5</v>
      </c>
      <c r="Q46" s="95">
        <v>42976.694444444445</v>
      </c>
      <c r="R46" s="95">
        <v>42976.739583333336</v>
      </c>
      <c r="S46" s="94">
        <v>5</v>
      </c>
      <c r="T46" s="96" t="e">
        <f t="shared" si="14"/>
        <v>#N/A</v>
      </c>
      <c r="U46" s="97" t="s">
        <v>123</v>
      </c>
      <c r="W46" s="98"/>
      <c r="X46" s="98"/>
      <c r="Y46" s="98"/>
      <c r="Z46" s="98"/>
      <c r="AA46" s="98"/>
      <c r="AB46" s="98"/>
      <c r="AC46" s="99"/>
      <c r="AD46" s="100" t="e">
        <f>VLOOKUP(AF46,Auszahlungen_Startgeld!$A$3:$G$6543,IF(OR(G46="U17",G46="U21",G46="V",G46="SV"),3,4),1)</f>
        <v>#N/A</v>
      </c>
      <c r="AE46" s="101">
        <f t="shared" si="15"/>
        <v>0</v>
      </c>
      <c r="AF46" s="101">
        <f t="shared" si="16"/>
        <v>0</v>
      </c>
      <c r="AG46" s="102">
        <f t="shared" si="17"/>
        <v>98</v>
      </c>
      <c r="AI46" s="103">
        <f t="shared" si="18"/>
        <v>0</v>
      </c>
      <c r="AJ46" s="103">
        <f t="shared" si="19"/>
        <v>0</v>
      </c>
      <c r="AK46" s="103">
        <f t="shared" si="20"/>
        <v>0</v>
      </c>
      <c r="AL46" s="103">
        <f t="shared" si="21"/>
        <v>0</v>
      </c>
      <c r="AM46" s="103">
        <f t="shared" si="22"/>
        <v>0</v>
      </c>
      <c r="AN46" s="103">
        <f t="shared" si="23"/>
        <v>0</v>
      </c>
      <c r="AO46" s="104">
        <f t="shared" si="24"/>
        <v>0</v>
      </c>
      <c r="AQ46" s="105"/>
      <c r="AR46" s="105"/>
      <c r="AS46" s="105"/>
      <c r="AT46" s="105"/>
      <c r="AU46" s="105"/>
      <c r="AV46" s="105"/>
      <c r="AW46" s="106">
        <f t="shared" si="25"/>
        <v>0</v>
      </c>
      <c r="AX46" s="106">
        <f t="shared" si="26"/>
        <v>0</v>
      </c>
      <c r="AY46" s="100" t="e">
        <f>VLOOKUP(AX46,Auszahlungen_Startgeld!$O$3:$U$6543,IF(OR(G46="U17",G46="U21",G46="V",G46="SV"),3,4),1)</f>
        <v>#N/A</v>
      </c>
    </row>
    <row r="47" spans="1:51" x14ac:dyDescent="0.25">
      <c r="A47" s="90">
        <v>46</v>
      </c>
      <c r="B47" s="90">
        <f t="shared" si="27"/>
        <v>90</v>
      </c>
      <c r="C47" s="115" t="s">
        <v>452</v>
      </c>
      <c r="D47" s="92" t="s">
        <v>434</v>
      </c>
      <c r="E47" s="92" t="s">
        <v>236</v>
      </c>
      <c r="F47" s="92">
        <v>1948</v>
      </c>
      <c r="G47" s="108" t="str">
        <f>VLOOKUP(F47,Jahrgänge!$A$2:$B$114,2,1)</f>
        <v>SV</v>
      </c>
      <c r="H47" s="92">
        <v>286158</v>
      </c>
      <c r="I47" s="92" t="s">
        <v>435</v>
      </c>
      <c r="J47" s="92" t="e">
        <v>#N/A</v>
      </c>
      <c r="K47" s="92" t="s">
        <v>13</v>
      </c>
      <c r="L47" s="92" t="e">
        <v>#N/A</v>
      </c>
      <c r="M47" s="92" t="s">
        <v>436</v>
      </c>
      <c r="N47" s="92"/>
      <c r="O47" s="93">
        <v>43340</v>
      </c>
      <c r="P47" s="94">
        <v>5</v>
      </c>
      <c r="Q47" s="95">
        <v>42976.694444444445</v>
      </c>
      <c r="R47" s="95">
        <v>42976.739583333336</v>
      </c>
      <c r="S47" s="94">
        <v>6</v>
      </c>
      <c r="T47" s="96">
        <f t="shared" si="14"/>
        <v>50</v>
      </c>
      <c r="U47" s="114" t="s">
        <v>550</v>
      </c>
      <c r="W47" s="98">
        <v>100.6</v>
      </c>
      <c r="X47" s="98">
        <v>98.6</v>
      </c>
      <c r="Y47" s="98">
        <v>96.5</v>
      </c>
      <c r="Z47" s="98">
        <v>99</v>
      </c>
      <c r="AA47" s="98">
        <v>100.8</v>
      </c>
      <c r="AB47" s="98">
        <v>95.5</v>
      </c>
      <c r="AC47" s="99">
        <v>18</v>
      </c>
      <c r="AD47" s="100">
        <f>VLOOKUP(AF47,Auszahlungen_Startgeld!$A$3:$G$6543,IF(OR(G47="U17",G47="U21",G47="V",G47="SV"),3,4),1)</f>
        <v>10</v>
      </c>
      <c r="AE47" s="101">
        <f t="shared" si="15"/>
        <v>591.02866773660003</v>
      </c>
      <c r="AF47" s="101">
        <f t="shared" si="16"/>
        <v>591</v>
      </c>
      <c r="AG47" s="102">
        <f t="shared" si="17"/>
        <v>90</v>
      </c>
      <c r="AI47" s="103">
        <f t="shared" si="18"/>
        <v>1.8000000000000002E-2</v>
      </c>
      <c r="AJ47" s="103">
        <f t="shared" si="19"/>
        <v>1.006E-7</v>
      </c>
      <c r="AK47" s="103">
        <f t="shared" si="20"/>
        <v>9.8599999999999996E-7</v>
      </c>
      <c r="AL47" s="103">
        <f t="shared" si="21"/>
        <v>9.6499999999999991E-6</v>
      </c>
      <c r="AM47" s="103">
        <f t="shared" si="22"/>
        <v>9.8999999999999994E-5</v>
      </c>
      <c r="AN47" s="103">
        <f t="shared" si="23"/>
        <v>1.008E-3</v>
      </c>
      <c r="AO47" s="104">
        <f t="shared" si="24"/>
        <v>9.5500000000000012E-3</v>
      </c>
      <c r="AQ47" s="105"/>
      <c r="AR47" s="105"/>
      <c r="AS47" s="105"/>
      <c r="AT47" s="105"/>
      <c r="AU47" s="105"/>
      <c r="AV47" s="105"/>
      <c r="AW47" s="106">
        <f t="shared" si="25"/>
        <v>2.86677366E-2</v>
      </c>
      <c r="AX47" s="106">
        <f t="shared" si="26"/>
        <v>0</v>
      </c>
      <c r="AY47" s="100">
        <f>VLOOKUP(AX47,Auszahlungen_Startgeld!$O$3:$U$6543,IF(OR(G47="U17",G47="U21",G47="V",G47="SV"),3,4),1)</f>
        <v>0</v>
      </c>
    </row>
    <row r="48" spans="1:51" x14ac:dyDescent="0.25">
      <c r="A48" s="90">
        <v>47</v>
      </c>
      <c r="B48" s="90">
        <f t="shared" si="27"/>
        <v>69</v>
      </c>
      <c r="C48" s="115" t="s">
        <v>563</v>
      </c>
      <c r="D48" s="92" t="str">
        <f>VLOOKUP($H48,[1]Teilnehmerliste!$C$6:$N$999,3,0)</f>
        <v>Spichtig</v>
      </c>
      <c r="E48" s="92" t="str">
        <f>VLOOKUP($H48,[1]Teilnehmerliste!$C$6:$N$999,4,0)</f>
        <v>Armin</v>
      </c>
      <c r="F48" s="92">
        <f>VLOOKUP($H48,[1]Teilnehmerliste!$C$6:$N$999,6,0)</f>
        <v>1961</v>
      </c>
      <c r="G48" s="108" t="str">
        <f>VLOOKUP(F48,Jahrgänge!$A$2:$B$114,2,1)</f>
        <v>S</v>
      </c>
      <c r="H48" s="92">
        <v>112937</v>
      </c>
      <c r="I48" s="115" t="s">
        <v>561</v>
      </c>
      <c r="J48" s="92">
        <v>9658</v>
      </c>
      <c r="K48" s="115" t="s">
        <v>214</v>
      </c>
      <c r="L48" s="92" t="str">
        <f>VLOOKUP($H48,[1]Teilnehmerliste!$C$6:$N$999,11,0)</f>
        <v>arminspichtig@bluewin.ch</v>
      </c>
      <c r="M48" s="115" t="s">
        <v>563</v>
      </c>
      <c r="N48" s="92"/>
      <c r="O48" s="93">
        <v>43340</v>
      </c>
      <c r="P48" s="94">
        <v>5</v>
      </c>
      <c r="Q48" s="95">
        <v>42976.694444444445</v>
      </c>
      <c r="R48" s="95">
        <v>42976.739583333336</v>
      </c>
      <c r="S48" s="94">
        <v>7</v>
      </c>
      <c r="T48" s="96">
        <f t="shared" si="14"/>
        <v>50</v>
      </c>
      <c r="U48" s="114" t="s">
        <v>550</v>
      </c>
      <c r="W48" s="98">
        <v>100</v>
      </c>
      <c r="X48" s="98">
        <v>97.4</v>
      </c>
      <c r="Y48" s="98">
        <v>101.4</v>
      </c>
      <c r="Z48" s="98">
        <v>101.3</v>
      </c>
      <c r="AA48" s="98">
        <v>103.1</v>
      </c>
      <c r="AB48" s="98">
        <v>100</v>
      </c>
      <c r="AC48" s="99">
        <v>22</v>
      </c>
      <c r="AD48" s="100">
        <f>VLOOKUP(AF48,Auszahlungen_Startgeld!$A$3:$G$6543,IF(OR(G48="U17",G48="U21",G48="V",G48="SV"),3,4),1)</f>
        <v>14</v>
      </c>
      <c r="AE48" s="101">
        <f t="shared" si="15"/>
        <v>603.23314351400006</v>
      </c>
      <c r="AF48" s="101">
        <f t="shared" si="16"/>
        <v>603.20000000000005</v>
      </c>
      <c r="AG48" s="102">
        <f t="shared" si="17"/>
        <v>69</v>
      </c>
      <c r="AI48" s="103">
        <f t="shared" si="18"/>
        <v>2.1999999999999999E-2</v>
      </c>
      <c r="AJ48" s="103">
        <f t="shared" si="19"/>
        <v>1.0000000000000001E-7</v>
      </c>
      <c r="AK48" s="103">
        <f t="shared" si="20"/>
        <v>9.7400000000000012E-7</v>
      </c>
      <c r="AL48" s="103">
        <f t="shared" si="21"/>
        <v>1.0139999999999999E-5</v>
      </c>
      <c r="AM48" s="103">
        <f t="shared" si="22"/>
        <v>1.013E-4</v>
      </c>
      <c r="AN48" s="103">
        <f t="shared" si="23"/>
        <v>1.031E-3</v>
      </c>
      <c r="AO48" s="104">
        <f t="shared" si="24"/>
        <v>0.01</v>
      </c>
      <c r="AQ48" s="105"/>
      <c r="AR48" s="105"/>
      <c r="AS48" s="105"/>
      <c r="AT48" s="105"/>
      <c r="AU48" s="105"/>
      <c r="AV48" s="105"/>
      <c r="AW48" s="106">
        <f t="shared" si="25"/>
        <v>3.3143513999999999E-2</v>
      </c>
      <c r="AX48" s="106">
        <f t="shared" si="26"/>
        <v>0</v>
      </c>
      <c r="AY48" s="100">
        <f>VLOOKUP(AX48,Auszahlungen_Startgeld!$O$3:$U$6543,IF(OR(G48="U17",G48="U21",G48="V",G48="SV"),3,4),1)</f>
        <v>0</v>
      </c>
    </row>
    <row r="49" spans="1:51" x14ac:dyDescent="0.25">
      <c r="A49" s="90">
        <v>48</v>
      </c>
      <c r="B49" s="90">
        <f t="shared" si="27"/>
        <v>98</v>
      </c>
      <c r="C49" s="91" t="s">
        <v>339</v>
      </c>
      <c r="D49" s="91" t="s">
        <v>314</v>
      </c>
      <c r="E49" s="91" t="s">
        <v>211</v>
      </c>
      <c r="F49" s="91">
        <v>1962</v>
      </c>
      <c r="G49" s="108" t="str">
        <f>VLOOKUP(F49,Jahrgänge!$A$2:$B$114,2,1)</f>
        <v>S</v>
      </c>
      <c r="H49" s="91">
        <v>172473</v>
      </c>
      <c r="I49" s="91" t="s">
        <v>340</v>
      </c>
      <c r="J49" s="91">
        <v>8165</v>
      </c>
      <c r="K49" s="91" t="s">
        <v>341</v>
      </c>
      <c r="L49" s="111" t="s">
        <v>343</v>
      </c>
      <c r="M49" s="91" t="s">
        <v>342</v>
      </c>
      <c r="N49" s="92"/>
      <c r="O49" s="93">
        <v>43340</v>
      </c>
      <c r="P49" s="94">
        <v>5</v>
      </c>
      <c r="Q49" s="95">
        <v>42976.694444444445</v>
      </c>
      <c r="R49" s="95">
        <v>42976.739583333336</v>
      </c>
      <c r="S49" s="94">
        <v>8</v>
      </c>
      <c r="T49" s="96">
        <f t="shared" si="14"/>
        <v>50</v>
      </c>
      <c r="U49" s="97" t="s">
        <v>123</v>
      </c>
      <c r="W49" s="98"/>
      <c r="X49" s="98"/>
      <c r="Y49" s="98"/>
      <c r="Z49" s="98"/>
      <c r="AA49" s="98"/>
      <c r="AB49" s="98"/>
      <c r="AC49" s="99"/>
      <c r="AD49" s="100">
        <f>VLOOKUP(AF49,Auszahlungen_Startgeld!$A$3:$G$6543,IF(OR(G49="U17",G49="U21",G49="V",G49="SV"),3,4),1)</f>
        <v>0</v>
      </c>
      <c r="AE49" s="101">
        <f t="shared" si="15"/>
        <v>0</v>
      </c>
      <c r="AF49" s="101">
        <f t="shared" si="16"/>
        <v>0</v>
      </c>
      <c r="AG49" s="102">
        <f t="shared" si="17"/>
        <v>98</v>
      </c>
      <c r="AI49" s="103">
        <f t="shared" si="18"/>
        <v>0</v>
      </c>
      <c r="AJ49" s="103">
        <f t="shared" si="19"/>
        <v>0</v>
      </c>
      <c r="AK49" s="103">
        <f t="shared" si="20"/>
        <v>0</v>
      </c>
      <c r="AL49" s="103">
        <f t="shared" si="21"/>
        <v>0</v>
      </c>
      <c r="AM49" s="103">
        <f t="shared" si="22"/>
        <v>0</v>
      </c>
      <c r="AN49" s="103">
        <f t="shared" si="23"/>
        <v>0</v>
      </c>
      <c r="AO49" s="104">
        <f t="shared" si="24"/>
        <v>0</v>
      </c>
      <c r="AQ49" s="105"/>
      <c r="AR49" s="105"/>
      <c r="AS49" s="105"/>
      <c r="AT49" s="105"/>
      <c r="AU49" s="105"/>
      <c r="AV49" s="105"/>
      <c r="AW49" s="106">
        <f t="shared" si="25"/>
        <v>0</v>
      </c>
      <c r="AX49" s="106">
        <f t="shared" si="26"/>
        <v>0</v>
      </c>
      <c r="AY49" s="100">
        <f>VLOOKUP(AX49,Auszahlungen_Startgeld!$O$3:$U$6543,IF(OR(G49="U17",G49="U21",G49="V",G49="SV"),3,4),1)</f>
        <v>0</v>
      </c>
    </row>
    <row r="50" spans="1:51" x14ac:dyDescent="0.25">
      <c r="A50" s="90">
        <v>49</v>
      </c>
      <c r="B50" s="90">
        <f t="shared" si="27"/>
        <v>98</v>
      </c>
      <c r="C50" s="107" t="e">
        <f>VLOOKUP($H50,[1]Teilnehmerliste!$C$6:$N$999,12,0)</f>
        <v>#N/A</v>
      </c>
      <c r="D50" s="107" t="e">
        <f>VLOOKUP($H50,[1]Teilnehmerliste!$C$6:$N$999,3,0)</f>
        <v>#N/A</v>
      </c>
      <c r="E50" s="107" t="e">
        <f>VLOOKUP($H50,[1]Teilnehmerliste!$C$6:$N$999,4,0)</f>
        <v>#N/A</v>
      </c>
      <c r="F50" s="107" t="e">
        <f>VLOOKUP($H50,[1]Teilnehmerliste!$C$6:$N$999,6,0)</f>
        <v>#N/A</v>
      </c>
      <c r="G50" s="108" t="e">
        <f>VLOOKUP(F50,Jahrgänge!$A$2:$B$114,2,1)</f>
        <v>#N/A</v>
      </c>
      <c r="H50" s="109"/>
      <c r="I50" s="107" t="e">
        <f>VLOOKUP($H50,[1]Teilnehmerliste!$C$6:$N$999,7,0)</f>
        <v>#N/A</v>
      </c>
      <c r="J50" s="107" t="e">
        <f>VLOOKUP($H50,[1]Teilnehmerliste!$C$6:$N$999,8,0)</f>
        <v>#N/A</v>
      </c>
      <c r="K50" s="107" t="e">
        <f>VLOOKUP($H50,[1]Teilnehmerliste!$C$6:$N$999,9,0)</f>
        <v>#N/A</v>
      </c>
      <c r="L50" s="107" t="e">
        <f>VLOOKUP($H50,[1]Teilnehmerliste!$C$6:$N$999,11,0)</f>
        <v>#N/A</v>
      </c>
      <c r="M50" s="107" t="e">
        <f>VLOOKUP($H50,[1]Teilnehmerliste!$C$6:$N$999,12,0)</f>
        <v>#N/A</v>
      </c>
      <c r="N50" s="92"/>
      <c r="O50" s="93">
        <v>43340</v>
      </c>
      <c r="P50" s="94">
        <v>5</v>
      </c>
      <c r="Q50" s="95">
        <v>42976.694444444445</v>
      </c>
      <c r="R50" s="95">
        <v>42976.739583333336</v>
      </c>
      <c r="S50" s="94">
        <v>9</v>
      </c>
      <c r="T50" s="96" t="e">
        <f t="shared" si="14"/>
        <v>#N/A</v>
      </c>
      <c r="U50" s="97" t="s">
        <v>123</v>
      </c>
      <c r="W50" s="98"/>
      <c r="X50" s="98"/>
      <c r="Y50" s="98"/>
      <c r="Z50" s="98"/>
      <c r="AA50" s="98"/>
      <c r="AB50" s="98"/>
      <c r="AC50" s="99"/>
      <c r="AD50" s="100" t="e">
        <f>VLOOKUP(AF50,Auszahlungen_Startgeld!$A$3:$G$6543,IF(OR(G50="U17",G50="U21",G50="V",G50="SV"),3,4),1)</f>
        <v>#N/A</v>
      </c>
      <c r="AE50" s="101">
        <f t="shared" si="15"/>
        <v>0</v>
      </c>
      <c r="AF50" s="101">
        <f t="shared" si="16"/>
        <v>0</v>
      </c>
      <c r="AG50" s="102">
        <f t="shared" si="17"/>
        <v>98</v>
      </c>
      <c r="AI50" s="103">
        <f t="shared" si="18"/>
        <v>0</v>
      </c>
      <c r="AJ50" s="103">
        <f t="shared" si="19"/>
        <v>0</v>
      </c>
      <c r="AK50" s="103">
        <f t="shared" si="20"/>
        <v>0</v>
      </c>
      <c r="AL50" s="103">
        <f t="shared" si="21"/>
        <v>0</v>
      </c>
      <c r="AM50" s="103">
        <f t="shared" si="22"/>
        <v>0</v>
      </c>
      <c r="AN50" s="103">
        <f t="shared" si="23"/>
        <v>0</v>
      </c>
      <c r="AO50" s="104">
        <f t="shared" si="24"/>
        <v>0</v>
      </c>
      <c r="AQ50" s="105"/>
      <c r="AR50" s="105"/>
      <c r="AS50" s="105"/>
      <c r="AT50" s="105"/>
      <c r="AU50" s="105"/>
      <c r="AV50" s="105"/>
      <c r="AW50" s="106">
        <f t="shared" si="25"/>
        <v>0</v>
      </c>
      <c r="AX50" s="106">
        <f t="shared" si="26"/>
        <v>0</v>
      </c>
      <c r="AY50" s="100" t="e">
        <f>VLOOKUP(AX50,Auszahlungen_Startgeld!$O$3:$U$6543,IF(OR(G50="U17",G50="U21",G50="V",G50="SV"),3,4),1)</f>
        <v>#N/A</v>
      </c>
    </row>
    <row r="51" spans="1:51" x14ac:dyDescent="0.25">
      <c r="A51" s="90">
        <v>50</v>
      </c>
      <c r="B51" s="90">
        <f t="shared" si="27"/>
        <v>98</v>
      </c>
      <c r="C51" s="107" t="e">
        <f>VLOOKUP($H51,[1]Teilnehmerliste!$C$6:$N$999,12,0)</f>
        <v>#N/A</v>
      </c>
      <c r="D51" s="107" t="e">
        <f>VLOOKUP($H51,[1]Teilnehmerliste!$C$6:$N$999,3,0)</f>
        <v>#N/A</v>
      </c>
      <c r="E51" s="107" t="e">
        <f>VLOOKUP($H51,[1]Teilnehmerliste!$C$6:$N$999,4,0)</f>
        <v>#N/A</v>
      </c>
      <c r="F51" s="107" t="e">
        <f>VLOOKUP($H51,[1]Teilnehmerliste!$C$6:$N$999,6,0)</f>
        <v>#N/A</v>
      </c>
      <c r="G51" s="108" t="e">
        <f>VLOOKUP(F51,Jahrgänge!$A$2:$B$114,2,1)</f>
        <v>#N/A</v>
      </c>
      <c r="H51" s="109"/>
      <c r="I51" s="107" t="e">
        <f>VLOOKUP($H51,[1]Teilnehmerliste!$C$6:$N$999,7,0)</f>
        <v>#N/A</v>
      </c>
      <c r="J51" s="107" t="e">
        <f>VLOOKUP($H51,[1]Teilnehmerliste!$C$6:$N$999,8,0)</f>
        <v>#N/A</v>
      </c>
      <c r="K51" s="107" t="e">
        <f>VLOOKUP($H51,[1]Teilnehmerliste!$C$6:$N$999,9,0)</f>
        <v>#N/A</v>
      </c>
      <c r="L51" s="107" t="e">
        <f>VLOOKUP($H51,[1]Teilnehmerliste!$C$6:$N$999,11,0)</f>
        <v>#N/A</v>
      </c>
      <c r="M51" s="107" t="e">
        <f>VLOOKUP($H51,[1]Teilnehmerliste!$C$6:$N$999,12,0)</f>
        <v>#N/A</v>
      </c>
      <c r="N51" s="92"/>
      <c r="O51" s="93">
        <v>43340</v>
      </c>
      <c r="P51" s="94">
        <v>5</v>
      </c>
      <c r="Q51" s="95">
        <v>42976.694444444445</v>
      </c>
      <c r="R51" s="95">
        <v>42976.739583333336</v>
      </c>
      <c r="S51" s="94">
        <v>10</v>
      </c>
      <c r="T51" s="96" t="e">
        <f t="shared" si="14"/>
        <v>#N/A</v>
      </c>
      <c r="U51" s="97" t="s">
        <v>123</v>
      </c>
      <c r="W51" s="98"/>
      <c r="X51" s="98"/>
      <c r="Y51" s="98"/>
      <c r="Z51" s="98"/>
      <c r="AA51" s="98"/>
      <c r="AB51" s="98"/>
      <c r="AC51" s="99"/>
      <c r="AD51" s="100" t="e">
        <f>VLOOKUP(AF51,Auszahlungen_Startgeld!$A$3:$G$6543,IF(OR(G51="U17",G51="U21",G51="V",G51="SV"),3,4),1)</f>
        <v>#N/A</v>
      </c>
      <c r="AE51" s="101">
        <f t="shared" si="15"/>
        <v>0</v>
      </c>
      <c r="AF51" s="101">
        <f t="shared" si="16"/>
        <v>0</v>
      </c>
      <c r="AG51" s="102">
        <f t="shared" si="17"/>
        <v>98</v>
      </c>
      <c r="AI51" s="103">
        <f t="shared" si="18"/>
        <v>0</v>
      </c>
      <c r="AJ51" s="103">
        <f t="shared" si="19"/>
        <v>0</v>
      </c>
      <c r="AK51" s="103">
        <f t="shared" si="20"/>
        <v>0</v>
      </c>
      <c r="AL51" s="103">
        <f t="shared" si="21"/>
        <v>0</v>
      </c>
      <c r="AM51" s="103">
        <f t="shared" si="22"/>
        <v>0</v>
      </c>
      <c r="AN51" s="103">
        <f t="shared" si="23"/>
        <v>0</v>
      </c>
      <c r="AO51" s="104">
        <f t="shared" si="24"/>
        <v>0</v>
      </c>
      <c r="AQ51" s="105"/>
      <c r="AR51" s="105"/>
      <c r="AS51" s="105"/>
      <c r="AT51" s="105"/>
      <c r="AU51" s="105"/>
      <c r="AV51" s="105"/>
      <c r="AW51" s="106">
        <f t="shared" si="25"/>
        <v>0</v>
      </c>
      <c r="AX51" s="106">
        <f t="shared" si="26"/>
        <v>0</v>
      </c>
      <c r="AY51" s="100" t="e">
        <f>VLOOKUP(AX51,Auszahlungen_Startgeld!$O$3:$U$6543,IF(OR(G51="U17",G51="U21",G51="V",G51="SV"),3,4),1)</f>
        <v>#N/A</v>
      </c>
    </row>
    <row r="52" spans="1:51" x14ac:dyDescent="0.25">
      <c r="A52" s="90">
        <v>51</v>
      </c>
      <c r="B52" s="90">
        <f t="shared" si="27"/>
        <v>98</v>
      </c>
      <c r="C52" s="107" t="e">
        <f>VLOOKUP($H52,[1]Teilnehmerliste!$C$6:$N$999,12,0)</f>
        <v>#N/A</v>
      </c>
      <c r="D52" s="107" t="e">
        <f>VLOOKUP($H52,[1]Teilnehmerliste!$C$6:$N$999,3,0)</f>
        <v>#N/A</v>
      </c>
      <c r="E52" s="107" t="e">
        <f>VLOOKUP($H52,[1]Teilnehmerliste!$C$6:$N$999,4,0)</f>
        <v>#N/A</v>
      </c>
      <c r="F52" s="107" t="e">
        <f>VLOOKUP($H52,[1]Teilnehmerliste!$C$6:$N$999,6,0)</f>
        <v>#N/A</v>
      </c>
      <c r="G52" s="108" t="e">
        <f>VLOOKUP(F52,Jahrgänge!$A$2:$B$114,2,1)</f>
        <v>#N/A</v>
      </c>
      <c r="H52" s="109"/>
      <c r="I52" s="107" t="e">
        <f>VLOOKUP($H52,[1]Teilnehmerliste!$C$6:$N$999,7,0)</f>
        <v>#N/A</v>
      </c>
      <c r="J52" s="107" t="e">
        <f>VLOOKUP($H52,[1]Teilnehmerliste!$C$6:$N$999,8,0)</f>
        <v>#N/A</v>
      </c>
      <c r="K52" s="107" t="e">
        <f>VLOOKUP($H52,[1]Teilnehmerliste!$C$6:$N$999,9,0)</f>
        <v>#N/A</v>
      </c>
      <c r="L52" s="107" t="e">
        <f>VLOOKUP($H52,[1]Teilnehmerliste!$C$6:$N$999,11,0)</f>
        <v>#N/A</v>
      </c>
      <c r="M52" s="107" t="e">
        <f>VLOOKUP($H52,[1]Teilnehmerliste!$C$6:$N$999,12,0)</f>
        <v>#N/A</v>
      </c>
      <c r="N52" s="92"/>
      <c r="O52" s="93">
        <v>43340</v>
      </c>
      <c r="P52" s="94">
        <v>6</v>
      </c>
      <c r="Q52" s="95">
        <v>42976.746527777781</v>
      </c>
      <c r="R52" s="95">
        <v>42976.791666666664</v>
      </c>
      <c r="S52" s="94">
        <v>1</v>
      </c>
      <c r="T52" s="96" t="e">
        <f t="shared" si="14"/>
        <v>#N/A</v>
      </c>
      <c r="U52" s="97" t="s">
        <v>123</v>
      </c>
      <c r="W52" s="98"/>
      <c r="X52" s="98"/>
      <c r="Y52" s="98"/>
      <c r="Z52" s="98"/>
      <c r="AA52" s="98"/>
      <c r="AB52" s="98"/>
      <c r="AC52" s="99"/>
      <c r="AD52" s="100" t="e">
        <f>VLOOKUP(AF52,Auszahlungen_Startgeld!$A$3:$G$6543,IF(OR(G52="U17",G52="U21",G52="V",G52="SV"),3,4),1)</f>
        <v>#N/A</v>
      </c>
      <c r="AE52" s="101">
        <f t="shared" si="15"/>
        <v>0</v>
      </c>
      <c r="AF52" s="101">
        <f t="shared" si="16"/>
        <v>0</v>
      </c>
      <c r="AG52" s="102">
        <f t="shared" si="17"/>
        <v>98</v>
      </c>
      <c r="AI52" s="103">
        <f t="shared" si="18"/>
        <v>0</v>
      </c>
      <c r="AJ52" s="103">
        <f t="shared" si="19"/>
        <v>0</v>
      </c>
      <c r="AK52" s="103">
        <f t="shared" si="20"/>
        <v>0</v>
      </c>
      <c r="AL52" s="103">
        <f t="shared" si="21"/>
        <v>0</v>
      </c>
      <c r="AM52" s="103">
        <f t="shared" si="22"/>
        <v>0</v>
      </c>
      <c r="AN52" s="103">
        <f t="shared" si="23"/>
        <v>0</v>
      </c>
      <c r="AO52" s="104">
        <f t="shared" si="24"/>
        <v>0</v>
      </c>
      <c r="AQ52" s="105"/>
      <c r="AR52" s="105"/>
      <c r="AS52" s="105"/>
      <c r="AT52" s="105"/>
      <c r="AU52" s="105"/>
      <c r="AV52" s="105"/>
      <c r="AW52" s="106">
        <f t="shared" si="25"/>
        <v>0</v>
      </c>
      <c r="AX52" s="106">
        <f t="shared" si="26"/>
        <v>0</v>
      </c>
      <c r="AY52" s="100" t="e">
        <f>VLOOKUP(AX52,Auszahlungen_Startgeld!$O$3:$U$6543,IF(OR(G52="U17",G52="U21",G52="V",G52="SV"),3,4),1)</f>
        <v>#N/A</v>
      </c>
    </row>
    <row r="53" spans="1:51" x14ac:dyDescent="0.25">
      <c r="A53" s="90">
        <v>52</v>
      </c>
      <c r="B53" s="90">
        <f t="shared" si="27"/>
        <v>98</v>
      </c>
      <c r="C53" s="107" t="e">
        <f>VLOOKUP($H53,[1]Teilnehmerliste!$C$6:$N$999,12,0)</f>
        <v>#N/A</v>
      </c>
      <c r="D53" s="107" t="e">
        <f>VLOOKUP($H53,[1]Teilnehmerliste!$C$6:$N$999,3,0)</f>
        <v>#N/A</v>
      </c>
      <c r="E53" s="107" t="e">
        <f>VLOOKUP($H53,[1]Teilnehmerliste!$C$6:$N$999,4,0)</f>
        <v>#N/A</v>
      </c>
      <c r="F53" s="107" t="e">
        <f>VLOOKUP($H53,[1]Teilnehmerliste!$C$6:$N$999,6,0)</f>
        <v>#N/A</v>
      </c>
      <c r="G53" s="108" t="e">
        <f>VLOOKUP(F53,Jahrgänge!$A$2:$B$114,2,1)</f>
        <v>#N/A</v>
      </c>
      <c r="H53" s="109"/>
      <c r="I53" s="107" t="e">
        <f>VLOOKUP($H53,[1]Teilnehmerliste!$C$6:$N$999,7,0)</f>
        <v>#N/A</v>
      </c>
      <c r="J53" s="107" t="e">
        <f>VLOOKUP($H53,[1]Teilnehmerliste!$C$6:$N$999,8,0)</f>
        <v>#N/A</v>
      </c>
      <c r="K53" s="107" t="e">
        <f>VLOOKUP($H53,[1]Teilnehmerliste!$C$6:$N$999,9,0)</f>
        <v>#N/A</v>
      </c>
      <c r="L53" s="107" t="e">
        <f>VLOOKUP($H53,[1]Teilnehmerliste!$C$6:$N$999,11,0)</f>
        <v>#N/A</v>
      </c>
      <c r="M53" s="107" t="e">
        <f>VLOOKUP($H53,[1]Teilnehmerliste!$C$6:$N$999,12,0)</f>
        <v>#N/A</v>
      </c>
      <c r="N53" s="92"/>
      <c r="O53" s="93">
        <v>43340</v>
      </c>
      <c r="P53" s="94">
        <v>6</v>
      </c>
      <c r="Q53" s="95">
        <v>42976.746527777781</v>
      </c>
      <c r="R53" s="95">
        <v>42976.791666666664</v>
      </c>
      <c r="S53" s="94">
        <v>2</v>
      </c>
      <c r="T53" s="96" t="e">
        <f t="shared" si="14"/>
        <v>#N/A</v>
      </c>
      <c r="U53" s="97" t="s">
        <v>123</v>
      </c>
      <c r="W53" s="98"/>
      <c r="X53" s="98"/>
      <c r="Y53" s="98"/>
      <c r="Z53" s="98"/>
      <c r="AA53" s="98"/>
      <c r="AB53" s="98"/>
      <c r="AC53" s="99"/>
      <c r="AD53" s="100" t="e">
        <f>VLOOKUP(AF53,Auszahlungen_Startgeld!$A$3:$G$6543,IF(OR(G53="U17",G53="U21",G53="V",G53="SV"),3,4),1)</f>
        <v>#N/A</v>
      </c>
      <c r="AE53" s="101">
        <f t="shared" si="15"/>
        <v>0</v>
      </c>
      <c r="AF53" s="101">
        <f t="shared" si="16"/>
        <v>0</v>
      </c>
      <c r="AG53" s="102">
        <f t="shared" si="17"/>
        <v>98</v>
      </c>
      <c r="AI53" s="103">
        <f t="shared" si="18"/>
        <v>0</v>
      </c>
      <c r="AJ53" s="103">
        <f t="shared" si="19"/>
        <v>0</v>
      </c>
      <c r="AK53" s="103">
        <f t="shared" si="20"/>
        <v>0</v>
      </c>
      <c r="AL53" s="103">
        <f t="shared" si="21"/>
        <v>0</v>
      </c>
      <c r="AM53" s="103">
        <f t="shared" si="22"/>
        <v>0</v>
      </c>
      <c r="AN53" s="103">
        <f t="shared" si="23"/>
        <v>0</v>
      </c>
      <c r="AO53" s="104">
        <f t="shared" si="24"/>
        <v>0</v>
      </c>
      <c r="AQ53" s="105"/>
      <c r="AR53" s="105"/>
      <c r="AS53" s="105"/>
      <c r="AT53" s="105"/>
      <c r="AU53" s="105"/>
      <c r="AV53" s="105"/>
      <c r="AW53" s="106">
        <f t="shared" si="25"/>
        <v>0</v>
      </c>
      <c r="AX53" s="106">
        <f t="shared" si="26"/>
        <v>0</v>
      </c>
      <c r="AY53" s="100" t="e">
        <f>VLOOKUP(AX53,Auszahlungen_Startgeld!$O$3:$U$6543,IF(OR(G53="U17",G53="U21",G53="V",G53="SV"),3,4),1)</f>
        <v>#N/A</v>
      </c>
    </row>
    <row r="54" spans="1:51" x14ac:dyDescent="0.25">
      <c r="A54" s="90">
        <v>53</v>
      </c>
      <c r="B54" s="90">
        <f t="shared" si="27"/>
        <v>44</v>
      </c>
      <c r="C54" s="91" t="s">
        <v>493</v>
      </c>
      <c r="D54" s="116" t="s">
        <v>566</v>
      </c>
      <c r="E54" s="116" t="s">
        <v>564</v>
      </c>
      <c r="F54" s="91">
        <v>1974</v>
      </c>
      <c r="G54" s="108" t="str">
        <f>VLOOKUP(F54,Jahrgänge!$A$2:$B$114,2,1)</f>
        <v>E</v>
      </c>
      <c r="H54" s="91">
        <v>130766</v>
      </c>
      <c r="I54" s="116" t="s">
        <v>570</v>
      </c>
      <c r="J54" s="91">
        <v>8887</v>
      </c>
      <c r="K54" s="116" t="s">
        <v>493</v>
      </c>
      <c r="L54" s="117" t="s">
        <v>571</v>
      </c>
      <c r="M54" s="91" t="s">
        <v>493</v>
      </c>
      <c r="N54" s="92"/>
      <c r="O54" s="93">
        <v>43340</v>
      </c>
      <c r="P54" s="94">
        <v>6</v>
      </c>
      <c r="Q54" s="95">
        <v>42976.746527777781</v>
      </c>
      <c r="R54" s="95">
        <v>42976.791666666664</v>
      </c>
      <c r="S54" s="94">
        <v>3</v>
      </c>
      <c r="T54" s="96">
        <f t="shared" si="14"/>
        <v>50</v>
      </c>
      <c r="U54" s="114" t="s">
        <v>572</v>
      </c>
      <c r="W54" s="98">
        <v>102.7</v>
      </c>
      <c r="X54" s="98">
        <v>100.1</v>
      </c>
      <c r="Y54" s="98">
        <v>103.5</v>
      </c>
      <c r="Z54" s="98">
        <v>100.9</v>
      </c>
      <c r="AA54" s="98">
        <v>101.1</v>
      </c>
      <c r="AB54" s="98">
        <v>102.4</v>
      </c>
      <c r="AC54" s="99">
        <v>25</v>
      </c>
      <c r="AD54" s="100">
        <f>VLOOKUP(AF54,Auszahlungen_Startgeld!$A$3:$G$6543,IF(OR(G54="U17",G54="U21",G54="V",G54="SV"),3,4),1)</f>
        <v>28</v>
      </c>
      <c r="AE54" s="101">
        <f t="shared" si="15"/>
        <v>610.73636335370009</v>
      </c>
      <c r="AF54" s="101">
        <f t="shared" si="16"/>
        <v>610.70000000000005</v>
      </c>
      <c r="AG54" s="102">
        <f t="shared" si="17"/>
        <v>44</v>
      </c>
      <c r="AI54" s="103">
        <f t="shared" si="18"/>
        <v>2.5000000000000001E-2</v>
      </c>
      <c r="AJ54" s="103">
        <f t="shared" si="19"/>
        <v>1.0270000000000001E-7</v>
      </c>
      <c r="AK54" s="103">
        <f t="shared" si="20"/>
        <v>1.001E-6</v>
      </c>
      <c r="AL54" s="103">
        <f t="shared" si="21"/>
        <v>1.0349999999999999E-5</v>
      </c>
      <c r="AM54" s="103">
        <f t="shared" si="22"/>
        <v>1.009E-4</v>
      </c>
      <c r="AN54" s="103">
        <f t="shared" si="23"/>
        <v>1.011E-3</v>
      </c>
      <c r="AO54" s="104">
        <f t="shared" si="24"/>
        <v>1.0240000000000001E-2</v>
      </c>
      <c r="AQ54" s="105"/>
      <c r="AR54" s="105"/>
      <c r="AS54" s="105"/>
      <c r="AT54" s="105"/>
      <c r="AU54" s="105"/>
      <c r="AV54" s="105"/>
      <c r="AW54" s="106">
        <f t="shared" si="25"/>
        <v>3.6363353700000003E-2</v>
      </c>
      <c r="AX54" s="106">
        <f t="shared" si="26"/>
        <v>0</v>
      </c>
      <c r="AY54" s="100">
        <f>VLOOKUP(AX54,Auszahlungen_Startgeld!$O$3:$U$6543,IF(OR(G54="U17",G54="U21",G54="V",G54="SV"),3,4),1)</f>
        <v>0</v>
      </c>
    </row>
    <row r="55" spans="1:51" x14ac:dyDescent="0.25">
      <c r="A55" s="90">
        <v>54</v>
      </c>
      <c r="B55" s="90">
        <f t="shared" si="27"/>
        <v>15</v>
      </c>
      <c r="C55" s="91" t="s">
        <v>493</v>
      </c>
      <c r="D55" s="91" t="s">
        <v>494</v>
      </c>
      <c r="E55" s="91" t="s">
        <v>495</v>
      </c>
      <c r="F55" s="91">
        <v>1975</v>
      </c>
      <c r="G55" s="108" t="str">
        <f>VLOOKUP(F55,Jahrgänge!$A$2:$B$114,2,1)</f>
        <v>E</v>
      </c>
      <c r="H55" s="91">
        <v>113089</v>
      </c>
      <c r="I55" s="91" t="s">
        <v>496</v>
      </c>
      <c r="J55" s="91">
        <v>8890</v>
      </c>
      <c r="K55" s="91" t="s">
        <v>497</v>
      </c>
      <c r="L55" s="91" t="s">
        <v>498</v>
      </c>
      <c r="M55" s="91" t="s">
        <v>493</v>
      </c>
      <c r="N55" s="92"/>
      <c r="O55" s="93">
        <v>43340</v>
      </c>
      <c r="P55" s="94">
        <v>6</v>
      </c>
      <c r="Q55" s="95">
        <v>42976.746527777781</v>
      </c>
      <c r="R55" s="95">
        <v>42976.791666666664</v>
      </c>
      <c r="S55" s="94">
        <v>4</v>
      </c>
      <c r="T55" s="96">
        <f t="shared" si="14"/>
        <v>50</v>
      </c>
      <c r="U55" s="114" t="s">
        <v>550</v>
      </c>
      <c r="W55" s="98">
        <v>102.1</v>
      </c>
      <c r="X55" s="98">
        <v>102.9</v>
      </c>
      <c r="Y55" s="98">
        <v>103.2</v>
      </c>
      <c r="Z55" s="98">
        <v>102.1</v>
      </c>
      <c r="AA55" s="98">
        <v>102.5</v>
      </c>
      <c r="AB55" s="98">
        <v>104.1</v>
      </c>
      <c r="AC55" s="99">
        <v>30</v>
      </c>
      <c r="AD55" s="100">
        <f>VLOOKUP(AF55,Auszahlungen_Startgeld!$A$3:$G$6543,IF(OR(G55="U17",G55="U21",G55="V",G55="SV"),3,4),1)</f>
        <v>55</v>
      </c>
      <c r="AE55" s="101">
        <f t="shared" si="15"/>
        <v>616.94154855110003</v>
      </c>
      <c r="AF55" s="101">
        <f t="shared" si="16"/>
        <v>616.9</v>
      </c>
      <c r="AG55" s="102">
        <f t="shared" si="17"/>
        <v>15</v>
      </c>
      <c r="AI55" s="103">
        <f t="shared" si="18"/>
        <v>0.03</v>
      </c>
      <c r="AJ55" s="103">
        <f t="shared" si="19"/>
        <v>1.0209999999999999E-7</v>
      </c>
      <c r="AK55" s="103">
        <f t="shared" si="20"/>
        <v>1.029E-6</v>
      </c>
      <c r="AL55" s="103">
        <f t="shared" si="21"/>
        <v>1.0319999999999999E-5</v>
      </c>
      <c r="AM55" s="103">
        <f t="shared" si="22"/>
        <v>1.0209999999999999E-4</v>
      </c>
      <c r="AN55" s="103">
        <f t="shared" si="23"/>
        <v>1.0250000000000001E-3</v>
      </c>
      <c r="AO55" s="104">
        <f t="shared" si="24"/>
        <v>1.0409999999999999E-2</v>
      </c>
      <c r="AQ55" s="105"/>
      <c r="AR55" s="105"/>
      <c r="AS55" s="105"/>
      <c r="AT55" s="105"/>
      <c r="AU55" s="105"/>
      <c r="AV55" s="105"/>
      <c r="AW55" s="106">
        <f t="shared" si="25"/>
        <v>4.1548551099999997E-2</v>
      </c>
      <c r="AX55" s="106">
        <f t="shared" si="26"/>
        <v>0</v>
      </c>
      <c r="AY55" s="100">
        <f>VLOOKUP(AX55,Auszahlungen_Startgeld!$O$3:$U$6543,IF(OR(G55="U17",G55="U21",G55="V",G55="SV"),3,4),1)</f>
        <v>0</v>
      </c>
    </row>
    <row r="56" spans="1:51" x14ac:dyDescent="0.25">
      <c r="A56" s="90">
        <v>55</v>
      </c>
      <c r="B56" s="90">
        <f t="shared" si="27"/>
        <v>83</v>
      </c>
      <c r="C56" s="91" t="s">
        <v>437</v>
      </c>
      <c r="D56" s="91" t="s">
        <v>438</v>
      </c>
      <c r="E56" s="91" t="s">
        <v>286</v>
      </c>
      <c r="F56" s="91">
        <v>1952</v>
      </c>
      <c r="G56" s="108" t="str">
        <f>VLOOKUP(F56,Jahrgänge!$A$2:$B$114,2,1)</f>
        <v>V</v>
      </c>
      <c r="H56" s="91">
        <v>125551</v>
      </c>
      <c r="I56" s="91" t="s">
        <v>439</v>
      </c>
      <c r="J56" s="91" t="s">
        <v>440</v>
      </c>
      <c r="K56" s="91" t="s">
        <v>441</v>
      </c>
      <c r="L56" s="91" t="s">
        <v>442</v>
      </c>
      <c r="M56" s="91" t="s">
        <v>437</v>
      </c>
      <c r="N56" s="92"/>
      <c r="O56" s="93">
        <v>43340</v>
      </c>
      <c r="P56" s="94">
        <v>6</v>
      </c>
      <c r="Q56" s="95">
        <v>42976.746527777781</v>
      </c>
      <c r="R56" s="95">
        <v>42976.791666666664</v>
      </c>
      <c r="S56" s="94">
        <v>5</v>
      </c>
      <c r="T56" s="96">
        <f t="shared" si="14"/>
        <v>50</v>
      </c>
      <c r="U56" s="114" t="s">
        <v>550</v>
      </c>
      <c r="W56" s="98">
        <v>97.3</v>
      </c>
      <c r="X56" s="98">
        <v>98.5</v>
      </c>
      <c r="Y56" s="98">
        <v>97.3</v>
      </c>
      <c r="Z56" s="98">
        <v>102.3</v>
      </c>
      <c r="AA56" s="98">
        <v>101.2</v>
      </c>
      <c r="AB56" s="98">
        <v>100.5</v>
      </c>
      <c r="AC56" s="99">
        <v>19</v>
      </c>
      <c r="AD56" s="100">
        <f>VLOOKUP(AF56,Auszahlungen_Startgeld!$A$3:$G$6543,IF(OR(G56="U17",G56="U21",G56="V",G56="SV"),3,4),1)</f>
        <v>14</v>
      </c>
      <c r="AE56" s="101">
        <f t="shared" si="15"/>
        <v>597.13017511229998</v>
      </c>
      <c r="AF56" s="101">
        <f t="shared" si="16"/>
        <v>597.1</v>
      </c>
      <c r="AG56" s="102">
        <f t="shared" si="17"/>
        <v>83</v>
      </c>
      <c r="AI56" s="103">
        <f t="shared" si="18"/>
        <v>1.9E-2</v>
      </c>
      <c r="AJ56" s="103">
        <f t="shared" si="19"/>
        <v>9.7300000000000004E-8</v>
      </c>
      <c r="AK56" s="103">
        <f t="shared" si="20"/>
        <v>9.850000000000001E-7</v>
      </c>
      <c r="AL56" s="103">
        <f t="shared" si="21"/>
        <v>9.73E-6</v>
      </c>
      <c r="AM56" s="103">
        <f t="shared" si="22"/>
        <v>1.0229999999999999E-4</v>
      </c>
      <c r="AN56" s="103">
        <f t="shared" si="23"/>
        <v>1.0120000000000001E-3</v>
      </c>
      <c r="AO56" s="104">
        <f t="shared" si="24"/>
        <v>1.005E-2</v>
      </c>
      <c r="AQ56" s="105"/>
      <c r="AR56" s="105"/>
      <c r="AS56" s="105"/>
      <c r="AT56" s="105"/>
      <c r="AU56" s="105"/>
      <c r="AV56" s="105"/>
      <c r="AW56" s="106">
        <f t="shared" si="25"/>
        <v>3.0175112299999998E-2</v>
      </c>
      <c r="AX56" s="106">
        <f t="shared" si="26"/>
        <v>0</v>
      </c>
      <c r="AY56" s="100">
        <f>VLOOKUP(AX56,Auszahlungen_Startgeld!$O$3:$U$6543,IF(OR(G56="U17",G56="U21",G56="V",G56="SV"),3,4),1)</f>
        <v>0</v>
      </c>
    </row>
    <row r="57" spans="1:51" x14ac:dyDescent="0.25">
      <c r="A57" s="90">
        <v>56</v>
      </c>
      <c r="B57" s="90">
        <f t="shared" si="27"/>
        <v>13</v>
      </c>
      <c r="C57" s="91" t="s">
        <v>311</v>
      </c>
      <c r="D57" s="91" t="s">
        <v>314</v>
      </c>
      <c r="E57" s="91" t="s">
        <v>315</v>
      </c>
      <c r="F57" s="91">
        <v>1986</v>
      </c>
      <c r="G57" s="108" t="str">
        <f>VLOOKUP(F57,Jahrgänge!$A$2:$B$114,2,1)</f>
        <v>E</v>
      </c>
      <c r="H57" s="91">
        <v>165890</v>
      </c>
      <c r="I57" s="91" t="s">
        <v>316</v>
      </c>
      <c r="J57" s="91">
        <v>8405</v>
      </c>
      <c r="K57" s="91" t="s">
        <v>13</v>
      </c>
      <c r="L57" s="91" t="s">
        <v>313</v>
      </c>
      <c r="M57" s="91" t="s">
        <v>312</v>
      </c>
      <c r="N57" s="92"/>
      <c r="O57" s="93">
        <v>43340</v>
      </c>
      <c r="P57" s="94">
        <v>6</v>
      </c>
      <c r="Q57" s="95">
        <v>42976.746527777781</v>
      </c>
      <c r="R57" s="95">
        <v>42976.791666666664</v>
      </c>
      <c r="S57" s="94">
        <v>6</v>
      </c>
      <c r="T57" s="96">
        <f t="shared" si="14"/>
        <v>50</v>
      </c>
      <c r="U57" s="114" t="s">
        <v>550</v>
      </c>
      <c r="W57" s="98">
        <v>101.6</v>
      </c>
      <c r="X57" s="98">
        <v>103.6</v>
      </c>
      <c r="Y57" s="98">
        <v>102.3</v>
      </c>
      <c r="Z57" s="98">
        <v>101.5</v>
      </c>
      <c r="AA57" s="98">
        <v>103.9</v>
      </c>
      <c r="AB57" s="98">
        <v>104.3</v>
      </c>
      <c r="AC57" s="99">
        <v>31</v>
      </c>
      <c r="AD57" s="100">
        <f>VLOOKUP(AF57,Auszahlungen_Startgeld!$A$3:$G$6543,IF(OR(G57="U17",G57="U21",G57="V",G57="SV"),3,4),1)</f>
        <v>60</v>
      </c>
      <c r="AE57" s="101">
        <f t="shared" si="15"/>
        <v>617.24258186759994</v>
      </c>
      <c r="AF57" s="101">
        <f t="shared" si="16"/>
        <v>617.19999999999993</v>
      </c>
      <c r="AG57" s="102">
        <f t="shared" si="17"/>
        <v>13</v>
      </c>
      <c r="AI57" s="103">
        <f t="shared" si="18"/>
        <v>3.1E-2</v>
      </c>
      <c r="AJ57" s="103">
        <f t="shared" si="19"/>
        <v>1.016E-7</v>
      </c>
      <c r="AK57" s="103">
        <f t="shared" si="20"/>
        <v>1.0359999999999999E-6</v>
      </c>
      <c r="AL57" s="103">
        <f t="shared" si="21"/>
        <v>1.0229999999999999E-5</v>
      </c>
      <c r="AM57" s="103">
        <f t="shared" si="22"/>
        <v>1.015E-4</v>
      </c>
      <c r="AN57" s="103">
        <f t="shared" si="23"/>
        <v>1.0390000000000002E-3</v>
      </c>
      <c r="AO57" s="104">
        <f t="shared" si="24"/>
        <v>1.043E-2</v>
      </c>
      <c r="AQ57" s="105"/>
      <c r="AR57" s="105"/>
      <c r="AS57" s="105"/>
      <c r="AT57" s="105"/>
      <c r="AU57" s="105"/>
      <c r="AV57" s="105"/>
      <c r="AW57" s="106">
        <f t="shared" si="25"/>
        <v>4.2581867600000003E-2</v>
      </c>
      <c r="AX57" s="106">
        <f t="shared" si="26"/>
        <v>0</v>
      </c>
      <c r="AY57" s="100">
        <f>VLOOKUP(AX57,Auszahlungen_Startgeld!$O$3:$U$6543,IF(OR(G57="U17",G57="U21",G57="V",G57="SV"),3,4),1)</f>
        <v>0</v>
      </c>
    </row>
    <row r="58" spans="1:51" x14ac:dyDescent="0.25">
      <c r="A58" s="90">
        <v>57</v>
      </c>
      <c r="B58" s="90">
        <f t="shared" si="27"/>
        <v>78</v>
      </c>
      <c r="C58" s="115" t="s">
        <v>493</v>
      </c>
      <c r="D58" s="115" t="s">
        <v>565</v>
      </c>
      <c r="E58" s="115" t="s">
        <v>495</v>
      </c>
      <c r="F58" s="92">
        <v>1976</v>
      </c>
      <c r="G58" s="108" t="str">
        <f>VLOOKUP(F58,Jahrgänge!$A$2:$B$114,2,1)</f>
        <v>E</v>
      </c>
      <c r="H58" s="92">
        <v>113091</v>
      </c>
      <c r="I58" s="115" t="s">
        <v>567</v>
      </c>
      <c r="J58" s="92">
        <v>8888</v>
      </c>
      <c r="K58" s="115" t="s">
        <v>568</v>
      </c>
      <c r="L58" s="119" t="s">
        <v>569</v>
      </c>
      <c r="M58" s="92" t="e">
        <f>VLOOKUP($H58,[1]Teilnehmerliste!$C$6:$N$999,12,0)</f>
        <v>#N/A</v>
      </c>
      <c r="N58" s="92"/>
      <c r="O58" s="93">
        <v>43340</v>
      </c>
      <c r="P58" s="94">
        <v>6</v>
      </c>
      <c r="Q58" s="95">
        <v>42976.746527777781</v>
      </c>
      <c r="R58" s="95">
        <v>42976.791666666664</v>
      </c>
      <c r="S58" s="94">
        <v>7</v>
      </c>
      <c r="T58" s="96">
        <f t="shared" si="14"/>
        <v>50</v>
      </c>
      <c r="U58" s="114" t="s">
        <v>572</v>
      </c>
      <c r="W58" s="98">
        <v>100.7</v>
      </c>
      <c r="X58" s="98">
        <v>97.2</v>
      </c>
      <c r="Y58" s="98">
        <v>100.4</v>
      </c>
      <c r="Z58" s="98">
        <v>101.7</v>
      </c>
      <c r="AA58" s="98">
        <v>98.1</v>
      </c>
      <c r="AB58" s="98">
        <v>102.4</v>
      </c>
      <c r="AC58" s="99">
        <v>19</v>
      </c>
      <c r="AD58" s="100">
        <f>VLOOKUP(AF58,Auszahlungen_Startgeld!$A$3:$G$6543,IF(OR(G58="U17",G58="U21",G58="V",G58="SV"),3,4),1)</f>
        <v>8</v>
      </c>
      <c r="AE58" s="101">
        <f t="shared" si="15"/>
        <v>600.53033381269995</v>
      </c>
      <c r="AF58" s="101">
        <f t="shared" si="16"/>
        <v>600.5</v>
      </c>
      <c r="AG58" s="102">
        <f t="shared" si="17"/>
        <v>78</v>
      </c>
      <c r="AI58" s="103">
        <f t="shared" si="18"/>
        <v>1.9E-2</v>
      </c>
      <c r="AJ58" s="103">
        <f t="shared" si="19"/>
        <v>1.0070000000000001E-7</v>
      </c>
      <c r="AK58" s="103">
        <f t="shared" si="20"/>
        <v>9.7199999999999997E-7</v>
      </c>
      <c r="AL58" s="103">
        <f t="shared" si="21"/>
        <v>1.004E-5</v>
      </c>
      <c r="AM58" s="103">
        <f t="shared" si="22"/>
        <v>1.0169999999999999E-4</v>
      </c>
      <c r="AN58" s="103">
        <f t="shared" si="23"/>
        <v>9.810000000000001E-4</v>
      </c>
      <c r="AO58" s="104">
        <f t="shared" si="24"/>
        <v>1.0240000000000001E-2</v>
      </c>
      <c r="AQ58" s="105"/>
      <c r="AR58" s="105"/>
      <c r="AS58" s="105"/>
      <c r="AT58" s="105"/>
      <c r="AU58" s="105"/>
      <c r="AV58" s="105"/>
      <c r="AW58" s="106">
        <f t="shared" si="25"/>
        <v>3.0333812699999997E-2</v>
      </c>
      <c r="AX58" s="106">
        <f t="shared" si="26"/>
        <v>0</v>
      </c>
      <c r="AY58" s="100">
        <f>VLOOKUP(AX58,Auszahlungen_Startgeld!$O$3:$U$6543,IF(OR(G58="U17",G58="U21",G58="V",G58="SV"),3,4),1)</f>
        <v>0</v>
      </c>
    </row>
    <row r="59" spans="1:51" x14ac:dyDescent="0.25">
      <c r="A59" s="90">
        <v>58</v>
      </c>
      <c r="B59" s="90">
        <f t="shared" si="27"/>
        <v>98</v>
      </c>
      <c r="C59" s="107" t="e">
        <f>VLOOKUP($H59,[1]Teilnehmerliste!$C$6:$N$999,12,0)</f>
        <v>#N/A</v>
      </c>
      <c r="D59" s="107" t="e">
        <f>VLOOKUP($H59,[1]Teilnehmerliste!$C$6:$N$999,3,0)</f>
        <v>#N/A</v>
      </c>
      <c r="E59" s="107" t="e">
        <f>VLOOKUP($H59,[1]Teilnehmerliste!$C$6:$N$999,4,0)</f>
        <v>#N/A</v>
      </c>
      <c r="F59" s="107" t="e">
        <f>VLOOKUP($H59,[1]Teilnehmerliste!$C$6:$N$999,6,0)</f>
        <v>#N/A</v>
      </c>
      <c r="G59" s="108" t="e">
        <f>VLOOKUP(F59,Jahrgänge!$A$2:$B$114,2,1)</f>
        <v>#N/A</v>
      </c>
      <c r="H59" s="109"/>
      <c r="I59" s="107" t="e">
        <f>VLOOKUP($H59,[1]Teilnehmerliste!$C$6:$N$999,7,0)</f>
        <v>#N/A</v>
      </c>
      <c r="J59" s="107" t="e">
        <f>VLOOKUP($H59,[1]Teilnehmerliste!$C$6:$N$999,8,0)</f>
        <v>#N/A</v>
      </c>
      <c r="K59" s="107" t="e">
        <f>VLOOKUP($H59,[1]Teilnehmerliste!$C$6:$N$999,9,0)</f>
        <v>#N/A</v>
      </c>
      <c r="L59" s="107" t="e">
        <f>VLOOKUP($H59,[1]Teilnehmerliste!$C$6:$N$999,11,0)</f>
        <v>#N/A</v>
      </c>
      <c r="M59" s="107" t="e">
        <f>VLOOKUP($H59,[1]Teilnehmerliste!$C$6:$N$999,12,0)</f>
        <v>#N/A</v>
      </c>
      <c r="N59" s="92"/>
      <c r="O59" s="93">
        <v>43340</v>
      </c>
      <c r="P59" s="94">
        <v>6</v>
      </c>
      <c r="Q59" s="95">
        <v>42976.746527777781</v>
      </c>
      <c r="R59" s="95">
        <v>42976.791666666664</v>
      </c>
      <c r="S59" s="94">
        <v>8</v>
      </c>
      <c r="T59" s="96" t="e">
        <f t="shared" si="14"/>
        <v>#N/A</v>
      </c>
      <c r="U59" s="97" t="s">
        <v>123</v>
      </c>
      <c r="W59" s="98"/>
      <c r="X59" s="98"/>
      <c r="Y59" s="98"/>
      <c r="Z59" s="98"/>
      <c r="AA59" s="98"/>
      <c r="AB59" s="98"/>
      <c r="AC59" s="99"/>
      <c r="AD59" s="100" t="e">
        <f>VLOOKUP(AF59,Auszahlungen_Startgeld!$A$3:$G$6543,IF(OR(G59="U17",G59="U21",G59="V",G59="SV"),3,4),1)</f>
        <v>#N/A</v>
      </c>
      <c r="AE59" s="101">
        <f t="shared" si="15"/>
        <v>0</v>
      </c>
      <c r="AF59" s="101">
        <f t="shared" si="16"/>
        <v>0</v>
      </c>
      <c r="AG59" s="102">
        <f t="shared" si="17"/>
        <v>98</v>
      </c>
      <c r="AI59" s="103">
        <f t="shared" si="18"/>
        <v>0</v>
      </c>
      <c r="AJ59" s="103">
        <f t="shared" si="19"/>
        <v>0</v>
      </c>
      <c r="AK59" s="103">
        <f t="shared" si="20"/>
        <v>0</v>
      </c>
      <c r="AL59" s="103">
        <f t="shared" si="21"/>
        <v>0</v>
      </c>
      <c r="AM59" s="103">
        <f t="shared" si="22"/>
        <v>0</v>
      </c>
      <c r="AN59" s="103">
        <f t="shared" si="23"/>
        <v>0</v>
      </c>
      <c r="AO59" s="104">
        <f t="shared" si="24"/>
        <v>0</v>
      </c>
      <c r="AQ59" s="105"/>
      <c r="AR59" s="105"/>
      <c r="AS59" s="105"/>
      <c r="AT59" s="105"/>
      <c r="AU59" s="105"/>
      <c r="AV59" s="105"/>
      <c r="AW59" s="106">
        <f t="shared" si="25"/>
        <v>0</v>
      </c>
      <c r="AX59" s="106">
        <f t="shared" si="26"/>
        <v>0</v>
      </c>
      <c r="AY59" s="100" t="e">
        <f>VLOOKUP(AX59,Auszahlungen_Startgeld!$O$3:$U$6543,IF(OR(G59="U17",G59="U21",G59="V",G59="SV"),3,4),1)</f>
        <v>#N/A</v>
      </c>
    </row>
    <row r="60" spans="1:51" x14ac:dyDescent="0.25">
      <c r="A60" s="90">
        <v>59</v>
      </c>
      <c r="B60" s="90">
        <f t="shared" si="27"/>
        <v>98</v>
      </c>
      <c r="C60" s="107" t="e">
        <f>VLOOKUP($H60,[1]Teilnehmerliste!$C$6:$N$999,12,0)</f>
        <v>#N/A</v>
      </c>
      <c r="D60" s="107" t="e">
        <f>VLOOKUP($H60,[1]Teilnehmerliste!$C$6:$N$999,3,0)</f>
        <v>#N/A</v>
      </c>
      <c r="E60" s="107" t="e">
        <f>VLOOKUP($H60,[1]Teilnehmerliste!$C$6:$N$999,4,0)</f>
        <v>#N/A</v>
      </c>
      <c r="F60" s="107" t="e">
        <f>VLOOKUP($H60,[1]Teilnehmerliste!$C$6:$N$999,6,0)</f>
        <v>#N/A</v>
      </c>
      <c r="G60" s="108" t="e">
        <f>VLOOKUP(F60,Jahrgänge!$A$2:$B$114,2,1)</f>
        <v>#N/A</v>
      </c>
      <c r="H60" s="109"/>
      <c r="I60" s="107" t="e">
        <f>VLOOKUP($H60,[1]Teilnehmerliste!$C$6:$N$999,7,0)</f>
        <v>#N/A</v>
      </c>
      <c r="J60" s="107" t="e">
        <f>VLOOKUP($H60,[1]Teilnehmerliste!$C$6:$N$999,8,0)</f>
        <v>#N/A</v>
      </c>
      <c r="K60" s="107" t="e">
        <f>VLOOKUP($H60,[1]Teilnehmerliste!$C$6:$N$999,9,0)</f>
        <v>#N/A</v>
      </c>
      <c r="L60" s="107" t="e">
        <f>VLOOKUP($H60,[1]Teilnehmerliste!$C$6:$N$999,11,0)</f>
        <v>#N/A</v>
      </c>
      <c r="M60" s="107" t="e">
        <f>VLOOKUP($H60,[1]Teilnehmerliste!$C$6:$N$999,12,0)</f>
        <v>#N/A</v>
      </c>
      <c r="N60" s="92"/>
      <c r="O60" s="93">
        <v>43340</v>
      </c>
      <c r="P60" s="94">
        <v>6</v>
      </c>
      <c r="Q60" s="95">
        <v>42976.746527777781</v>
      </c>
      <c r="R60" s="95">
        <v>42976.791666666664</v>
      </c>
      <c r="S60" s="94">
        <v>9</v>
      </c>
      <c r="T60" s="96" t="e">
        <f t="shared" si="14"/>
        <v>#N/A</v>
      </c>
      <c r="U60" s="97" t="s">
        <v>123</v>
      </c>
      <c r="W60" s="98"/>
      <c r="X60" s="98"/>
      <c r="Y60" s="98"/>
      <c r="Z60" s="98"/>
      <c r="AA60" s="98"/>
      <c r="AB60" s="98"/>
      <c r="AC60" s="99"/>
      <c r="AD60" s="100" t="e">
        <f>VLOOKUP(AF60,Auszahlungen_Startgeld!$A$3:$G$6543,IF(OR(G60="U17",G60="U21",G60="V",G60="SV"),3,4),1)</f>
        <v>#N/A</v>
      </c>
      <c r="AE60" s="101">
        <f t="shared" si="15"/>
        <v>0</v>
      </c>
      <c r="AF60" s="101">
        <f t="shared" si="16"/>
        <v>0</v>
      </c>
      <c r="AG60" s="102">
        <f t="shared" si="17"/>
        <v>98</v>
      </c>
      <c r="AI60" s="103">
        <f t="shared" si="18"/>
        <v>0</v>
      </c>
      <c r="AJ60" s="103">
        <f t="shared" si="19"/>
        <v>0</v>
      </c>
      <c r="AK60" s="103">
        <f t="shared" si="20"/>
        <v>0</v>
      </c>
      <c r="AL60" s="103">
        <f t="shared" si="21"/>
        <v>0</v>
      </c>
      <c r="AM60" s="103">
        <f t="shared" si="22"/>
        <v>0</v>
      </c>
      <c r="AN60" s="103">
        <f t="shared" si="23"/>
        <v>0</v>
      </c>
      <c r="AO60" s="104">
        <f t="shared" si="24"/>
        <v>0</v>
      </c>
      <c r="AQ60" s="105"/>
      <c r="AR60" s="105"/>
      <c r="AS60" s="105"/>
      <c r="AT60" s="105"/>
      <c r="AU60" s="105"/>
      <c r="AV60" s="105"/>
      <c r="AW60" s="106">
        <f t="shared" si="25"/>
        <v>0</v>
      </c>
      <c r="AX60" s="106">
        <f t="shared" si="26"/>
        <v>0</v>
      </c>
      <c r="AY60" s="100" t="e">
        <f>VLOOKUP(AX60,Auszahlungen_Startgeld!$O$3:$U$6543,IF(OR(G60="U17",G60="U21",G60="V",G60="SV"),3,4),1)</f>
        <v>#N/A</v>
      </c>
    </row>
    <row r="61" spans="1:51" x14ac:dyDescent="0.25">
      <c r="A61" s="90">
        <v>60</v>
      </c>
      <c r="B61" s="90">
        <f t="shared" si="27"/>
        <v>98</v>
      </c>
      <c r="C61" s="107" t="e">
        <f>VLOOKUP($H61,[1]Teilnehmerliste!$C$6:$N$999,12,0)</f>
        <v>#N/A</v>
      </c>
      <c r="D61" s="107" t="e">
        <f>VLOOKUP($H61,[1]Teilnehmerliste!$C$6:$N$999,3,0)</f>
        <v>#N/A</v>
      </c>
      <c r="E61" s="107" t="e">
        <f>VLOOKUP($H61,[1]Teilnehmerliste!$C$6:$N$999,4,0)</f>
        <v>#N/A</v>
      </c>
      <c r="F61" s="107" t="e">
        <f>VLOOKUP($H61,[1]Teilnehmerliste!$C$6:$N$999,6,0)</f>
        <v>#N/A</v>
      </c>
      <c r="G61" s="108" t="e">
        <f>VLOOKUP(F61,Jahrgänge!$A$2:$B$114,2,1)</f>
        <v>#N/A</v>
      </c>
      <c r="H61" s="109"/>
      <c r="I61" s="107" t="e">
        <f>VLOOKUP($H61,[1]Teilnehmerliste!$C$6:$N$999,7,0)</f>
        <v>#N/A</v>
      </c>
      <c r="J61" s="107" t="e">
        <f>VLOOKUP($H61,[1]Teilnehmerliste!$C$6:$N$999,8,0)</f>
        <v>#N/A</v>
      </c>
      <c r="K61" s="107" t="e">
        <f>VLOOKUP($H61,[1]Teilnehmerliste!$C$6:$N$999,9,0)</f>
        <v>#N/A</v>
      </c>
      <c r="L61" s="107" t="e">
        <f>VLOOKUP($H61,[1]Teilnehmerliste!$C$6:$N$999,11,0)</f>
        <v>#N/A</v>
      </c>
      <c r="M61" s="107" t="e">
        <f>VLOOKUP($H61,[1]Teilnehmerliste!$C$6:$N$999,12,0)</f>
        <v>#N/A</v>
      </c>
      <c r="N61" s="92"/>
      <c r="O61" s="93">
        <v>43340</v>
      </c>
      <c r="P61" s="94">
        <v>6</v>
      </c>
      <c r="Q61" s="95">
        <v>42976.746527777781</v>
      </c>
      <c r="R61" s="95">
        <v>42976.791666666664</v>
      </c>
      <c r="S61" s="94">
        <v>10</v>
      </c>
      <c r="T61" s="96" t="e">
        <f t="shared" si="14"/>
        <v>#N/A</v>
      </c>
      <c r="U61" s="97" t="s">
        <v>123</v>
      </c>
      <c r="W61" s="98"/>
      <c r="X61" s="98"/>
      <c r="Y61" s="98"/>
      <c r="Z61" s="98"/>
      <c r="AA61" s="98"/>
      <c r="AB61" s="98"/>
      <c r="AC61" s="99"/>
      <c r="AD61" s="100" t="e">
        <f>VLOOKUP(AF61,Auszahlungen_Startgeld!$A$3:$G$6543,IF(OR(G61="U17",G61="U21",G61="V",G61="SV"),3,4),1)</f>
        <v>#N/A</v>
      </c>
      <c r="AE61" s="101">
        <f t="shared" si="15"/>
        <v>0</v>
      </c>
      <c r="AF61" s="101">
        <f t="shared" si="16"/>
        <v>0</v>
      </c>
      <c r="AG61" s="102">
        <f t="shared" si="17"/>
        <v>98</v>
      </c>
      <c r="AI61" s="103">
        <f t="shared" si="18"/>
        <v>0</v>
      </c>
      <c r="AJ61" s="103">
        <f t="shared" si="19"/>
        <v>0</v>
      </c>
      <c r="AK61" s="103">
        <f t="shared" si="20"/>
        <v>0</v>
      </c>
      <c r="AL61" s="103">
        <f t="shared" si="21"/>
        <v>0</v>
      </c>
      <c r="AM61" s="103">
        <f t="shared" si="22"/>
        <v>0</v>
      </c>
      <c r="AN61" s="103">
        <f t="shared" si="23"/>
        <v>0</v>
      </c>
      <c r="AO61" s="104">
        <f t="shared" si="24"/>
        <v>0</v>
      </c>
      <c r="AQ61" s="105"/>
      <c r="AR61" s="105"/>
      <c r="AS61" s="105"/>
      <c r="AT61" s="105"/>
      <c r="AU61" s="105"/>
      <c r="AV61" s="105"/>
      <c r="AW61" s="106">
        <f t="shared" si="25"/>
        <v>0</v>
      </c>
      <c r="AX61" s="106">
        <f t="shared" si="26"/>
        <v>0</v>
      </c>
      <c r="AY61" s="100" t="e">
        <f>VLOOKUP(AX61,Auszahlungen_Startgeld!$O$3:$U$6543,IF(OR(G61="U17",G61="U21",G61="V",G61="SV"),3,4),1)</f>
        <v>#N/A</v>
      </c>
    </row>
    <row r="62" spans="1:51" x14ac:dyDescent="0.25">
      <c r="A62" s="90">
        <v>61</v>
      </c>
      <c r="B62" s="90">
        <f t="shared" si="27"/>
        <v>43</v>
      </c>
      <c r="C62" s="115" t="s">
        <v>309</v>
      </c>
      <c r="D62" s="91" t="s">
        <v>279</v>
      </c>
      <c r="E62" s="91" t="s">
        <v>280</v>
      </c>
      <c r="F62" s="91">
        <v>1979</v>
      </c>
      <c r="G62" s="108" t="str">
        <f>VLOOKUP(F62,Jahrgänge!$A$2:$B$114,2,1)</f>
        <v>E</v>
      </c>
      <c r="H62" s="91">
        <v>168329</v>
      </c>
      <c r="I62" s="91" t="s">
        <v>281</v>
      </c>
      <c r="J62" s="91">
        <v>8405</v>
      </c>
      <c r="K62" s="91" t="s">
        <v>13</v>
      </c>
      <c r="L62" s="110" t="s">
        <v>310</v>
      </c>
      <c r="M62" s="91" t="s">
        <v>309</v>
      </c>
      <c r="N62" s="92"/>
      <c r="O62" s="93">
        <v>43340</v>
      </c>
      <c r="P62" s="94">
        <v>7</v>
      </c>
      <c r="Q62" s="95">
        <v>42976.798611111109</v>
      </c>
      <c r="R62" s="95">
        <v>42976.84375</v>
      </c>
      <c r="S62" s="94">
        <v>1</v>
      </c>
      <c r="T62" s="96">
        <f t="shared" si="14"/>
        <v>50</v>
      </c>
      <c r="U62" s="114" t="s">
        <v>550</v>
      </c>
      <c r="W62" s="98">
        <v>100.1</v>
      </c>
      <c r="X62" s="98">
        <v>102.6</v>
      </c>
      <c r="Y62" s="98">
        <v>101.2</v>
      </c>
      <c r="Z62" s="98">
        <v>102.1</v>
      </c>
      <c r="AA62" s="98">
        <v>101.7</v>
      </c>
      <c r="AB62" s="98">
        <v>103.4</v>
      </c>
      <c r="AC62" s="99">
        <v>25</v>
      </c>
      <c r="AD62" s="100">
        <f>VLOOKUP(AF62,Auszahlungen_Startgeld!$A$3:$G$6543,IF(OR(G62="U17",G62="U21",G62="V",G62="SV"),3,4),1)</f>
        <v>30</v>
      </c>
      <c r="AE62" s="101">
        <f t="shared" si="15"/>
        <v>611.13647034610005</v>
      </c>
      <c r="AF62" s="101">
        <f t="shared" si="16"/>
        <v>611.1</v>
      </c>
      <c r="AG62" s="102">
        <f t="shared" si="17"/>
        <v>43</v>
      </c>
      <c r="AI62" s="103">
        <f t="shared" si="18"/>
        <v>2.5000000000000001E-2</v>
      </c>
      <c r="AJ62" s="103">
        <f t="shared" si="19"/>
        <v>1.001E-7</v>
      </c>
      <c r="AK62" s="103">
        <f t="shared" si="20"/>
        <v>1.026E-6</v>
      </c>
      <c r="AL62" s="103">
        <f t="shared" si="21"/>
        <v>1.012E-5</v>
      </c>
      <c r="AM62" s="103">
        <f t="shared" si="22"/>
        <v>1.0209999999999999E-4</v>
      </c>
      <c r="AN62" s="103">
        <f t="shared" si="23"/>
        <v>1.0170000000000001E-3</v>
      </c>
      <c r="AO62" s="104">
        <f t="shared" si="24"/>
        <v>1.034E-2</v>
      </c>
      <c r="AQ62" s="105"/>
      <c r="AR62" s="105"/>
      <c r="AS62" s="105"/>
      <c r="AT62" s="105"/>
      <c r="AU62" s="105"/>
      <c r="AV62" s="105"/>
      <c r="AW62" s="106">
        <f t="shared" si="25"/>
        <v>3.6470346100000002E-2</v>
      </c>
      <c r="AX62" s="106">
        <f t="shared" si="26"/>
        <v>0</v>
      </c>
      <c r="AY62" s="100">
        <f>VLOOKUP(AX62,Auszahlungen_Startgeld!$O$3:$U$6543,IF(OR(G62="U17",G62="U21",G62="V",G62="SV"),3,4),1)</f>
        <v>0</v>
      </c>
    </row>
    <row r="63" spans="1:51" x14ac:dyDescent="0.25">
      <c r="A63" s="90">
        <v>62</v>
      </c>
      <c r="B63" s="90">
        <f t="shared" si="27"/>
        <v>98</v>
      </c>
      <c r="C63" s="91" t="s">
        <v>169</v>
      </c>
      <c r="D63" s="91" t="s">
        <v>170</v>
      </c>
      <c r="E63" s="91" t="s">
        <v>171</v>
      </c>
      <c r="F63" s="91">
        <v>1982</v>
      </c>
      <c r="G63" s="108" t="str">
        <f>VLOOKUP(F63,Jahrgänge!$A$2:$B$114,2,1)</f>
        <v>E</v>
      </c>
      <c r="H63" s="91">
        <v>110869</v>
      </c>
      <c r="I63" s="91" t="s">
        <v>172</v>
      </c>
      <c r="J63" s="91" t="s">
        <v>173</v>
      </c>
      <c r="K63" s="91" t="s">
        <v>174</v>
      </c>
      <c r="L63" s="91" t="s">
        <v>175</v>
      </c>
      <c r="M63" s="91" t="s">
        <v>169</v>
      </c>
      <c r="N63" s="92"/>
      <c r="O63" s="93">
        <v>43340</v>
      </c>
      <c r="P63" s="94">
        <v>7</v>
      </c>
      <c r="Q63" s="95">
        <v>42976.798611111109</v>
      </c>
      <c r="R63" s="95">
        <v>42976.84375</v>
      </c>
      <c r="S63" s="94">
        <v>2</v>
      </c>
      <c r="T63" s="96">
        <f t="shared" si="14"/>
        <v>50</v>
      </c>
      <c r="U63" s="97" t="s">
        <v>123</v>
      </c>
      <c r="W63" s="98"/>
      <c r="X63" s="98"/>
      <c r="Y63" s="98"/>
      <c r="Z63" s="98"/>
      <c r="AA63" s="98"/>
      <c r="AB63" s="98"/>
      <c r="AC63" s="99"/>
      <c r="AD63" s="100">
        <f>VLOOKUP(AF63,Auszahlungen_Startgeld!$A$3:$G$6543,IF(OR(G63="U17",G63="U21",G63="V",G63="SV"),3,4),1)</f>
        <v>0</v>
      </c>
      <c r="AE63" s="101">
        <f t="shared" si="15"/>
        <v>0</v>
      </c>
      <c r="AF63" s="101">
        <f t="shared" si="16"/>
        <v>0</v>
      </c>
      <c r="AG63" s="102">
        <f t="shared" si="17"/>
        <v>98</v>
      </c>
      <c r="AI63" s="103">
        <f t="shared" si="18"/>
        <v>0</v>
      </c>
      <c r="AJ63" s="103">
        <f t="shared" si="19"/>
        <v>0</v>
      </c>
      <c r="AK63" s="103">
        <f t="shared" si="20"/>
        <v>0</v>
      </c>
      <c r="AL63" s="103">
        <f t="shared" si="21"/>
        <v>0</v>
      </c>
      <c r="AM63" s="103">
        <f t="shared" si="22"/>
        <v>0</v>
      </c>
      <c r="AN63" s="103">
        <f t="shared" si="23"/>
        <v>0</v>
      </c>
      <c r="AO63" s="104">
        <f t="shared" si="24"/>
        <v>0</v>
      </c>
      <c r="AQ63" s="105"/>
      <c r="AR63" s="105"/>
      <c r="AS63" s="105"/>
      <c r="AT63" s="105"/>
      <c r="AU63" s="105"/>
      <c r="AV63" s="105"/>
      <c r="AW63" s="106">
        <f t="shared" si="25"/>
        <v>0</v>
      </c>
      <c r="AX63" s="106">
        <f t="shared" si="26"/>
        <v>0</v>
      </c>
      <c r="AY63" s="100">
        <f>VLOOKUP(AX63,Auszahlungen_Startgeld!$O$3:$U$6543,IF(OR(G63="U17",G63="U21",G63="V",G63="SV"),3,4),1)</f>
        <v>0</v>
      </c>
    </row>
    <row r="64" spans="1:51" x14ac:dyDescent="0.25">
      <c r="A64" s="90">
        <v>63</v>
      </c>
      <c r="B64" s="90">
        <f t="shared" si="27"/>
        <v>66</v>
      </c>
      <c r="C64" s="91" t="s">
        <v>447</v>
      </c>
      <c r="D64" s="91" t="s">
        <v>448</v>
      </c>
      <c r="E64" s="91" t="s">
        <v>425</v>
      </c>
      <c r="F64" s="91">
        <v>1970</v>
      </c>
      <c r="G64" s="108" t="str">
        <f>VLOOKUP(F64,Jahrgänge!$A$2:$B$114,2,1)</f>
        <v>S</v>
      </c>
      <c r="H64" s="91">
        <v>107794</v>
      </c>
      <c r="I64" s="91" t="s">
        <v>449</v>
      </c>
      <c r="J64" s="91">
        <v>8248</v>
      </c>
      <c r="K64" s="91" t="s">
        <v>450</v>
      </c>
      <c r="L64" s="91" t="s">
        <v>451</v>
      </c>
      <c r="M64" s="91" t="s">
        <v>447</v>
      </c>
      <c r="N64" s="91"/>
      <c r="O64" s="93">
        <v>43340</v>
      </c>
      <c r="P64" s="94">
        <v>7</v>
      </c>
      <c r="Q64" s="95">
        <v>42976.798611111109</v>
      </c>
      <c r="R64" s="95">
        <v>42976.84375</v>
      </c>
      <c r="S64" s="94">
        <v>3</v>
      </c>
      <c r="T64" s="96">
        <f t="shared" si="14"/>
        <v>50</v>
      </c>
      <c r="U64" s="114" t="s">
        <v>550</v>
      </c>
      <c r="W64" s="98">
        <v>100.7</v>
      </c>
      <c r="X64" s="98">
        <v>101.1</v>
      </c>
      <c r="Y64" s="98">
        <v>100.9</v>
      </c>
      <c r="Z64" s="98">
        <v>97</v>
      </c>
      <c r="AA64" s="98">
        <v>102.4</v>
      </c>
      <c r="AB64" s="98">
        <v>101.9</v>
      </c>
      <c r="AC64" s="99">
        <v>24</v>
      </c>
      <c r="AD64" s="100">
        <f>VLOOKUP(AF64,Auszahlungen_Startgeld!$A$3:$G$6543,IF(OR(G64="U17",G64="U21",G64="V",G64="SV"),3,4),1)</f>
        <v>14</v>
      </c>
      <c r="AE64" s="101">
        <f t="shared" si="15"/>
        <v>604.03532220169996</v>
      </c>
      <c r="AF64" s="101">
        <f t="shared" si="16"/>
        <v>604</v>
      </c>
      <c r="AG64" s="102">
        <f t="shared" si="17"/>
        <v>66</v>
      </c>
      <c r="AI64" s="103">
        <f t="shared" si="18"/>
        <v>2.4E-2</v>
      </c>
      <c r="AJ64" s="103">
        <f t="shared" si="19"/>
        <v>1.0070000000000001E-7</v>
      </c>
      <c r="AK64" s="103">
        <f t="shared" si="20"/>
        <v>1.0109999999999999E-6</v>
      </c>
      <c r="AL64" s="103">
        <f t="shared" si="21"/>
        <v>1.009E-5</v>
      </c>
      <c r="AM64" s="103">
        <f t="shared" si="22"/>
        <v>9.7E-5</v>
      </c>
      <c r="AN64" s="103">
        <f t="shared" si="23"/>
        <v>1.0240000000000002E-3</v>
      </c>
      <c r="AO64" s="104">
        <f t="shared" si="24"/>
        <v>1.0190000000000001E-2</v>
      </c>
      <c r="AQ64" s="105"/>
      <c r="AR64" s="105"/>
      <c r="AS64" s="105"/>
      <c r="AT64" s="105"/>
      <c r="AU64" s="105"/>
      <c r="AV64" s="105"/>
      <c r="AW64" s="106">
        <f t="shared" si="25"/>
        <v>3.53222017E-2</v>
      </c>
      <c r="AX64" s="106">
        <f t="shared" si="26"/>
        <v>0</v>
      </c>
      <c r="AY64" s="100">
        <f>VLOOKUP(AX64,Auszahlungen_Startgeld!$O$3:$U$6543,IF(OR(G64="U17",G64="U21",G64="V",G64="SV"),3,4),1)</f>
        <v>0</v>
      </c>
    </row>
    <row r="65" spans="1:51" x14ac:dyDescent="0.25">
      <c r="A65" s="90">
        <v>64</v>
      </c>
      <c r="B65" s="90">
        <f t="shared" si="27"/>
        <v>95</v>
      </c>
      <c r="C65" s="91" t="s">
        <v>176</v>
      </c>
      <c r="D65" s="91" t="s">
        <v>178</v>
      </c>
      <c r="E65" s="91" t="s">
        <v>179</v>
      </c>
      <c r="F65" s="91">
        <v>1956</v>
      </c>
      <c r="G65" s="108" t="str">
        <f>VLOOKUP(F65,Jahrgänge!$A$2:$B$114,2,1)</f>
        <v>V</v>
      </c>
      <c r="H65" s="91">
        <v>120447</v>
      </c>
      <c r="I65" s="91" t="s">
        <v>180</v>
      </c>
      <c r="J65" s="91">
        <v>4938</v>
      </c>
      <c r="K65" s="91" t="s">
        <v>181</v>
      </c>
      <c r="L65" s="91" t="s">
        <v>182</v>
      </c>
      <c r="M65" s="91" t="s">
        <v>176</v>
      </c>
      <c r="N65" s="91"/>
      <c r="O65" s="93">
        <v>43340</v>
      </c>
      <c r="P65" s="94">
        <v>7</v>
      </c>
      <c r="Q65" s="95">
        <v>42976.798611111109</v>
      </c>
      <c r="R65" s="95">
        <v>42976.84375</v>
      </c>
      <c r="S65" s="94">
        <v>4</v>
      </c>
      <c r="T65" s="96">
        <f t="shared" si="14"/>
        <v>50</v>
      </c>
      <c r="U65" s="114" t="s">
        <v>550</v>
      </c>
      <c r="W65" s="98">
        <v>100.2</v>
      </c>
      <c r="X65" s="98">
        <v>97.7</v>
      </c>
      <c r="Y65" s="98">
        <v>96.3</v>
      </c>
      <c r="Z65" s="98">
        <v>98.2</v>
      </c>
      <c r="AA65" s="98">
        <v>94.3</v>
      </c>
      <c r="AB65" s="98">
        <v>95.5</v>
      </c>
      <c r="AC65" s="99">
        <v>11</v>
      </c>
      <c r="AD65" s="100">
        <f>VLOOKUP(AF65,Auszahlungen_Startgeld!$A$3:$G$6543,IF(OR(G65="U17",G65="U21",G65="V",G65="SV"),3,4),1)</f>
        <v>8</v>
      </c>
      <c r="AE65" s="101">
        <f t="shared" si="15"/>
        <v>582.22160190720001</v>
      </c>
      <c r="AF65" s="101">
        <f t="shared" si="16"/>
        <v>582.20000000000005</v>
      </c>
      <c r="AG65" s="102">
        <f t="shared" si="17"/>
        <v>95</v>
      </c>
      <c r="AI65" s="103">
        <f t="shared" si="18"/>
        <v>1.0999999999999999E-2</v>
      </c>
      <c r="AJ65" s="103">
        <f t="shared" si="19"/>
        <v>1.0020000000000001E-7</v>
      </c>
      <c r="AK65" s="103">
        <f t="shared" si="20"/>
        <v>9.7700000000000013E-7</v>
      </c>
      <c r="AL65" s="103">
        <f t="shared" si="21"/>
        <v>9.6299999999999993E-6</v>
      </c>
      <c r="AM65" s="103">
        <f t="shared" si="22"/>
        <v>9.8200000000000002E-5</v>
      </c>
      <c r="AN65" s="103">
        <f t="shared" si="23"/>
        <v>9.4300000000000004E-4</v>
      </c>
      <c r="AO65" s="104">
        <f t="shared" si="24"/>
        <v>9.5500000000000012E-3</v>
      </c>
      <c r="AQ65" s="105"/>
      <c r="AR65" s="105"/>
      <c r="AS65" s="105"/>
      <c r="AT65" s="105"/>
      <c r="AU65" s="105"/>
      <c r="AV65" s="105"/>
      <c r="AW65" s="106">
        <f t="shared" si="25"/>
        <v>2.1601907199999999E-2</v>
      </c>
      <c r="AX65" s="106">
        <f t="shared" si="26"/>
        <v>0</v>
      </c>
      <c r="AY65" s="100">
        <f>VLOOKUP(AX65,Auszahlungen_Startgeld!$O$3:$U$6543,IF(OR(G65="U17",G65="U21",G65="V",G65="SV"),3,4),1)</f>
        <v>0</v>
      </c>
    </row>
    <row r="66" spans="1:51" x14ac:dyDescent="0.25">
      <c r="A66" s="90">
        <v>65</v>
      </c>
      <c r="B66" s="90">
        <f t="shared" ref="B66:B127" si="28">RANK(AE66,$AE$2:$AE$191,0)</f>
        <v>93</v>
      </c>
      <c r="C66" s="91" t="s">
        <v>176</v>
      </c>
      <c r="D66" s="91" t="s">
        <v>443</v>
      </c>
      <c r="E66" s="91" t="s">
        <v>444</v>
      </c>
      <c r="F66" s="91">
        <v>1953</v>
      </c>
      <c r="G66" s="108" t="str">
        <f>VLOOKUP(F66,Jahrgänge!$A$2:$B$114,2,1)</f>
        <v>V</v>
      </c>
      <c r="H66" s="91">
        <v>101308</v>
      </c>
      <c r="I66" s="91" t="s">
        <v>445</v>
      </c>
      <c r="J66" s="91">
        <v>4912</v>
      </c>
      <c r="K66" s="91" t="s">
        <v>177</v>
      </c>
      <c r="L66" s="91" t="s">
        <v>446</v>
      </c>
      <c r="M66" s="91" t="s">
        <v>176</v>
      </c>
      <c r="N66" s="91"/>
      <c r="O66" s="93">
        <v>43340</v>
      </c>
      <c r="P66" s="94">
        <v>7</v>
      </c>
      <c r="Q66" s="95">
        <v>42976.798611111109</v>
      </c>
      <c r="R66" s="95">
        <v>42976.84375</v>
      </c>
      <c r="S66" s="94">
        <v>5</v>
      </c>
      <c r="T66" s="96">
        <f t="shared" si="14"/>
        <v>50</v>
      </c>
      <c r="U66" s="114" t="s">
        <v>550</v>
      </c>
      <c r="W66" s="98">
        <v>96.9</v>
      </c>
      <c r="X66" s="98">
        <v>98.9</v>
      </c>
      <c r="Y66" s="98">
        <v>100.5</v>
      </c>
      <c r="Z66" s="98">
        <v>99.6</v>
      </c>
      <c r="AA66" s="98">
        <v>97</v>
      </c>
      <c r="AB66" s="98">
        <v>95.3</v>
      </c>
      <c r="AC66" s="99">
        <v>13</v>
      </c>
      <c r="AD66" s="100">
        <f>VLOOKUP(AF66,Auszahlungen_Startgeld!$A$3:$G$6543,IF(OR(G66="U17",G66="U21",G66="V",G66="SV"),3,4),1)</f>
        <v>10</v>
      </c>
      <c r="AE66" s="101">
        <f t="shared" si="15"/>
        <v>588.22361073589991</v>
      </c>
      <c r="AF66" s="101">
        <f t="shared" si="16"/>
        <v>588.19999999999993</v>
      </c>
      <c r="AG66" s="102">
        <f t="shared" si="17"/>
        <v>93</v>
      </c>
      <c r="AI66" s="103">
        <f t="shared" si="18"/>
        <v>1.3000000000000001E-2</v>
      </c>
      <c r="AJ66" s="103">
        <f t="shared" si="19"/>
        <v>9.6900000000000014E-8</v>
      </c>
      <c r="AK66" s="103">
        <f t="shared" si="20"/>
        <v>9.8899999999999998E-7</v>
      </c>
      <c r="AL66" s="103">
        <f t="shared" si="21"/>
        <v>1.005E-5</v>
      </c>
      <c r="AM66" s="103">
        <f t="shared" si="22"/>
        <v>9.9599999999999995E-5</v>
      </c>
      <c r="AN66" s="103">
        <f t="shared" si="23"/>
        <v>9.7000000000000005E-4</v>
      </c>
      <c r="AO66" s="104">
        <f t="shared" si="24"/>
        <v>9.5300000000000003E-3</v>
      </c>
      <c r="AQ66" s="105"/>
      <c r="AR66" s="105"/>
      <c r="AS66" s="105"/>
      <c r="AT66" s="105"/>
      <c r="AU66" s="105"/>
      <c r="AV66" s="105"/>
      <c r="AW66" s="106">
        <f t="shared" si="25"/>
        <v>2.3610735899999999E-2</v>
      </c>
      <c r="AX66" s="106">
        <f t="shared" si="26"/>
        <v>0</v>
      </c>
      <c r="AY66" s="100">
        <f>VLOOKUP(AX66,Auszahlungen_Startgeld!$O$3:$U$6543,IF(OR(G66="U17",G66="U21",G66="V",G66="SV"),3,4),1)</f>
        <v>0</v>
      </c>
    </row>
    <row r="67" spans="1:51" x14ac:dyDescent="0.25">
      <c r="A67" s="90">
        <v>66</v>
      </c>
      <c r="B67" s="90">
        <f t="shared" si="28"/>
        <v>8</v>
      </c>
      <c r="C67" s="91" t="s">
        <v>169</v>
      </c>
      <c r="D67" s="91" t="s">
        <v>183</v>
      </c>
      <c r="E67" s="91" t="s">
        <v>184</v>
      </c>
      <c r="F67" s="91">
        <v>1966</v>
      </c>
      <c r="G67" s="108" t="str">
        <f>VLOOKUP(F67,Jahrgänge!$A$2:$B$114,2,1)</f>
        <v>S</v>
      </c>
      <c r="H67" s="91">
        <v>180833</v>
      </c>
      <c r="I67" s="91" t="s">
        <v>185</v>
      </c>
      <c r="J67" s="91">
        <v>2805</v>
      </c>
      <c r="K67" s="91" t="s">
        <v>186</v>
      </c>
      <c r="L67" s="91" t="s">
        <v>187</v>
      </c>
      <c r="M67" s="91" t="s">
        <v>169</v>
      </c>
      <c r="N67" s="92"/>
      <c r="O67" s="93">
        <v>43340</v>
      </c>
      <c r="P67" s="94">
        <v>7</v>
      </c>
      <c r="Q67" s="95">
        <v>42976.798611111109</v>
      </c>
      <c r="R67" s="95">
        <v>42976.84375</v>
      </c>
      <c r="S67" s="94">
        <v>6</v>
      </c>
      <c r="T67" s="96">
        <f t="shared" ref="T67:T130" si="29">IF(OR(G67="U17",G67="U21"),25,50)</f>
        <v>50</v>
      </c>
      <c r="U67" s="114" t="s">
        <v>550</v>
      </c>
      <c r="W67" s="98">
        <v>105.6</v>
      </c>
      <c r="X67" s="98">
        <v>102.1</v>
      </c>
      <c r="Y67" s="98">
        <v>101.2</v>
      </c>
      <c r="Z67" s="98">
        <v>104</v>
      </c>
      <c r="AA67" s="98">
        <v>102.9</v>
      </c>
      <c r="AB67" s="98">
        <v>103.2</v>
      </c>
      <c r="AC67" s="99">
        <v>39</v>
      </c>
      <c r="AD67" s="100">
        <f>VLOOKUP(AF67,Auszahlungen_Startgeld!$A$3:$G$6543,IF(OR(G67="U17",G67="U21",G67="V",G67="SV"),3,4),1)</f>
        <v>65</v>
      </c>
      <c r="AE67" s="101">
        <f>SUM(W67:AB67)+SUM(AI67:AO67)</f>
        <v>619.05046424659997</v>
      </c>
      <c r="AF67" s="101">
        <f t="shared" ref="AF67:AF130" si="30">SUM(W67:AB67)</f>
        <v>619</v>
      </c>
      <c r="AG67" s="102">
        <f t="shared" ref="AG67:AG130" si="31">RANK(AE67,$AE$2:$AE$191,0)</f>
        <v>8</v>
      </c>
      <c r="AI67" s="103">
        <f t="shared" ref="AI67:AI130" si="32">0.001*AC67</f>
        <v>3.9E-2</v>
      </c>
      <c r="AJ67" s="103">
        <f t="shared" ref="AJ67:AJ130" si="33">0.000000001*W67</f>
        <v>1.0560000000000001E-7</v>
      </c>
      <c r="AK67" s="103">
        <f t="shared" ref="AK67:AK130" si="34">0.00000001*X67</f>
        <v>1.0210000000000001E-6</v>
      </c>
      <c r="AL67" s="103">
        <f t="shared" ref="AL67:AL130" si="35">0.0000001*Y67</f>
        <v>1.012E-5</v>
      </c>
      <c r="AM67" s="103">
        <f t="shared" ref="AM67:AM130" si="36">0.000001*Z67</f>
        <v>1.0399999999999999E-4</v>
      </c>
      <c r="AN67" s="103">
        <f t="shared" ref="AN67:AN130" si="37">0.00001*AA67</f>
        <v>1.0290000000000002E-3</v>
      </c>
      <c r="AO67" s="104">
        <f t="shared" ref="AO67:AO130" si="38">0.0001*AB67</f>
        <v>1.0320000000000001E-2</v>
      </c>
      <c r="AQ67" s="105"/>
      <c r="AR67" s="105"/>
      <c r="AS67" s="105"/>
      <c r="AT67" s="105"/>
      <c r="AU67" s="105"/>
      <c r="AV67" s="105"/>
      <c r="AW67" s="106">
        <f t="shared" ref="AW67:AW130" si="39">SUM(AQ67:AV67)+SUM(AI67:AO67)</f>
        <v>5.0464246600000005E-2</v>
      </c>
      <c r="AX67" s="106">
        <f t="shared" ref="AX67:AX130" si="40">SUM(AQ67:AV67)</f>
        <v>0</v>
      </c>
      <c r="AY67" s="100">
        <f>VLOOKUP(AX67,Auszahlungen_Startgeld!$O$3:$U$6543,IF(OR(G67="U17",G67="U21",G67="V",G67="SV"),3,4),1)</f>
        <v>0</v>
      </c>
    </row>
    <row r="68" spans="1:51" x14ac:dyDescent="0.25">
      <c r="A68" s="90">
        <v>67</v>
      </c>
      <c r="B68" s="90">
        <f t="shared" si="28"/>
        <v>58</v>
      </c>
      <c r="C68" s="91" t="s">
        <v>176</v>
      </c>
      <c r="D68" s="91" t="s">
        <v>188</v>
      </c>
      <c r="E68" s="91" t="s">
        <v>189</v>
      </c>
      <c r="F68" s="91">
        <v>1955</v>
      </c>
      <c r="G68" s="108" t="str">
        <f>VLOOKUP(F68,Jahrgänge!$A$2:$B$114,2,1)</f>
        <v>V</v>
      </c>
      <c r="H68" s="91">
        <v>120449</v>
      </c>
      <c r="I68" s="91" t="s">
        <v>190</v>
      </c>
      <c r="J68" s="91" t="s">
        <v>191</v>
      </c>
      <c r="K68" s="91" t="s">
        <v>177</v>
      </c>
      <c r="L68" s="91" t="s">
        <v>192</v>
      </c>
      <c r="M68" s="91" t="s">
        <v>176</v>
      </c>
      <c r="N68" s="91"/>
      <c r="O68" s="93">
        <v>43340</v>
      </c>
      <c r="P68" s="94">
        <v>7</v>
      </c>
      <c r="Q68" s="95">
        <v>42976.798611111109</v>
      </c>
      <c r="R68" s="95">
        <v>42976.84375</v>
      </c>
      <c r="S68" s="94">
        <v>7</v>
      </c>
      <c r="T68" s="96">
        <f t="shared" si="29"/>
        <v>50</v>
      </c>
      <c r="U68" s="114" t="s">
        <v>550</v>
      </c>
      <c r="W68" s="98">
        <v>99</v>
      </c>
      <c r="X68" s="98">
        <v>103.2</v>
      </c>
      <c r="Y68" s="98">
        <v>100.2</v>
      </c>
      <c r="Z68" s="98">
        <v>99.7</v>
      </c>
      <c r="AA68" s="98">
        <v>101.3</v>
      </c>
      <c r="AB68" s="98">
        <v>102.6</v>
      </c>
      <c r="AC68" s="99">
        <v>22</v>
      </c>
      <c r="AD68" s="100">
        <f>VLOOKUP(AF68,Auszahlungen_Startgeld!$A$3:$G$6543,IF(OR(G68="U17",G68="U21",G68="V",G68="SV"),3,4),1)</f>
        <v>30</v>
      </c>
      <c r="AE68" s="101">
        <f t="shared" ref="AE68:AE130" si="41">SUM(W68:AB68)+SUM(AI68:AO68)</f>
        <v>606.03338385100005</v>
      </c>
      <c r="AF68" s="101">
        <f t="shared" si="30"/>
        <v>606</v>
      </c>
      <c r="AG68" s="102">
        <f t="shared" si="31"/>
        <v>58</v>
      </c>
      <c r="AI68" s="103">
        <f t="shared" si="32"/>
        <v>2.1999999999999999E-2</v>
      </c>
      <c r="AJ68" s="103">
        <f t="shared" si="33"/>
        <v>9.9E-8</v>
      </c>
      <c r="AK68" s="103">
        <f t="shared" si="34"/>
        <v>1.032E-6</v>
      </c>
      <c r="AL68" s="103">
        <f t="shared" si="35"/>
        <v>1.0020000000000001E-5</v>
      </c>
      <c r="AM68" s="103">
        <f t="shared" si="36"/>
        <v>9.9699999999999998E-5</v>
      </c>
      <c r="AN68" s="103">
        <f t="shared" si="37"/>
        <v>1.013E-3</v>
      </c>
      <c r="AO68" s="104">
        <f t="shared" si="38"/>
        <v>1.026E-2</v>
      </c>
      <c r="AQ68" s="105"/>
      <c r="AR68" s="105"/>
      <c r="AS68" s="105"/>
      <c r="AT68" s="105"/>
      <c r="AU68" s="105"/>
      <c r="AV68" s="105"/>
      <c r="AW68" s="106">
        <f t="shared" si="39"/>
        <v>3.3383850999999999E-2</v>
      </c>
      <c r="AX68" s="106">
        <f t="shared" si="40"/>
        <v>0</v>
      </c>
      <c r="AY68" s="100">
        <f>VLOOKUP(AX68,Auszahlungen_Startgeld!$O$3:$U$6543,IF(OR(G68="U17",G68="U21",G68="V",G68="SV"),3,4),1)</f>
        <v>0</v>
      </c>
    </row>
    <row r="69" spans="1:51" x14ac:dyDescent="0.25">
      <c r="A69" s="90">
        <v>68</v>
      </c>
      <c r="B69" s="90">
        <f t="shared" si="28"/>
        <v>19</v>
      </c>
      <c r="C69" s="91" t="s">
        <v>193</v>
      </c>
      <c r="D69" s="91" t="s">
        <v>194</v>
      </c>
      <c r="E69" s="91" t="s">
        <v>195</v>
      </c>
      <c r="F69" s="91">
        <v>1964</v>
      </c>
      <c r="G69" s="108" t="str">
        <f>VLOOKUP(F69,Jahrgänge!$A$2:$B$114,2,1)</f>
        <v>S</v>
      </c>
      <c r="H69" s="91">
        <v>123012</v>
      </c>
      <c r="I69" s="91" t="s">
        <v>196</v>
      </c>
      <c r="J69" s="91">
        <v>5705</v>
      </c>
      <c r="K69" s="91" t="s">
        <v>197</v>
      </c>
      <c r="L69" s="91" t="s">
        <v>198</v>
      </c>
      <c r="M69" s="91" t="s">
        <v>193</v>
      </c>
      <c r="N69" s="91"/>
      <c r="O69" s="93">
        <v>43340</v>
      </c>
      <c r="P69" s="94">
        <v>7</v>
      </c>
      <c r="Q69" s="95">
        <v>42976.798611111109</v>
      </c>
      <c r="R69" s="95">
        <v>42976.84375</v>
      </c>
      <c r="S69" s="94">
        <v>8</v>
      </c>
      <c r="T69" s="96">
        <f t="shared" si="29"/>
        <v>50</v>
      </c>
      <c r="U69" s="114" t="s">
        <v>550</v>
      </c>
      <c r="W69" s="98">
        <v>103</v>
      </c>
      <c r="X69" s="98">
        <v>100.3</v>
      </c>
      <c r="Y69" s="98">
        <v>99.9</v>
      </c>
      <c r="Z69" s="98">
        <v>104.3</v>
      </c>
      <c r="AA69" s="98">
        <v>104.1</v>
      </c>
      <c r="AB69" s="98">
        <v>104.5</v>
      </c>
      <c r="AC69" s="99">
        <v>32</v>
      </c>
      <c r="AD69" s="100">
        <f>VLOOKUP(AF69,Auszahlungen_Startgeld!$A$3:$G$6543,IF(OR(G69="U17",G69="U21",G69="V",G69="SV"),3,4),1)</f>
        <v>55</v>
      </c>
      <c r="AE69" s="101">
        <f t="shared" si="41"/>
        <v>616.143606396</v>
      </c>
      <c r="AF69" s="101">
        <f t="shared" si="30"/>
        <v>616.1</v>
      </c>
      <c r="AG69" s="102">
        <f t="shared" si="31"/>
        <v>19</v>
      </c>
      <c r="AI69" s="103">
        <f t="shared" si="32"/>
        <v>3.2000000000000001E-2</v>
      </c>
      <c r="AJ69" s="103">
        <f t="shared" si="33"/>
        <v>1.0300000000000001E-7</v>
      </c>
      <c r="AK69" s="103">
        <f t="shared" si="34"/>
        <v>1.003E-6</v>
      </c>
      <c r="AL69" s="103">
        <f t="shared" si="35"/>
        <v>9.9900000000000009E-6</v>
      </c>
      <c r="AM69" s="103">
        <f t="shared" si="36"/>
        <v>1.0429999999999999E-4</v>
      </c>
      <c r="AN69" s="103">
        <f t="shared" si="37"/>
        <v>1.041E-3</v>
      </c>
      <c r="AO69" s="104">
        <f t="shared" si="38"/>
        <v>1.0450000000000001E-2</v>
      </c>
      <c r="AQ69" s="105"/>
      <c r="AR69" s="105"/>
      <c r="AS69" s="105"/>
      <c r="AT69" s="105"/>
      <c r="AU69" s="105"/>
      <c r="AV69" s="105"/>
      <c r="AW69" s="106">
        <f t="shared" si="39"/>
        <v>4.3606396000000006E-2</v>
      </c>
      <c r="AX69" s="106">
        <f t="shared" si="40"/>
        <v>0</v>
      </c>
      <c r="AY69" s="100">
        <f>VLOOKUP(AX69,Auszahlungen_Startgeld!$O$3:$U$6543,IF(OR(G69="U17",G69="U21",G69="V",G69="SV"),3,4),1)</f>
        <v>0</v>
      </c>
    </row>
    <row r="70" spans="1:51" x14ac:dyDescent="0.25">
      <c r="A70" s="90">
        <v>69</v>
      </c>
      <c r="B70" s="90">
        <f t="shared" si="28"/>
        <v>26</v>
      </c>
      <c r="C70" s="91" t="s">
        <v>169</v>
      </c>
      <c r="D70" s="91" t="s">
        <v>199</v>
      </c>
      <c r="E70" s="91" t="s">
        <v>200</v>
      </c>
      <c r="F70" s="91">
        <v>1975</v>
      </c>
      <c r="G70" s="108" t="str">
        <f>VLOOKUP(F70,Jahrgänge!$A$2:$B$114,2,1)</f>
        <v>E</v>
      </c>
      <c r="H70" s="91">
        <v>100449</v>
      </c>
      <c r="I70" s="91" t="s">
        <v>201</v>
      </c>
      <c r="J70" s="91">
        <v>4710</v>
      </c>
      <c r="K70" s="91" t="s">
        <v>169</v>
      </c>
      <c r="L70" s="91" t="s">
        <v>202</v>
      </c>
      <c r="M70" s="91" t="s">
        <v>169</v>
      </c>
      <c r="N70" s="91"/>
      <c r="O70" s="93">
        <v>43340</v>
      </c>
      <c r="P70" s="94">
        <v>7</v>
      </c>
      <c r="Q70" s="95">
        <v>42976.798611111109</v>
      </c>
      <c r="R70" s="95">
        <v>42976.84375</v>
      </c>
      <c r="S70" s="94">
        <v>9</v>
      </c>
      <c r="T70" s="96">
        <f t="shared" si="29"/>
        <v>50</v>
      </c>
      <c r="U70" s="114" t="s">
        <v>550</v>
      </c>
      <c r="W70" s="98">
        <v>103.4</v>
      </c>
      <c r="X70" s="98">
        <v>103.4</v>
      </c>
      <c r="Y70" s="98">
        <v>102.5</v>
      </c>
      <c r="Z70" s="98">
        <v>101.9</v>
      </c>
      <c r="AA70" s="98">
        <v>102.1</v>
      </c>
      <c r="AB70" s="98">
        <v>100.2</v>
      </c>
      <c r="AC70" s="99">
        <v>31</v>
      </c>
      <c r="AD70" s="100">
        <f>VLOOKUP(AF70,Auszahlungen_Startgeld!$A$3:$G$6543,IF(OR(G70="U17",G70="U21",G70="V",G70="SV"),3,4),1)</f>
        <v>40</v>
      </c>
      <c r="AE70" s="101">
        <f t="shared" si="41"/>
        <v>613.54215428740008</v>
      </c>
      <c r="AF70" s="101">
        <f t="shared" si="30"/>
        <v>613.50000000000011</v>
      </c>
      <c r="AG70" s="102">
        <f t="shared" si="31"/>
        <v>26</v>
      </c>
      <c r="AI70" s="103">
        <f t="shared" si="32"/>
        <v>3.1E-2</v>
      </c>
      <c r="AJ70" s="103">
        <f t="shared" si="33"/>
        <v>1.0340000000000001E-7</v>
      </c>
      <c r="AK70" s="103">
        <f t="shared" si="34"/>
        <v>1.0340000000000002E-6</v>
      </c>
      <c r="AL70" s="103">
        <f t="shared" si="35"/>
        <v>1.025E-5</v>
      </c>
      <c r="AM70" s="103">
        <f t="shared" si="36"/>
        <v>1.019E-4</v>
      </c>
      <c r="AN70" s="103">
        <f t="shared" si="37"/>
        <v>1.021E-3</v>
      </c>
      <c r="AO70" s="104">
        <f t="shared" si="38"/>
        <v>1.0020000000000001E-2</v>
      </c>
      <c r="AQ70" s="105"/>
      <c r="AR70" s="105"/>
      <c r="AS70" s="105"/>
      <c r="AT70" s="105"/>
      <c r="AU70" s="105"/>
      <c r="AV70" s="105"/>
      <c r="AW70" s="106">
        <f t="shared" si="39"/>
        <v>4.2154287399999997E-2</v>
      </c>
      <c r="AX70" s="106">
        <f t="shared" si="40"/>
        <v>0</v>
      </c>
      <c r="AY70" s="100">
        <f>VLOOKUP(AX70,Auszahlungen_Startgeld!$O$3:$U$6543,IF(OR(G70="U17",G70="U21",G70="V",G70="SV"),3,4),1)</f>
        <v>0</v>
      </c>
    </row>
    <row r="71" spans="1:51" x14ac:dyDescent="0.25">
      <c r="A71" s="90">
        <v>70</v>
      </c>
      <c r="B71" s="90">
        <f t="shared" si="28"/>
        <v>61</v>
      </c>
      <c r="C71" s="91" t="s">
        <v>169</v>
      </c>
      <c r="D71" s="91" t="s">
        <v>199</v>
      </c>
      <c r="E71" s="91" t="s">
        <v>211</v>
      </c>
      <c r="F71" s="91">
        <v>1996</v>
      </c>
      <c r="G71" s="108" t="str">
        <f>VLOOKUP(F71,Jahrgänge!$A$2:$B$114,2,1)</f>
        <v>E</v>
      </c>
      <c r="H71" s="91">
        <v>293232</v>
      </c>
      <c r="I71" s="91" t="s">
        <v>212</v>
      </c>
      <c r="J71" s="91">
        <v>4710</v>
      </c>
      <c r="K71" s="91" t="s">
        <v>169</v>
      </c>
      <c r="L71" s="91" t="s">
        <v>213</v>
      </c>
      <c r="M71" s="91" t="s">
        <v>169</v>
      </c>
      <c r="N71" s="92"/>
      <c r="O71" s="93">
        <v>43340</v>
      </c>
      <c r="P71" s="94">
        <v>7</v>
      </c>
      <c r="Q71" s="95">
        <v>42976.798611111109</v>
      </c>
      <c r="R71" s="95">
        <v>42976.84375</v>
      </c>
      <c r="S71" s="94">
        <v>10</v>
      </c>
      <c r="T71" s="96">
        <f t="shared" si="29"/>
        <v>50</v>
      </c>
      <c r="U71" s="114" t="s">
        <v>550</v>
      </c>
      <c r="W71" s="98">
        <v>101.7</v>
      </c>
      <c r="X71" s="98">
        <v>100.3</v>
      </c>
      <c r="Y71" s="98">
        <v>100</v>
      </c>
      <c r="Z71" s="98">
        <v>100.4</v>
      </c>
      <c r="AA71" s="98">
        <v>101.7</v>
      </c>
      <c r="AB71" s="98">
        <v>101.5</v>
      </c>
      <c r="AC71" s="99">
        <v>26</v>
      </c>
      <c r="AD71" s="100">
        <f>VLOOKUP(AF71,Auszahlungen_Startgeld!$A$3:$G$6543,IF(OR(G71="U17",G71="U21",G71="V",G71="SV"),3,4),1)</f>
        <v>18</v>
      </c>
      <c r="AE71" s="101">
        <f t="shared" si="41"/>
        <v>605.63727850469991</v>
      </c>
      <c r="AF71" s="101">
        <f t="shared" si="30"/>
        <v>605.59999999999991</v>
      </c>
      <c r="AG71" s="102">
        <f t="shared" si="31"/>
        <v>61</v>
      </c>
      <c r="AI71" s="103">
        <f t="shared" si="32"/>
        <v>2.6000000000000002E-2</v>
      </c>
      <c r="AJ71" s="103">
        <f t="shared" si="33"/>
        <v>1.017E-7</v>
      </c>
      <c r="AK71" s="103">
        <f t="shared" si="34"/>
        <v>1.003E-6</v>
      </c>
      <c r="AL71" s="103">
        <f t="shared" si="35"/>
        <v>9.9999999999999991E-6</v>
      </c>
      <c r="AM71" s="103">
        <f t="shared" si="36"/>
        <v>1.004E-4</v>
      </c>
      <c r="AN71" s="103">
        <f t="shared" si="37"/>
        <v>1.0170000000000001E-3</v>
      </c>
      <c r="AO71" s="104">
        <f t="shared" si="38"/>
        <v>1.0150000000000001E-2</v>
      </c>
      <c r="AQ71" s="105"/>
      <c r="AR71" s="105"/>
      <c r="AS71" s="105"/>
      <c r="AT71" s="105"/>
      <c r="AU71" s="105"/>
      <c r="AV71" s="105"/>
      <c r="AW71" s="106">
        <f t="shared" si="39"/>
        <v>3.7278504700000006E-2</v>
      </c>
      <c r="AX71" s="106">
        <f t="shared" si="40"/>
        <v>0</v>
      </c>
      <c r="AY71" s="100">
        <f>VLOOKUP(AX71,Auszahlungen_Startgeld!$O$3:$U$6543,IF(OR(G71="U17",G71="U21",G71="V",G71="SV"),3,4),1)</f>
        <v>0</v>
      </c>
    </row>
    <row r="72" spans="1:51" x14ac:dyDescent="0.25">
      <c r="A72" s="90">
        <v>71</v>
      </c>
      <c r="B72" s="90">
        <f t="shared" si="28"/>
        <v>98</v>
      </c>
      <c r="C72" s="107" t="e">
        <f>VLOOKUP($H72,[1]Teilnehmerliste!$C$6:$N$999,12,0)</f>
        <v>#N/A</v>
      </c>
      <c r="D72" s="107" t="e">
        <f>VLOOKUP($H72,[1]Teilnehmerliste!$C$6:$N$999,3,0)</f>
        <v>#N/A</v>
      </c>
      <c r="E72" s="107" t="e">
        <f>VLOOKUP($H72,[1]Teilnehmerliste!$C$6:$N$999,4,0)</f>
        <v>#N/A</v>
      </c>
      <c r="F72" s="107" t="e">
        <f>VLOOKUP($H72,[1]Teilnehmerliste!$C$6:$N$999,6,0)</f>
        <v>#N/A</v>
      </c>
      <c r="G72" s="108" t="e">
        <f>VLOOKUP(F72,Jahrgänge!$A$2:$B$114,2,1)</f>
        <v>#N/A</v>
      </c>
      <c r="H72" s="109"/>
      <c r="I72" s="107" t="e">
        <f>VLOOKUP($H72,[1]Teilnehmerliste!$C$6:$N$999,7,0)</f>
        <v>#N/A</v>
      </c>
      <c r="J72" s="107" t="e">
        <f>VLOOKUP($H72,[1]Teilnehmerliste!$C$6:$N$999,8,0)</f>
        <v>#N/A</v>
      </c>
      <c r="K72" s="107" t="e">
        <f>VLOOKUP($H72,[1]Teilnehmerliste!$C$6:$N$999,9,0)</f>
        <v>#N/A</v>
      </c>
      <c r="L72" s="107" t="e">
        <f>VLOOKUP($H72,[1]Teilnehmerliste!$C$6:$N$999,11,0)</f>
        <v>#N/A</v>
      </c>
      <c r="M72" s="107" t="e">
        <f>VLOOKUP($H72,[1]Teilnehmerliste!$C$6:$N$999,12,0)</f>
        <v>#N/A</v>
      </c>
      <c r="N72" s="92"/>
      <c r="O72" s="93">
        <v>43341</v>
      </c>
      <c r="P72" s="94">
        <v>8</v>
      </c>
      <c r="Q72" s="95">
        <v>42977.694444444445</v>
      </c>
      <c r="R72" s="95">
        <v>42977.739583333336</v>
      </c>
      <c r="S72" s="94">
        <v>1</v>
      </c>
      <c r="T72" s="96" t="e">
        <f t="shared" si="29"/>
        <v>#N/A</v>
      </c>
      <c r="U72" s="97" t="s">
        <v>123</v>
      </c>
      <c r="W72" s="98"/>
      <c r="X72" s="98"/>
      <c r="Y72" s="98"/>
      <c r="Z72" s="98"/>
      <c r="AA72" s="98"/>
      <c r="AB72" s="98"/>
      <c r="AC72" s="99"/>
      <c r="AD72" s="100" t="e">
        <f>VLOOKUP(AF72,Auszahlungen_Startgeld!$A$3:$G$6543,IF(OR(G72="U17",G72="U21",G72="V",G72="SV"),3,4),1)</f>
        <v>#N/A</v>
      </c>
      <c r="AE72" s="101">
        <f t="shared" si="41"/>
        <v>0</v>
      </c>
      <c r="AF72" s="101">
        <f t="shared" si="30"/>
        <v>0</v>
      </c>
      <c r="AG72" s="102">
        <f t="shared" si="31"/>
        <v>98</v>
      </c>
      <c r="AI72" s="103">
        <f t="shared" si="32"/>
        <v>0</v>
      </c>
      <c r="AJ72" s="103">
        <f t="shared" si="33"/>
        <v>0</v>
      </c>
      <c r="AK72" s="103">
        <f t="shared" si="34"/>
        <v>0</v>
      </c>
      <c r="AL72" s="103">
        <f t="shared" si="35"/>
        <v>0</v>
      </c>
      <c r="AM72" s="103">
        <f t="shared" si="36"/>
        <v>0</v>
      </c>
      <c r="AN72" s="103">
        <f t="shared" si="37"/>
        <v>0</v>
      </c>
      <c r="AO72" s="104">
        <f t="shared" si="38"/>
        <v>0</v>
      </c>
      <c r="AQ72" s="105"/>
      <c r="AR72" s="105"/>
      <c r="AS72" s="105"/>
      <c r="AT72" s="105"/>
      <c r="AU72" s="105"/>
      <c r="AV72" s="105"/>
      <c r="AW72" s="106">
        <f t="shared" si="39"/>
        <v>0</v>
      </c>
      <c r="AX72" s="106">
        <f t="shared" si="40"/>
        <v>0</v>
      </c>
      <c r="AY72" s="100" t="e">
        <f>VLOOKUP(AX72,Auszahlungen_Startgeld!$O$3:$U$6543,IF(OR(G72="U17",G72="U21",G72="V",G72="SV"),3,4),1)</f>
        <v>#N/A</v>
      </c>
    </row>
    <row r="73" spans="1:51" x14ac:dyDescent="0.25">
      <c r="A73" s="90">
        <v>72</v>
      </c>
      <c r="B73" s="90">
        <f t="shared" si="28"/>
        <v>98</v>
      </c>
      <c r="C73" s="107" t="e">
        <f>VLOOKUP($H73,[1]Teilnehmerliste!$C$6:$N$999,12,0)</f>
        <v>#N/A</v>
      </c>
      <c r="D73" s="107" t="e">
        <f>VLOOKUP($H73,[1]Teilnehmerliste!$C$6:$N$999,3,0)</f>
        <v>#N/A</v>
      </c>
      <c r="E73" s="107" t="e">
        <f>VLOOKUP($H73,[1]Teilnehmerliste!$C$6:$N$999,4,0)</f>
        <v>#N/A</v>
      </c>
      <c r="F73" s="107" t="e">
        <f>VLOOKUP($H73,[1]Teilnehmerliste!$C$6:$N$999,6,0)</f>
        <v>#N/A</v>
      </c>
      <c r="G73" s="108" t="e">
        <f>VLOOKUP(F73,Jahrgänge!$A$2:$B$114,2,1)</f>
        <v>#N/A</v>
      </c>
      <c r="H73" s="109"/>
      <c r="I73" s="107" t="e">
        <f>VLOOKUP($H73,[1]Teilnehmerliste!$C$6:$N$999,7,0)</f>
        <v>#N/A</v>
      </c>
      <c r="J73" s="107" t="e">
        <f>VLOOKUP($H73,[1]Teilnehmerliste!$C$6:$N$999,8,0)</f>
        <v>#N/A</v>
      </c>
      <c r="K73" s="107" t="e">
        <f>VLOOKUP($H73,[1]Teilnehmerliste!$C$6:$N$999,9,0)</f>
        <v>#N/A</v>
      </c>
      <c r="L73" s="107" t="e">
        <f>VLOOKUP($H73,[1]Teilnehmerliste!$C$6:$N$999,11,0)</f>
        <v>#N/A</v>
      </c>
      <c r="M73" s="107" t="e">
        <f>VLOOKUP($H73,[1]Teilnehmerliste!$C$6:$N$999,12,0)</f>
        <v>#N/A</v>
      </c>
      <c r="N73" s="92"/>
      <c r="O73" s="93">
        <v>43341</v>
      </c>
      <c r="P73" s="94">
        <v>8</v>
      </c>
      <c r="Q73" s="95">
        <v>42977.694444444445</v>
      </c>
      <c r="R73" s="95">
        <v>42977.739583333336</v>
      </c>
      <c r="S73" s="94">
        <v>2</v>
      </c>
      <c r="T73" s="96" t="e">
        <f t="shared" si="29"/>
        <v>#N/A</v>
      </c>
      <c r="U73" s="97" t="s">
        <v>123</v>
      </c>
      <c r="W73" s="98"/>
      <c r="X73" s="98"/>
      <c r="Y73" s="98"/>
      <c r="Z73" s="98"/>
      <c r="AA73" s="98"/>
      <c r="AB73" s="98"/>
      <c r="AC73" s="99"/>
      <c r="AD73" s="100" t="e">
        <f>VLOOKUP(AF73,Auszahlungen_Startgeld!$A$3:$G$6543,IF(OR(G73="U17",G73="U21",G73="V",G73="SV"),3,4),1)</f>
        <v>#N/A</v>
      </c>
      <c r="AE73" s="101">
        <f t="shared" si="41"/>
        <v>0</v>
      </c>
      <c r="AF73" s="101">
        <f t="shared" si="30"/>
        <v>0</v>
      </c>
      <c r="AG73" s="102">
        <f t="shared" si="31"/>
        <v>98</v>
      </c>
      <c r="AI73" s="103">
        <f t="shared" si="32"/>
        <v>0</v>
      </c>
      <c r="AJ73" s="103">
        <f t="shared" si="33"/>
        <v>0</v>
      </c>
      <c r="AK73" s="103">
        <f t="shared" si="34"/>
        <v>0</v>
      </c>
      <c r="AL73" s="103">
        <f t="shared" si="35"/>
        <v>0</v>
      </c>
      <c r="AM73" s="103">
        <f t="shared" si="36"/>
        <v>0</v>
      </c>
      <c r="AN73" s="103">
        <f t="shared" si="37"/>
        <v>0</v>
      </c>
      <c r="AO73" s="104">
        <f t="shared" si="38"/>
        <v>0</v>
      </c>
      <c r="AQ73" s="105"/>
      <c r="AR73" s="105"/>
      <c r="AS73" s="105"/>
      <c r="AT73" s="105"/>
      <c r="AU73" s="105"/>
      <c r="AV73" s="105"/>
      <c r="AW73" s="106">
        <f t="shared" si="39"/>
        <v>0</v>
      </c>
      <c r="AX73" s="106">
        <f t="shared" si="40"/>
        <v>0</v>
      </c>
      <c r="AY73" s="100" t="e">
        <f>VLOOKUP(AX73,Auszahlungen_Startgeld!$O$3:$U$6543,IF(OR(G73="U17",G73="U21",G73="V",G73="SV"),3,4),1)</f>
        <v>#N/A</v>
      </c>
    </row>
    <row r="74" spans="1:51" x14ac:dyDescent="0.25">
      <c r="A74" s="90">
        <v>73</v>
      </c>
      <c r="B74" s="90">
        <f t="shared" si="28"/>
        <v>98</v>
      </c>
      <c r="C74" s="107" t="e">
        <f>VLOOKUP($H74,[1]Teilnehmerliste!$C$6:$N$999,12,0)</f>
        <v>#N/A</v>
      </c>
      <c r="D74" s="107" t="e">
        <f>VLOOKUP($H74,[1]Teilnehmerliste!$C$6:$N$999,3,0)</f>
        <v>#N/A</v>
      </c>
      <c r="E74" s="107" t="e">
        <f>VLOOKUP($H74,[1]Teilnehmerliste!$C$6:$N$999,4,0)</f>
        <v>#N/A</v>
      </c>
      <c r="F74" s="107" t="e">
        <f>VLOOKUP($H74,[1]Teilnehmerliste!$C$6:$N$999,6,0)</f>
        <v>#N/A</v>
      </c>
      <c r="G74" s="108" t="e">
        <f>VLOOKUP(F74,Jahrgänge!$A$2:$B$114,2,1)</f>
        <v>#N/A</v>
      </c>
      <c r="H74" s="109"/>
      <c r="I74" s="107" t="e">
        <f>VLOOKUP($H74,[1]Teilnehmerliste!$C$6:$N$999,7,0)</f>
        <v>#N/A</v>
      </c>
      <c r="J74" s="107" t="e">
        <f>VLOOKUP($H74,[1]Teilnehmerliste!$C$6:$N$999,8,0)</f>
        <v>#N/A</v>
      </c>
      <c r="K74" s="107" t="e">
        <f>VLOOKUP($H74,[1]Teilnehmerliste!$C$6:$N$999,9,0)</f>
        <v>#N/A</v>
      </c>
      <c r="L74" s="107" t="e">
        <f>VLOOKUP($H74,[1]Teilnehmerliste!$C$6:$N$999,11,0)</f>
        <v>#N/A</v>
      </c>
      <c r="M74" s="107" t="e">
        <f>VLOOKUP($H74,[1]Teilnehmerliste!$C$6:$N$999,12,0)</f>
        <v>#N/A</v>
      </c>
      <c r="N74" s="92"/>
      <c r="O74" s="93">
        <v>43341</v>
      </c>
      <c r="P74" s="94">
        <v>8</v>
      </c>
      <c r="Q74" s="95">
        <v>42977.694444444445</v>
      </c>
      <c r="R74" s="95">
        <v>42977.739583333336</v>
      </c>
      <c r="S74" s="94">
        <v>3</v>
      </c>
      <c r="T74" s="96" t="e">
        <f t="shared" si="29"/>
        <v>#N/A</v>
      </c>
      <c r="U74" s="97" t="s">
        <v>123</v>
      </c>
      <c r="W74" s="98"/>
      <c r="X74" s="98"/>
      <c r="Y74" s="98"/>
      <c r="Z74" s="98"/>
      <c r="AA74" s="98"/>
      <c r="AB74" s="98"/>
      <c r="AC74" s="99"/>
      <c r="AD74" s="100" t="e">
        <f>VLOOKUP(AF74,Auszahlungen_Startgeld!$A$3:$G$6543,IF(OR(G74="U17",G74="U21",G74="V",G74="SV"),3,4),1)</f>
        <v>#N/A</v>
      </c>
      <c r="AE74" s="101">
        <f t="shared" si="41"/>
        <v>0</v>
      </c>
      <c r="AF74" s="101">
        <f t="shared" si="30"/>
        <v>0</v>
      </c>
      <c r="AG74" s="102">
        <f t="shared" si="31"/>
        <v>98</v>
      </c>
      <c r="AI74" s="103">
        <f t="shared" si="32"/>
        <v>0</v>
      </c>
      <c r="AJ74" s="103">
        <f t="shared" si="33"/>
        <v>0</v>
      </c>
      <c r="AK74" s="103">
        <f t="shared" si="34"/>
        <v>0</v>
      </c>
      <c r="AL74" s="103">
        <f t="shared" si="35"/>
        <v>0</v>
      </c>
      <c r="AM74" s="103">
        <f t="shared" si="36"/>
        <v>0</v>
      </c>
      <c r="AN74" s="103">
        <f t="shared" si="37"/>
        <v>0</v>
      </c>
      <c r="AO74" s="104">
        <f t="shared" si="38"/>
        <v>0</v>
      </c>
      <c r="AQ74" s="105"/>
      <c r="AR74" s="105"/>
      <c r="AS74" s="105"/>
      <c r="AT74" s="105"/>
      <c r="AU74" s="105"/>
      <c r="AV74" s="105"/>
      <c r="AW74" s="106">
        <f t="shared" si="39"/>
        <v>0</v>
      </c>
      <c r="AX74" s="106">
        <f t="shared" si="40"/>
        <v>0</v>
      </c>
      <c r="AY74" s="100" t="e">
        <f>VLOOKUP(AX74,Auszahlungen_Startgeld!$O$3:$U$6543,IF(OR(G74="U17",G74="U21",G74="V",G74="SV"),3,4),1)</f>
        <v>#N/A</v>
      </c>
    </row>
    <row r="75" spans="1:51" x14ac:dyDescent="0.25">
      <c r="A75" s="90">
        <v>74</v>
      </c>
      <c r="B75" s="90">
        <f t="shared" si="28"/>
        <v>98</v>
      </c>
      <c r="C75" s="107" t="e">
        <f>VLOOKUP($H75,[1]Teilnehmerliste!$C$6:$N$999,12,0)</f>
        <v>#N/A</v>
      </c>
      <c r="D75" s="107" t="e">
        <f>VLOOKUP($H75,[1]Teilnehmerliste!$C$6:$N$999,3,0)</f>
        <v>#N/A</v>
      </c>
      <c r="E75" s="107" t="e">
        <f>VLOOKUP($H75,[1]Teilnehmerliste!$C$6:$N$999,4,0)</f>
        <v>#N/A</v>
      </c>
      <c r="F75" s="107" t="e">
        <f>VLOOKUP($H75,[1]Teilnehmerliste!$C$6:$N$999,6,0)</f>
        <v>#N/A</v>
      </c>
      <c r="G75" s="108" t="e">
        <f>VLOOKUP(F75,Jahrgänge!$A$2:$B$114,2,1)</f>
        <v>#N/A</v>
      </c>
      <c r="H75" s="109"/>
      <c r="I75" s="107" t="e">
        <f>VLOOKUP($H75,[1]Teilnehmerliste!$C$6:$N$999,7,0)</f>
        <v>#N/A</v>
      </c>
      <c r="J75" s="107" t="e">
        <f>VLOOKUP($H75,[1]Teilnehmerliste!$C$6:$N$999,8,0)</f>
        <v>#N/A</v>
      </c>
      <c r="K75" s="107" t="e">
        <f>VLOOKUP($H75,[1]Teilnehmerliste!$C$6:$N$999,9,0)</f>
        <v>#N/A</v>
      </c>
      <c r="L75" s="107" t="e">
        <f>VLOOKUP($H75,[1]Teilnehmerliste!$C$6:$N$999,11,0)</f>
        <v>#N/A</v>
      </c>
      <c r="M75" s="107" t="e">
        <f>VLOOKUP($H75,[1]Teilnehmerliste!$C$6:$N$999,12,0)</f>
        <v>#N/A</v>
      </c>
      <c r="N75" s="92"/>
      <c r="O75" s="93">
        <v>43341</v>
      </c>
      <c r="P75" s="94">
        <v>8</v>
      </c>
      <c r="Q75" s="95">
        <v>42977.694444444445</v>
      </c>
      <c r="R75" s="95">
        <v>42977.739583333336</v>
      </c>
      <c r="S75" s="94">
        <v>4</v>
      </c>
      <c r="T75" s="96" t="e">
        <f t="shared" si="29"/>
        <v>#N/A</v>
      </c>
      <c r="U75" s="97" t="s">
        <v>123</v>
      </c>
      <c r="W75" s="98"/>
      <c r="X75" s="98"/>
      <c r="Y75" s="98"/>
      <c r="Z75" s="98"/>
      <c r="AA75" s="98"/>
      <c r="AB75" s="98"/>
      <c r="AC75" s="99"/>
      <c r="AD75" s="100" t="e">
        <f>VLOOKUP(AF75,Auszahlungen_Startgeld!$A$3:$G$6543,IF(OR(G75="U17",G75="U21",G75="V",G75="SV"),3,4),1)</f>
        <v>#N/A</v>
      </c>
      <c r="AE75" s="101">
        <f t="shared" si="41"/>
        <v>0</v>
      </c>
      <c r="AF75" s="101">
        <f t="shared" si="30"/>
        <v>0</v>
      </c>
      <c r="AG75" s="102">
        <f t="shared" si="31"/>
        <v>98</v>
      </c>
      <c r="AI75" s="103">
        <f t="shared" si="32"/>
        <v>0</v>
      </c>
      <c r="AJ75" s="103">
        <f t="shared" si="33"/>
        <v>0</v>
      </c>
      <c r="AK75" s="103">
        <f t="shared" si="34"/>
        <v>0</v>
      </c>
      <c r="AL75" s="103">
        <f t="shared" si="35"/>
        <v>0</v>
      </c>
      <c r="AM75" s="103">
        <f t="shared" si="36"/>
        <v>0</v>
      </c>
      <c r="AN75" s="103">
        <f t="shared" si="37"/>
        <v>0</v>
      </c>
      <c r="AO75" s="104">
        <f t="shared" si="38"/>
        <v>0</v>
      </c>
      <c r="AQ75" s="105"/>
      <c r="AR75" s="105"/>
      <c r="AS75" s="105"/>
      <c r="AT75" s="105"/>
      <c r="AU75" s="105"/>
      <c r="AV75" s="105"/>
      <c r="AW75" s="106">
        <f t="shared" si="39"/>
        <v>0</v>
      </c>
      <c r="AX75" s="106">
        <f t="shared" si="40"/>
        <v>0</v>
      </c>
      <c r="AY75" s="100" t="e">
        <f>VLOOKUP(AX75,Auszahlungen_Startgeld!$O$3:$U$6543,IF(OR(G75="U17",G75="U21",G75="V",G75="SV"),3,4),1)</f>
        <v>#N/A</v>
      </c>
    </row>
    <row r="76" spans="1:51" x14ac:dyDescent="0.25">
      <c r="A76" s="90">
        <v>75</v>
      </c>
      <c r="B76" s="90">
        <f t="shared" si="28"/>
        <v>98</v>
      </c>
      <c r="C76" s="107" t="e">
        <f>VLOOKUP($H76,[1]Teilnehmerliste!$C$6:$N$999,12,0)</f>
        <v>#N/A</v>
      </c>
      <c r="D76" s="107" t="e">
        <f>VLOOKUP($H76,[1]Teilnehmerliste!$C$6:$N$999,3,0)</f>
        <v>#N/A</v>
      </c>
      <c r="E76" s="107" t="e">
        <f>VLOOKUP($H76,[1]Teilnehmerliste!$C$6:$N$999,4,0)</f>
        <v>#N/A</v>
      </c>
      <c r="F76" s="107" t="e">
        <f>VLOOKUP($H76,[1]Teilnehmerliste!$C$6:$N$999,6,0)</f>
        <v>#N/A</v>
      </c>
      <c r="G76" s="108" t="e">
        <f>VLOOKUP(F76,Jahrgänge!$A$2:$B$114,2,1)</f>
        <v>#N/A</v>
      </c>
      <c r="H76" s="109"/>
      <c r="I76" s="107" t="e">
        <f>VLOOKUP($H76,[1]Teilnehmerliste!$C$6:$N$999,7,0)</f>
        <v>#N/A</v>
      </c>
      <c r="J76" s="107" t="e">
        <f>VLOOKUP($H76,[1]Teilnehmerliste!$C$6:$N$999,8,0)</f>
        <v>#N/A</v>
      </c>
      <c r="K76" s="107" t="e">
        <f>VLOOKUP($H76,[1]Teilnehmerliste!$C$6:$N$999,9,0)</f>
        <v>#N/A</v>
      </c>
      <c r="L76" s="107" t="e">
        <f>VLOOKUP($H76,[1]Teilnehmerliste!$C$6:$N$999,11,0)</f>
        <v>#N/A</v>
      </c>
      <c r="M76" s="107" t="e">
        <f>VLOOKUP($H76,[1]Teilnehmerliste!$C$6:$N$999,12,0)</f>
        <v>#N/A</v>
      </c>
      <c r="N76" s="92"/>
      <c r="O76" s="93">
        <v>43341</v>
      </c>
      <c r="P76" s="94">
        <v>8</v>
      </c>
      <c r="Q76" s="95">
        <v>42977.694444444445</v>
      </c>
      <c r="R76" s="95">
        <v>42977.739583333336</v>
      </c>
      <c r="S76" s="94">
        <v>5</v>
      </c>
      <c r="T76" s="96" t="e">
        <f t="shared" si="29"/>
        <v>#N/A</v>
      </c>
      <c r="U76" s="97" t="s">
        <v>123</v>
      </c>
      <c r="W76" s="98"/>
      <c r="X76" s="98"/>
      <c r="Y76" s="98"/>
      <c r="Z76" s="98"/>
      <c r="AA76" s="98"/>
      <c r="AB76" s="98"/>
      <c r="AC76" s="99"/>
      <c r="AD76" s="100" t="e">
        <f>VLOOKUP(AF76,Auszahlungen_Startgeld!$A$3:$G$6543,IF(OR(G76="U17",G76="U21",G76="V",G76="SV"),3,4),1)</f>
        <v>#N/A</v>
      </c>
      <c r="AE76" s="101">
        <f t="shared" si="41"/>
        <v>0</v>
      </c>
      <c r="AF76" s="101">
        <f t="shared" si="30"/>
        <v>0</v>
      </c>
      <c r="AG76" s="102">
        <f t="shared" si="31"/>
        <v>98</v>
      </c>
      <c r="AI76" s="103">
        <f t="shared" si="32"/>
        <v>0</v>
      </c>
      <c r="AJ76" s="103">
        <f t="shared" si="33"/>
        <v>0</v>
      </c>
      <c r="AK76" s="103">
        <f t="shared" si="34"/>
        <v>0</v>
      </c>
      <c r="AL76" s="103">
        <f t="shared" si="35"/>
        <v>0</v>
      </c>
      <c r="AM76" s="103">
        <f t="shared" si="36"/>
        <v>0</v>
      </c>
      <c r="AN76" s="103">
        <f t="shared" si="37"/>
        <v>0</v>
      </c>
      <c r="AO76" s="104">
        <f t="shared" si="38"/>
        <v>0</v>
      </c>
      <c r="AQ76" s="105"/>
      <c r="AR76" s="105"/>
      <c r="AS76" s="105"/>
      <c r="AT76" s="105"/>
      <c r="AU76" s="105"/>
      <c r="AV76" s="105"/>
      <c r="AW76" s="106">
        <f t="shared" si="39"/>
        <v>0</v>
      </c>
      <c r="AX76" s="106">
        <f t="shared" si="40"/>
        <v>0</v>
      </c>
      <c r="AY76" s="100" t="e">
        <f>VLOOKUP(AX76,Auszahlungen_Startgeld!$O$3:$U$6543,IF(OR(G76="U17",G76="U21",G76="V",G76="SV"),3,4),1)</f>
        <v>#N/A</v>
      </c>
    </row>
    <row r="77" spans="1:51" x14ac:dyDescent="0.25">
      <c r="A77" s="90">
        <v>76</v>
      </c>
      <c r="B77" s="90">
        <f t="shared" si="28"/>
        <v>98</v>
      </c>
      <c r="C77" s="107" t="e">
        <f>VLOOKUP($H77,[1]Teilnehmerliste!$C$6:$N$999,12,0)</f>
        <v>#N/A</v>
      </c>
      <c r="D77" s="107" t="e">
        <f>VLOOKUP($H77,[1]Teilnehmerliste!$C$6:$N$999,3,0)</f>
        <v>#N/A</v>
      </c>
      <c r="E77" s="107" t="e">
        <f>VLOOKUP($H77,[1]Teilnehmerliste!$C$6:$N$999,4,0)</f>
        <v>#N/A</v>
      </c>
      <c r="F77" s="107" t="e">
        <f>VLOOKUP($H77,[1]Teilnehmerliste!$C$6:$N$999,6,0)</f>
        <v>#N/A</v>
      </c>
      <c r="G77" s="108" t="e">
        <f>VLOOKUP(F77,Jahrgänge!$A$2:$B$114,2,1)</f>
        <v>#N/A</v>
      </c>
      <c r="H77" s="109"/>
      <c r="I77" s="107" t="e">
        <f>VLOOKUP($H77,[1]Teilnehmerliste!$C$6:$N$999,7,0)</f>
        <v>#N/A</v>
      </c>
      <c r="J77" s="107" t="e">
        <f>VLOOKUP($H77,[1]Teilnehmerliste!$C$6:$N$999,8,0)</f>
        <v>#N/A</v>
      </c>
      <c r="K77" s="107" t="e">
        <f>VLOOKUP($H77,[1]Teilnehmerliste!$C$6:$N$999,9,0)</f>
        <v>#N/A</v>
      </c>
      <c r="L77" s="107" t="e">
        <f>VLOOKUP($H77,[1]Teilnehmerliste!$C$6:$N$999,11,0)</f>
        <v>#N/A</v>
      </c>
      <c r="M77" s="107" t="e">
        <f>VLOOKUP($H77,[1]Teilnehmerliste!$C$6:$N$999,12,0)</f>
        <v>#N/A</v>
      </c>
      <c r="N77" s="92"/>
      <c r="O77" s="93">
        <v>43341</v>
      </c>
      <c r="P77" s="94">
        <v>8</v>
      </c>
      <c r="Q77" s="95">
        <v>42977.694444444445</v>
      </c>
      <c r="R77" s="95">
        <v>42977.739583333336</v>
      </c>
      <c r="S77" s="94">
        <v>6</v>
      </c>
      <c r="T77" s="96" t="e">
        <f t="shared" si="29"/>
        <v>#N/A</v>
      </c>
      <c r="U77" s="97" t="s">
        <v>123</v>
      </c>
      <c r="W77" s="98"/>
      <c r="X77" s="98"/>
      <c r="Y77" s="98"/>
      <c r="Z77" s="98"/>
      <c r="AA77" s="98"/>
      <c r="AB77" s="98"/>
      <c r="AC77" s="99"/>
      <c r="AD77" s="100" t="e">
        <f>VLOOKUP(AF77,Auszahlungen_Startgeld!$A$3:$G$6543,IF(OR(G77="U17",G77="U21",G77="V",G77="SV"),3,4),1)</f>
        <v>#N/A</v>
      </c>
      <c r="AE77" s="101">
        <f t="shared" si="41"/>
        <v>0</v>
      </c>
      <c r="AF77" s="101">
        <f t="shared" si="30"/>
        <v>0</v>
      </c>
      <c r="AG77" s="102">
        <f t="shared" si="31"/>
        <v>98</v>
      </c>
      <c r="AI77" s="103">
        <f t="shared" si="32"/>
        <v>0</v>
      </c>
      <c r="AJ77" s="103">
        <f t="shared" si="33"/>
        <v>0</v>
      </c>
      <c r="AK77" s="103">
        <f t="shared" si="34"/>
        <v>0</v>
      </c>
      <c r="AL77" s="103">
        <f t="shared" si="35"/>
        <v>0</v>
      </c>
      <c r="AM77" s="103">
        <f t="shared" si="36"/>
        <v>0</v>
      </c>
      <c r="AN77" s="103">
        <f t="shared" si="37"/>
        <v>0</v>
      </c>
      <c r="AO77" s="104">
        <f t="shared" si="38"/>
        <v>0</v>
      </c>
      <c r="AQ77" s="105"/>
      <c r="AR77" s="105"/>
      <c r="AS77" s="105"/>
      <c r="AT77" s="105"/>
      <c r="AU77" s="105"/>
      <c r="AV77" s="105"/>
      <c r="AW77" s="106">
        <f t="shared" si="39"/>
        <v>0</v>
      </c>
      <c r="AX77" s="106">
        <f t="shared" si="40"/>
        <v>0</v>
      </c>
      <c r="AY77" s="100" t="e">
        <f>VLOOKUP(AX77,Auszahlungen_Startgeld!$O$3:$U$6543,IF(OR(G77="U17",G77="U21",G77="V",G77="SV"),3,4),1)</f>
        <v>#N/A</v>
      </c>
    </row>
    <row r="78" spans="1:51" x14ac:dyDescent="0.25">
      <c r="A78" s="90">
        <v>77</v>
      </c>
      <c r="B78" s="90">
        <f t="shared" si="28"/>
        <v>98</v>
      </c>
      <c r="C78" s="107" t="e">
        <f>VLOOKUP($H78,[1]Teilnehmerliste!$C$6:$N$999,12,0)</f>
        <v>#N/A</v>
      </c>
      <c r="D78" s="107" t="e">
        <f>VLOOKUP($H78,[1]Teilnehmerliste!$C$6:$N$999,3,0)</f>
        <v>#N/A</v>
      </c>
      <c r="E78" s="107" t="e">
        <f>VLOOKUP($H78,[1]Teilnehmerliste!$C$6:$N$999,4,0)</f>
        <v>#N/A</v>
      </c>
      <c r="F78" s="107" t="e">
        <f>VLOOKUP($H78,[1]Teilnehmerliste!$C$6:$N$999,6,0)</f>
        <v>#N/A</v>
      </c>
      <c r="G78" s="108" t="e">
        <f>VLOOKUP(F78,Jahrgänge!$A$2:$B$114,2,1)</f>
        <v>#N/A</v>
      </c>
      <c r="H78" s="109"/>
      <c r="I78" s="107" t="e">
        <f>VLOOKUP($H78,[1]Teilnehmerliste!$C$6:$N$999,7,0)</f>
        <v>#N/A</v>
      </c>
      <c r="J78" s="107" t="e">
        <f>VLOOKUP($H78,[1]Teilnehmerliste!$C$6:$N$999,8,0)</f>
        <v>#N/A</v>
      </c>
      <c r="K78" s="107" t="e">
        <f>VLOOKUP($H78,[1]Teilnehmerliste!$C$6:$N$999,9,0)</f>
        <v>#N/A</v>
      </c>
      <c r="L78" s="107" t="e">
        <f>VLOOKUP($H78,[1]Teilnehmerliste!$C$6:$N$999,11,0)</f>
        <v>#N/A</v>
      </c>
      <c r="M78" s="107" t="e">
        <f>VLOOKUP($H78,[1]Teilnehmerliste!$C$6:$N$999,12,0)</f>
        <v>#N/A</v>
      </c>
      <c r="N78" s="92"/>
      <c r="O78" s="93">
        <v>43341</v>
      </c>
      <c r="P78" s="94">
        <v>8</v>
      </c>
      <c r="Q78" s="95">
        <v>42977.694444444445</v>
      </c>
      <c r="R78" s="95">
        <v>42977.739583333336</v>
      </c>
      <c r="S78" s="94">
        <v>7</v>
      </c>
      <c r="T78" s="96" t="e">
        <f t="shared" si="29"/>
        <v>#N/A</v>
      </c>
      <c r="U78" s="97" t="s">
        <v>123</v>
      </c>
      <c r="W78" s="98"/>
      <c r="X78" s="98"/>
      <c r="Y78" s="98"/>
      <c r="Z78" s="98"/>
      <c r="AA78" s="98"/>
      <c r="AB78" s="98"/>
      <c r="AC78" s="99"/>
      <c r="AD78" s="100" t="e">
        <f>VLOOKUP(AF78,Auszahlungen_Startgeld!$A$3:$G$6543,IF(OR(G78="U17",G78="U21",G78="V",G78="SV"),3,4),1)</f>
        <v>#N/A</v>
      </c>
      <c r="AE78" s="101">
        <f t="shared" si="41"/>
        <v>0</v>
      </c>
      <c r="AF78" s="101">
        <f t="shared" si="30"/>
        <v>0</v>
      </c>
      <c r="AG78" s="102">
        <f t="shared" si="31"/>
        <v>98</v>
      </c>
      <c r="AI78" s="103">
        <f t="shared" si="32"/>
        <v>0</v>
      </c>
      <c r="AJ78" s="103">
        <f t="shared" si="33"/>
        <v>0</v>
      </c>
      <c r="AK78" s="103">
        <f t="shared" si="34"/>
        <v>0</v>
      </c>
      <c r="AL78" s="103">
        <f t="shared" si="35"/>
        <v>0</v>
      </c>
      <c r="AM78" s="103">
        <f t="shared" si="36"/>
        <v>0</v>
      </c>
      <c r="AN78" s="103">
        <f t="shared" si="37"/>
        <v>0</v>
      </c>
      <c r="AO78" s="104">
        <f t="shared" si="38"/>
        <v>0</v>
      </c>
      <c r="AQ78" s="105"/>
      <c r="AR78" s="105"/>
      <c r="AS78" s="105"/>
      <c r="AT78" s="105"/>
      <c r="AU78" s="105"/>
      <c r="AV78" s="105"/>
      <c r="AW78" s="106">
        <f t="shared" si="39"/>
        <v>0</v>
      </c>
      <c r="AX78" s="106">
        <f t="shared" si="40"/>
        <v>0</v>
      </c>
      <c r="AY78" s="100" t="e">
        <f>VLOOKUP(AX78,Auszahlungen_Startgeld!$O$3:$U$6543,IF(OR(G78="U17",G78="U21",G78="V",G78="SV"),3,4),1)</f>
        <v>#N/A</v>
      </c>
    </row>
    <row r="79" spans="1:51" x14ac:dyDescent="0.25">
      <c r="A79" s="90">
        <v>78</v>
      </c>
      <c r="B79" s="90">
        <f t="shared" si="28"/>
        <v>98</v>
      </c>
      <c r="C79" s="107" t="e">
        <f>VLOOKUP($H79,[1]Teilnehmerliste!$C$6:$N$999,12,0)</f>
        <v>#N/A</v>
      </c>
      <c r="D79" s="107" t="e">
        <f>VLOOKUP($H79,[1]Teilnehmerliste!$C$6:$N$999,3,0)</f>
        <v>#N/A</v>
      </c>
      <c r="E79" s="107" t="e">
        <f>VLOOKUP($H79,[1]Teilnehmerliste!$C$6:$N$999,4,0)</f>
        <v>#N/A</v>
      </c>
      <c r="F79" s="107" t="e">
        <f>VLOOKUP($H79,[1]Teilnehmerliste!$C$6:$N$999,6,0)</f>
        <v>#N/A</v>
      </c>
      <c r="G79" s="108" t="e">
        <f>VLOOKUP(F79,Jahrgänge!$A$2:$B$114,2,1)</f>
        <v>#N/A</v>
      </c>
      <c r="H79" s="109"/>
      <c r="I79" s="107" t="e">
        <f>VLOOKUP($H79,[1]Teilnehmerliste!$C$6:$N$999,7,0)</f>
        <v>#N/A</v>
      </c>
      <c r="J79" s="107" t="e">
        <f>VLOOKUP($H79,[1]Teilnehmerliste!$C$6:$N$999,8,0)</f>
        <v>#N/A</v>
      </c>
      <c r="K79" s="107" t="e">
        <f>VLOOKUP($H79,[1]Teilnehmerliste!$C$6:$N$999,9,0)</f>
        <v>#N/A</v>
      </c>
      <c r="L79" s="107" t="e">
        <f>VLOOKUP($H79,[1]Teilnehmerliste!$C$6:$N$999,11,0)</f>
        <v>#N/A</v>
      </c>
      <c r="M79" s="107" t="e">
        <f>VLOOKUP($H79,[1]Teilnehmerliste!$C$6:$N$999,12,0)</f>
        <v>#N/A</v>
      </c>
      <c r="N79" s="92"/>
      <c r="O79" s="93">
        <v>43341</v>
      </c>
      <c r="P79" s="94">
        <v>8</v>
      </c>
      <c r="Q79" s="95">
        <v>42977.694444444445</v>
      </c>
      <c r="R79" s="95">
        <v>42977.739583333336</v>
      </c>
      <c r="S79" s="94">
        <v>8</v>
      </c>
      <c r="T79" s="96" t="e">
        <f t="shared" si="29"/>
        <v>#N/A</v>
      </c>
      <c r="U79" s="97" t="s">
        <v>123</v>
      </c>
      <c r="W79" s="98"/>
      <c r="X79" s="98"/>
      <c r="Y79" s="98"/>
      <c r="Z79" s="98"/>
      <c r="AA79" s="98"/>
      <c r="AB79" s="98"/>
      <c r="AC79" s="99"/>
      <c r="AD79" s="100" t="e">
        <f>VLOOKUP(AF79,Auszahlungen_Startgeld!$A$3:$G$6543,IF(OR(G79="U17",G79="U21",G79="V",G79="SV"),3,4),1)</f>
        <v>#N/A</v>
      </c>
      <c r="AE79" s="101">
        <f t="shared" si="41"/>
        <v>0</v>
      </c>
      <c r="AF79" s="101">
        <f t="shared" si="30"/>
        <v>0</v>
      </c>
      <c r="AG79" s="102">
        <f t="shared" si="31"/>
        <v>98</v>
      </c>
      <c r="AI79" s="103">
        <f t="shared" si="32"/>
        <v>0</v>
      </c>
      <c r="AJ79" s="103">
        <f t="shared" si="33"/>
        <v>0</v>
      </c>
      <c r="AK79" s="103">
        <f t="shared" si="34"/>
        <v>0</v>
      </c>
      <c r="AL79" s="103">
        <f t="shared" si="35"/>
        <v>0</v>
      </c>
      <c r="AM79" s="103">
        <f t="shared" si="36"/>
        <v>0</v>
      </c>
      <c r="AN79" s="103">
        <f t="shared" si="37"/>
        <v>0</v>
      </c>
      <c r="AO79" s="104">
        <f t="shared" si="38"/>
        <v>0</v>
      </c>
      <c r="AQ79" s="105"/>
      <c r="AR79" s="105"/>
      <c r="AS79" s="105"/>
      <c r="AT79" s="105"/>
      <c r="AU79" s="105"/>
      <c r="AV79" s="105"/>
      <c r="AW79" s="106">
        <f t="shared" si="39"/>
        <v>0</v>
      </c>
      <c r="AX79" s="106">
        <f t="shared" si="40"/>
        <v>0</v>
      </c>
      <c r="AY79" s="100" t="e">
        <f>VLOOKUP(AX79,Auszahlungen_Startgeld!$O$3:$U$6543,IF(OR(G79="U17",G79="U21",G79="V",G79="SV"),3,4),1)</f>
        <v>#N/A</v>
      </c>
    </row>
    <row r="80" spans="1:51" x14ac:dyDescent="0.25">
      <c r="A80" s="90">
        <v>79</v>
      </c>
      <c r="B80" s="90">
        <f t="shared" si="28"/>
        <v>98</v>
      </c>
      <c r="C80" s="107" t="e">
        <f>VLOOKUP($H80,[1]Teilnehmerliste!$C$6:$N$999,12,0)</f>
        <v>#N/A</v>
      </c>
      <c r="D80" s="107" t="e">
        <f>VLOOKUP($H80,[1]Teilnehmerliste!$C$6:$N$999,3,0)</f>
        <v>#N/A</v>
      </c>
      <c r="E80" s="107" t="e">
        <f>VLOOKUP($H80,[1]Teilnehmerliste!$C$6:$N$999,4,0)</f>
        <v>#N/A</v>
      </c>
      <c r="F80" s="107" t="e">
        <f>VLOOKUP($H80,[1]Teilnehmerliste!$C$6:$N$999,6,0)</f>
        <v>#N/A</v>
      </c>
      <c r="G80" s="108" t="e">
        <f>VLOOKUP(F80,Jahrgänge!$A$2:$B$114,2,1)</f>
        <v>#N/A</v>
      </c>
      <c r="H80" s="109"/>
      <c r="I80" s="107" t="e">
        <f>VLOOKUP($H80,[1]Teilnehmerliste!$C$6:$N$999,7,0)</f>
        <v>#N/A</v>
      </c>
      <c r="J80" s="107" t="e">
        <f>VLOOKUP($H80,[1]Teilnehmerliste!$C$6:$N$999,8,0)</f>
        <v>#N/A</v>
      </c>
      <c r="K80" s="107" t="e">
        <f>VLOOKUP($H80,[1]Teilnehmerliste!$C$6:$N$999,9,0)</f>
        <v>#N/A</v>
      </c>
      <c r="L80" s="107" t="e">
        <f>VLOOKUP($H80,[1]Teilnehmerliste!$C$6:$N$999,11,0)</f>
        <v>#N/A</v>
      </c>
      <c r="M80" s="107" t="e">
        <f>VLOOKUP($H80,[1]Teilnehmerliste!$C$6:$N$999,12,0)</f>
        <v>#N/A</v>
      </c>
      <c r="N80" s="92"/>
      <c r="O80" s="93">
        <v>43341</v>
      </c>
      <c r="P80" s="94">
        <v>8</v>
      </c>
      <c r="Q80" s="95">
        <v>42977.694444444445</v>
      </c>
      <c r="R80" s="95">
        <v>42977.739583333336</v>
      </c>
      <c r="S80" s="94">
        <v>9</v>
      </c>
      <c r="T80" s="96" t="e">
        <f t="shared" si="29"/>
        <v>#N/A</v>
      </c>
      <c r="U80" s="97" t="s">
        <v>123</v>
      </c>
      <c r="W80" s="98"/>
      <c r="X80" s="98"/>
      <c r="Y80" s="98"/>
      <c r="Z80" s="98"/>
      <c r="AA80" s="98"/>
      <c r="AB80" s="98"/>
      <c r="AC80" s="99"/>
      <c r="AD80" s="100" t="e">
        <f>VLOOKUP(AF80,Auszahlungen_Startgeld!$A$3:$G$6543,IF(OR(G80="U17",G80="U21",G80="V",G80="SV"),3,4),1)</f>
        <v>#N/A</v>
      </c>
      <c r="AE80" s="101">
        <f t="shared" si="41"/>
        <v>0</v>
      </c>
      <c r="AF80" s="101">
        <f t="shared" si="30"/>
        <v>0</v>
      </c>
      <c r="AG80" s="102">
        <f t="shared" si="31"/>
        <v>98</v>
      </c>
      <c r="AI80" s="103">
        <f t="shared" si="32"/>
        <v>0</v>
      </c>
      <c r="AJ80" s="103">
        <f t="shared" si="33"/>
        <v>0</v>
      </c>
      <c r="AK80" s="103">
        <f t="shared" si="34"/>
        <v>0</v>
      </c>
      <c r="AL80" s="103">
        <f t="shared" si="35"/>
        <v>0</v>
      </c>
      <c r="AM80" s="103">
        <f t="shared" si="36"/>
        <v>0</v>
      </c>
      <c r="AN80" s="103">
        <f t="shared" si="37"/>
        <v>0</v>
      </c>
      <c r="AO80" s="104">
        <f t="shared" si="38"/>
        <v>0</v>
      </c>
      <c r="AQ80" s="105"/>
      <c r="AR80" s="105"/>
      <c r="AS80" s="105"/>
      <c r="AT80" s="105"/>
      <c r="AU80" s="105"/>
      <c r="AV80" s="105"/>
      <c r="AW80" s="106">
        <f t="shared" si="39"/>
        <v>0</v>
      </c>
      <c r="AX80" s="106">
        <f t="shared" si="40"/>
        <v>0</v>
      </c>
      <c r="AY80" s="100" t="e">
        <f>VLOOKUP(AX80,Auszahlungen_Startgeld!$O$3:$U$6543,IF(OR(G80="U17",G80="U21",G80="V",G80="SV"),3,4),1)</f>
        <v>#N/A</v>
      </c>
    </row>
    <row r="81" spans="1:51" x14ac:dyDescent="0.25">
      <c r="A81" s="90">
        <v>80</v>
      </c>
      <c r="B81" s="90">
        <f t="shared" si="28"/>
        <v>98</v>
      </c>
      <c r="C81" s="107" t="e">
        <f>VLOOKUP($H81,[1]Teilnehmerliste!$C$6:$N$999,12,0)</f>
        <v>#N/A</v>
      </c>
      <c r="D81" s="107" t="e">
        <f>VLOOKUP($H81,[1]Teilnehmerliste!$C$6:$N$999,3,0)</f>
        <v>#N/A</v>
      </c>
      <c r="E81" s="107" t="e">
        <f>VLOOKUP($H81,[1]Teilnehmerliste!$C$6:$N$999,4,0)</f>
        <v>#N/A</v>
      </c>
      <c r="F81" s="107" t="e">
        <f>VLOOKUP($H81,[1]Teilnehmerliste!$C$6:$N$999,6,0)</f>
        <v>#N/A</v>
      </c>
      <c r="G81" s="108" t="e">
        <f>VLOOKUP(F81,Jahrgänge!$A$2:$B$114,2,1)</f>
        <v>#N/A</v>
      </c>
      <c r="H81" s="109"/>
      <c r="I81" s="107" t="e">
        <f>VLOOKUP($H81,[1]Teilnehmerliste!$C$6:$N$999,7,0)</f>
        <v>#N/A</v>
      </c>
      <c r="J81" s="107" t="e">
        <f>VLOOKUP($H81,[1]Teilnehmerliste!$C$6:$N$999,8,0)</f>
        <v>#N/A</v>
      </c>
      <c r="K81" s="107" t="e">
        <f>VLOOKUP($H81,[1]Teilnehmerliste!$C$6:$N$999,9,0)</f>
        <v>#N/A</v>
      </c>
      <c r="L81" s="107" t="e">
        <f>VLOOKUP($H81,[1]Teilnehmerliste!$C$6:$N$999,11,0)</f>
        <v>#N/A</v>
      </c>
      <c r="M81" s="107" t="e">
        <f>VLOOKUP($H81,[1]Teilnehmerliste!$C$6:$N$999,12,0)</f>
        <v>#N/A</v>
      </c>
      <c r="N81" s="92"/>
      <c r="O81" s="93">
        <v>43341</v>
      </c>
      <c r="P81" s="94">
        <v>8</v>
      </c>
      <c r="Q81" s="95">
        <v>42977.694444444445</v>
      </c>
      <c r="R81" s="95">
        <v>42977.739583333336</v>
      </c>
      <c r="S81" s="94">
        <v>10</v>
      </c>
      <c r="T81" s="96" t="e">
        <f t="shared" si="29"/>
        <v>#N/A</v>
      </c>
      <c r="U81" s="97" t="s">
        <v>123</v>
      </c>
      <c r="W81" s="98"/>
      <c r="X81" s="98"/>
      <c r="Y81" s="98"/>
      <c r="Z81" s="98"/>
      <c r="AA81" s="98"/>
      <c r="AB81" s="98"/>
      <c r="AC81" s="99"/>
      <c r="AD81" s="100" t="e">
        <f>VLOOKUP(AF81,Auszahlungen_Startgeld!$A$3:$G$6543,IF(OR(G81="U17",G81="U21",G81="V",G81="SV"),3,4),1)</f>
        <v>#N/A</v>
      </c>
      <c r="AE81" s="101">
        <f t="shared" si="41"/>
        <v>0</v>
      </c>
      <c r="AF81" s="101">
        <f t="shared" si="30"/>
        <v>0</v>
      </c>
      <c r="AG81" s="102">
        <f t="shared" si="31"/>
        <v>98</v>
      </c>
      <c r="AI81" s="103">
        <f t="shared" si="32"/>
        <v>0</v>
      </c>
      <c r="AJ81" s="103">
        <f t="shared" si="33"/>
        <v>0</v>
      </c>
      <c r="AK81" s="103">
        <f t="shared" si="34"/>
        <v>0</v>
      </c>
      <c r="AL81" s="103">
        <f t="shared" si="35"/>
        <v>0</v>
      </c>
      <c r="AM81" s="103">
        <f t="shared" si="36"/>
        <v>0</v>
      </c>
      <c r="AN81" s="103">
        <f t="shared" si="37"/>
        <v>0</v>
      </c>
      <c r="AO81" s="104">
        <f t="shared" si="38"/>
        <v>0</v>
      </c>
      <c r="AQ81" s="105"/>
      <c r="AR81" s="105"/>
      <c r="AS81" s="105"/>
      <c r="AT81" s="105"/>
      <c r="AU81" s="105"/>
      <c r="AV81" s="105"/>
      <c r="AW81" s="106">
        <f t="shared" si="39"/>
        <v>0</v>
      </c>
      <c r="AX81" s="106">
        <f t="shared" si="40"/>
        <v>0</v>
      </c>
      <c r="AY81" s="100" t="e">
        <f>VLOOKUP(AX81,Auszahlungen_Startgeld!$O$3:$U$6543,IF(OR(G81="U17",G81="U21",G81="V",G81="SV"),3,4),1)</f>
        <v>#N/A</v>
      </c>
    </row>
    <row r="82" spans="1:51" x14ac:dyDescent="0.25">
      <c r="A82" s="90">
        <v>81</v>
      </c>
      <c r="B82" s="90">
        <f t="shared" si="28"/>
        <v>98</v>
      </c>
      <c r="C82" s="107" t="e">
        <f>VLOOKUP($H82,[1]Teilnehmerliste!$C$6:$N$999,12,0)</f>
        <v>#N/A</v>
      </c>
      <c r="D82" s="107" t="e">
        <f>VLOOKUP($H82,[1]Teilnehmerliste!$C$6:$N$999,3,0)</f>
        <v>#N/A</v>
      </c>
      <c r="E82" s="107" t="e">
        <f>VLOOKUP($H82,[1]Teilnehmerliste!$C$6:$N$999,4,0)</f>
        <v>#N/A</v>
      </c>
      <c r="F82" s="107" t="e">
        <f>VLOOKUP($H82,[1]Teilnehmerliste!$C$6:$N$999,6,0)</f>
        <v>#N/A</v>
      </c>
      <c r="G82" s="108" t="e">
        <f>VLOOKUP(F82,Jahrgänge!$A$2:$B$114,2,1)</f>
        <v>#N/A</v>
      </c>
      <c r="H82" s="109"/>
      <c r="I82" s="107" t="e">
        <f>VLOOKUP($H82,[1]Teilnehmerliste!$C$6:$N$999,7,0)</f>
        <v>#N/A</v>
      </c>
      <c r="J82" s="107" t="e">
        <f>VLOOKUP($H82,[1]Teilnehmerliste!$C$6:$N$999,8,0)</f>
        <v>#N/A</v>
      </c>
      <c r="K82" s="107" t="e">
        <f>VLOOKUP($H82,[1]Teilnehmerliste!$C$6:$N$999,9,0)</f>
        <v>#N/A</v>
      </c>
      <c r="L82" s="107" t="e">
        <f>VLOOKUP($H82,[1]Teilnehmerliste!$C$6:$N$999,11,0)</f>
        <v>#N/A</v>
      </c>
      <c r="M82" s="107" t="e">
        <f>VLOOKUP($H82,[1]Teilnehmerliste!$C$6:$N$999,12,0)</f>
        <v>#N/A</v>
      </c>
      <c r="N82" s="92"/>
      <c r="O82" s="93">
        <v>43341</v>
      </c>
      <c r="P82" s="94">
        <v>9</v>
      </c>
      <c r="Q82" s="95">
        <v>42977.746527777781</v>
      </c>
      <c r="R82" s="95">
        <v>42977.791666666664</v>
      </c>
      <c r="S82" s="94">
        <v>1</v>
      </c>
      <c r="T82" s="96" t="e">
        <f t="shared" si="29"/>
        <v>#N/A</v>
      </c>
      <c r="U82" s="97" t="s">
        <v>123</v>
      </c>
      <c r="W82" s="98"/>
      <c r="X82" s="98"/>
      <c r="Y82" s="98"/>
      <c r="Z82" s="98"/>
      <c r="AA82" s="98"/>
      <c r="AB82" s="98"/>
      <c r="AC82" s="99"/>
      <c r="AD82" s="100" t="e">
        <f>VLOOKUP(AF82,Auszahlungen_Startgeld!$A$3:$G$6543,IF(OR(G82="U17",G82="U21",G82="V",G82="SV"),3,4),1)</f>
        <v>#N/A</v>
      </c>
      <c r="AE82" s="101">
        <f t="shared" si="41"/>
        <v>0</v>
      </c>
      <c r="AF82" s="101">
        <f t="shared" si="30"/>
        <v>0</v>
      </c>
      <c r="AG82" s="102">
        <f t="shared" si="31"/>
        <v>98</v>
      </c>
      <c r="AI82" s="103">
        <f t="shared" si="32"/>
        <v>0</v>
      </c>
      <c r="AJ82" s="103">
        <f t="shared" si="33"/>
        <v>0</v>
      </c>
      <c r="AK82" s="103">
        <f t="shared" si="34"/>
        <v>0</v>
      </c>
      <c r="AL82" s="103">
        <f t="shared" si="35"/>
        <v>0</v>
      </c>
      <c r="AM82" s="103">
        <f t="shared" si="36"/>
        <v>0</v>
      </c>
      <c r="AN82" s="103">
        <f t="shared" si="37"/>
        <v>0</v>
      </c>
      <c r="AO82" s="104">
        <f t="shared" si="38"/>
        <v>0</v>
      </c>
      <c r="AQ82" s="105"/>
      <c r="AR82" s="105"/>
      <c r="AS82" s="105"/>
      <c r="AT82" s="105"/>
      <c r="AU82" s="105"/>
      <c r="AV82" s="105"/>
      <c r="AW82" s="106">
        <f t="shared" si="39"/>
        <v>0</v>
      </c>
      <c r="AX82" s="106">
        <f t="shared" si="40"/>
        <v>0</v>
      </c>
      <c r="AY82" s="100" t="e">
        <f>VLOOKUP(AX82,Auszahlungen_Startgeld!$O$3:$U$6543,IF(OR(G82="U17",G82="U21",G82="V",G82="SV"),3,4),1)</f>
        <v>#N/A</v>
      </c>
    </row>
    <row r="83" spans="1:51" x14ac:dyDescent="0.25">
      <c r="A83" s="90">
        <v>82</v>
      </c>
      <c r="B83" s="90">
        <f t="shared" si="28"/>
        <v>98</v>
      </c>
      <c r="C83" s="107" t="e">
        <f>VLOOKUP($H83,[1]Teilnehmerliste!$C$6:$N$999,12,0)</f>
        <v>#N/A</v>
      </c>
      <c r="D83" s="107" t="e">
        <f>VLOOKUP($H83,[1]Teilnehmerliste!$C$6:$N$999,3,0)</f>
        <v>#N/A</v>
      </c>
      <c r="E83" s="107" t="e">
        <f>VLOOKUP($H83,[1]Teilnehmerliste!$C$6:$N$999,4,0)</f>
        <v>#N/A</v>
      </c>
      <c r="F83" s="107" t="e">
        <f>VLOOKUP($H83,[1]Teilnehmerliste!$C$6:$N$999,6,0)</f>
        <v>#N/A</v>
      </c>
      <c r="G83" s="108" t="e">
        <f>VLOOKUP(F83,Jahrgänge!$A$2:$B$114,2,1)</f>
        <v>#N/A</v>
      </c>
      <c r="H83" s="109"/>
      <c r="I83" s="107" t="e">
        <f>VLOOKUP($H83,[1]Teilnehmerliste!$C$6:$N$999,7,0)</f>
        <v>#N/A</v>
      </c>
      <c r="J83" s="107" t="e">
        <f>VLOOKUP($H83,[1]Teilnehmerliste!$C$6:$N$999,8,0)</f>
        <v>#N/A</v>
      </c>
      <c r="K83" s="107" t="e">
        <f>VLOOKUP($H83,[1]Teilnehmerliste!$C$6:$N$999,9,0)</f>
        <v>#N/A</v>
      </c>
      <c r="L83" s="107" t="e">
        <f>VLOOKUP($H83,[1]Teilnehmerliste!$C$6:$N$999,11,0)</f>
        <v>#N/A</v>
      </c>
      <c r="M83" s="107" t="e">
        <f>VLOOKUP($H83,[1]Teilnehmerliste!$C$6:$N$999,12,0)</f>
        <v>#N/A</v>
      </c>
      <c r="N83" s="92"/>
      <c r="O83" s="93">
        <v>43341</v>
      </c>
      <c r="P83" s="94">
        <v>9</v>
      </c>
      <c r="Q83" s="95">
        <v>42977.746527777781</v>
      </c>
      <c r="R83" s="95">
        <v>42977.791666666664</v>
      </c>
      <c r="S83" s="94">
        <v>2</v>
      </c>
      <c r="T83" s="96" t="e">
        <f t="shared" si="29"/>
        <v>#N/A</v>
      </c>
      <c r="U83" s="97" t="s">
        <v>123</v>
      </c>
      <c r="W83" s="98"/>
      <c r="X83" s="98"/>
      <c r="Y83" s="98"/>
      <c r="Z83" s="98"/>
      <c r="AA83" s="98"/>
      <c r="AB83" s="98"/>
      <c r="AC83" s="99"/>
      <c r="AD83" s="100" t="e">
        <f>VLOOKUP(AF83,Auszahlungen_Startgeld!$A$3:$G$6543,IF(OR(G83="U17",G83="U21",G83="V",G83="SV"),3,4),1)</f>
        <v>#N/A</v>
      </c>
      <c r="AE83" s="101">
        <f t="shared" si="41"/>
        <v>0</v>
      </c>
      <c r="AF83" s="101">
        <f t="shared" si="30"/>
        <v>0</v>
      </c>
      <c r="AG83" s="102">
        <f t="shared" si="31"/>
        <v>98</v>
      </c>
      <c r="AI83" s="103">
        <f t="shared" si="32"/>
        <v>0</v>
      </c>
      <c r="AJ83" s="103">
        <f t="shared" si="33"/>
        <v>0</v>
      </c>
      <c r="AK83" s="103">
        <f t="shared" si="34"/>
        <v>0</v>
      </c>
      <c r="AL83" s="103">
        <f t="shared" si="35"/>
        <v>0</v>
      </c>
      <c r="AM83" s="103">
        <f t="shared" si="36"/>
        <v>0</v>
      </c>
      <c r="AN83" s="103">
        <f t="shared" si="37"/>
        <v>0</v>
      </c>
      <c r="AO83" s="104">
        <f t="shared" si="38"/>
        <v>0</v>
      </c>
      <c r="AQ83" s="105"/>
      <c r="AR83" s="105"/>
      <c r="AS83" s="105"/>
      <c r="AT83" s="105"/>
      <c r="AU83" s="105"/>
      <c r="AV83" s="105"/>
      <c r="AW83" s="106">
        <f t="shared" si="39"/>
        <v>0</v>
      </c>
      <c r="AX83" s="106">
        <f t="shared" si="40"/>
        <v>0</v>
      </c>
      <c r="AY83" s="100" t="e">
        <f>VLOOKUP(AX83,Auszahlungen_Startgeld!$O$3:$U$6543,IF(OR(G83="U17",G83="U21",G83="V",G83="SV"),3,4),1)</f>
        <v>#N/A</v>
      </c>
    </row>
    <row r="84" spans="1:51" x14ac:dyDescent="0.25">
      <c r="A84" s="90">
        <v>83</v>
      </c>
      <c r="B84" s="90">
        <f t="shared" si="28"/>
        <v>98</v>
      </c>
      <c r="C84" s="107" t="e">
        <f>VLOOKUP($H84,[1]Teilnehmerliste!$C$6:$N$999,12,0)</f>
        <v>#N/A</v>
      </c>
      <c r="D84" s="107" t="e">
        <f>VLOOKUP($H84,[1]Teilnehmerliste!$C$6:$N$999,3,0)</f>
        <v>#N/A</v>
      </c>
      <c r="E84" s="107" t="e">
        <f>VLOOKUP($H84,[1]Teilnehmerliste!$C$6:$N$999,4,0)</f>
        <v>#N/A</v>
      </c>
      <c r="F84" s="107" t="e">
        <f>VLOOKUP($H84,[1]Teilnehmerliste!$C$6:$N$999,6,0)</f>
        <v>#N/A</v>
      </c>
      <c r="G84" s="108" t="e">
        <f>VLOOKUP(F84,Jahrgänge!$A$2:$B$114,2,1)</f>
        <v>#N/A</v>
      </c>
      <c r="H84" s="109"/>
      <c r="I84" s="107" t="e">
        <f>VLOOKUP($H84,[1]Teilnehmerliste!$C$6:$N$999,7,0)</f>
        <v>#N/A</v>
      </c>
      <c r="J84" s="107" t="e">
        <f>VLOOKUP($H84,[1]Teilnehmerliste!$C$6:$N$999,8,0)</f>
        <v>#N/A</v>
      </c>
      <c r="K84" s="107" t="e">
        <f>VLOOKUP($H84,[1]Teilnehmerliste!$C$6:$N$999,9,0)</f>
        <v>#N/A</v>
      </c>
      <c r="L84" s="107" t="e">
        <f>VLOOKUP($H84,[1]Teilnehmerliste!$C$6:$N$999,11,0)</f>
        <v>#N/A</v>
      </c>
      <c r="M84" s="107" t="e">
        <f>VLOOKUP($H84,[1]Teilnehmerliste!$C$6:$N$999,12,0)</f>
        <v>#N/A</v>
      </c>
      <c r="N84" s="92"/>
      <c r="O84" s="93">
        <v>43341</v>
      </c>
      <c r="P84" s="94">
        <v>9</v>
      </c>
      <c r="Q84" s="95">
        <v>42977.746527777781</v>
      </c>
      <c r="R84" s="95">
        <v>42977.791666666664</v>
      </c>
      <c r="S84" s="94">
        <v>3</v>
      </c>
      <c r="T84" s="96" t="e">
        <f t="shared" si="29"/>
        <v>#N/A</v>
      </c>
      <c r="U84" s="97" t="s">
        <v>123</v>
      </c>
      <c r="W84" s="98"/>
      <c r="X84" s="98"/>
      <c r="Y84" s="98"/>
      <c r="Z84" s="98"/>
      <c r="AA84" s="98"/>
      <c r="AB84" s="98"/>
      <c r="AC84" s="99"/>
      <c r="AD84" s="100" t="e">
        <f>VLOOKUP(AF84,Auszahlungen_Startgeld!$A$3:$G$6543,IF(OR(G84="U17",G84="U21",G84="V",G84="SV"),3,4),1)</f>
        <v>#N/A</v>
      </c>
      <c r="AE84" s="101">
        <f t="shared" si="41"/>
        <v>0</v>
      </c>
      <c r="AF84" s="101">
        <f t="shared" si="30"/>
        <v>0</v>
      </c>
      <c r="AG84" s="102">
        <f t="shared" si="31"/>
        <v>98</v>
      </c>
      <c r="AI84" s="103">
        <f t="shared" si="32"/>
        <v>0</v>
      </c>
      <c r="AJ84" s="103">
        <f t="shared" si="33"/>
        <v>0</v>
      </c>
      <c r="AK84" s="103">
        <f t="shared" si="34"/>
        <v>0</v>
      </c>
      <c r="AL84" s="103">
        <f t="shared" si="35"/>
        <v>0</v>
      </c>
      <c r="AM84" s="103">
        <f t="shared" si="36"/>
        <v>0</v>
      </c>
      <c r="AN84" s="103">
        <f t="shared" si="37"/>
        <v>0</v>
      </c>
      <c r="AO84" s="104">
        <f t="shared" si="38"/>
        <v>0</v>
      </c>
      <c r="AQ84" s="105"/>
      <c r="AR84" s="105"/>
      <c r="AS84" s="105"/>
      <c r="AT84" s="105"/>
      <c r="AU84" s="105"/>
      <c r="AV84" s="105"/>
      <c r="AW84" s="106">
        <f t="shared" si="39"/>
        <v>0</v>
      </c>
      <c r="AX84" s="106">
        <f t="shared" si="40"/>
        <v>0</v>
      </c>
      <c r="AY84" s="100" t="e">
        <f>VLOOKUP(AX84,Auszahlungen_Startgeld!$O$3:$U$6543,IF(OR(G84="U17",G84="U21",G84="V",G84="SV"),3,4),1)</f>
        <v>#N/A</v>
      </c>
    </row>
    <row r="85" spans="1:51" x14ac:dyDescent="0.25">
      <c r="A85" s="90">
        <v>84</v>
      </c>
      <c r="B85" s="90">
        <f t="shared" si="28"/>
        <v>98</v>
      </c>
      <c r="C85" s="107" t="e">
        <f>VLOOKUP($H85,[1]Teilnehmerliste!$C$6:$N$999,12,0)</f>
        <v>#N/A</v>
      </c>
      <c r="D85" s="107" t="e">
        <f>VLOOKUP($H85,[1]Teilnehmerliste!$C$6:$N$999,3,0)</f>
        <v>#N/A</v>
      </c>
      <c r="E85" s="107" t="e">
        <f>VLOOKUP($H85,[1]Teilnehmerliste!$C$6:$N$999,4,0)</f>
        <v>#N/A</v>
      </c>
      <c r="F85" s="107" t="e">
        <f>VLOOKUP($H85,[1]Teilnehmerliste!$C$6:$N$999,6,0)</f>
        <v>#N/A</v>
      </c>
      <c r="G85" s="108" t="e">
        <f>VLOOKUP(F85,Jahrgänge!$A$2:$B$114,2,1)</f>
        <v>#N/A</v>
      </c>
      <c r="H85" s="109"/>
      <c r="I85" s="107" t="e">
        <f>VLOOKUP($H85,[1]Teilnehmerliste!$C$6:$N$999,7,0)</f>
        <v>#N/A</v>
      </c>
      <c r="J85" s="107" t="e">
        <f>VLOOKUP($H85,[1]Teilnehmerliste!$C$6:$N$999,8,0)</f>
        <v>#N/A</v>
      </c>
      <c r="K85" s="107" t="e">
        <f>VLOOKUP($H85,[1]Teilnehmerliste!$C$6:$N$999,9,0)</f>
        <v>#N/A</v>
      </c>
      <c r="L85" s="107" t="e">
        <f>VLOOKUP($H85,[1]Teilnehmerliste!$C$6:$N$999,11,0)</f>
        <v>#N/A</v>
      </c>
      <c r="M85" s="107" t="e">
        <f>VLOOKUP($H85,[1]Teilnehmerliste!$C$6:$N$999,12,0)</f>
        <v>#N/A</v>
      </c>
      <c r="N85" s="92"/>
      <c r="O85" s="93">
        <v>43341</v>
      </c>
      <c r="P85" s="94">
        <v>9</v>
      </c>
      <c r="Q85" s="95">
        <v>42977.746527777781</v>
      </c>
      <c r="R85" s="95">
        <v>42977.791666666664</v>
      </c>
      <c r="S85" s="94">
        <v>4</v>
      </c>
      <c r="T85" s="96" t="e">
        <f t="shared" si="29"/>
        <v>#N/A</v>
      </c>
      <c r="U85" s="97" t="s">
        <v>123</v>
      </c>
      <c r="W85" s="98"/>
      <c r="X85" s="98"/>
      <c r="Y85" s="98"/>
      <c r="Z85" s="98"/>
      <c r="AA85" s="98"/>
      <c r="AB85" s="98"/>
      <c r="AC85" s="99"/>
      <c r="AD85" s="100" t="e">
        <f>VLOOKUP(AF85,Auszahlungen_Startgeld!$A$3:$G$6543,IF(OR(G85="U17",G85="U21",G85="V",G85="SV"),3,4),1)</f>
        <v>#N/A</v>
      </c>
      <c r="AE85" s="101">
        <f t="shared" si="41"/>
        <v>0</v>
      </c>
      <c r="AF85" s="101">
        <f t="shared" si="30"/>
        <v>0</v>
      </c>
      <c r="AG85" s="102">
        <f t="shared" si="31"/>
        <v>98</v>
      </c>
      <c r="AI85" s="103">
        <f t="shared" si="32"/>
        <v>0</v>
      </c>
      <c r="AJ85" s="103">
        <f t="shared" si="33"/>
        <v>0</v>
      </c>
      <c r="AK85" s="103">
        <f t="shared" si="34"/>
        <v>0</v>
      </c>
      <c r="AL85" s="103">
        <f t="shared" si="35"/>
        <v>0</v>
      </c>
      <c r="AM85" s="103">
        <f t="shared" si="36"/>
        <v>0</v>
      </c>
      <c r="AN85" s="103">
        <f t="shared" si="37"/>
        <v>0</v>
      </c>
      <c r="AO85" s="104">
        <f t="shared" si="38"/>
        <v>0</v>
      </c>
      <c r="AQ85" s="105"/>
      <c r="AR85" s="105"/>
      <c r="AS85" s="105"/>
      <c r="AT85" s="105"/>
      <c r="AU85" s="105"/>
      <c r="AV85" s="105"/>
      <c r="AW85" s="106">
        <f t="shared" si="39"/>
        <v>0</v>
      </c>
      <c r="AX85" s="106">
        <f t="shared" si="40"/>
        <v>0</v>
      </c>
      <c r="AY85" s="100" t="e">
        <f>VLOOKUP(AX85,Auszahlungen_Startgeld!$O$3:$U$6543,IF(OR(G85="U17",G85="U21",G85="V",G85="SV"),3,4),1)</f>
        <v>#N/A</v>
      </c>
    </row>
    <row r="86" spans="1:51" x14ac:dyDescent="0.25">
      <c r="A86" s="90">
        <v>85</v>
      </c>
      <c r="B86" s="90">
        <f t="shared" si="28"/>
        <v>98</v>
      </c>
      <c r="C86" s="107" t="e">
        <f>VLOOKUP($H86,[1]Teilnehmerliste!$C$6:$N$999,12,0)</f>
        <v>#N/A</v>
      </c>
      <c r="D86" s="107" t="e">
        <f>VLOOKUP($H86,[1]Teilnehmerliste!$C$6:$N$999,3,0)</f>
        <v>#N/A</v>
      </c>
      <c r="E86" s="107" t="e">
        <f>VLOOKUP($H86,[1]Teilnehmerliste!$C$6:$N$999,4,0)</f>
        <v>#N/A</v>
      </c>
      <c r="F86" s="107" t="e">
        <f>VLOOKUP($H86,[1]Teilnehmerliste!$C$6:$N$999,6,0)</f>
        <v>#N/A</v>
      </c>
      <c r="G86" s="108" t="e">
        <f>VLOOKUP(F86,Jahrgänge!$A$2:$B$114,2,1)</f>
        <v>#N/A</v>
      </c>
      <c r="H86" s="109"/>
      <c r="I86" s="107" t="e">
        <f>VLOOKUP($H86,[1]Teilnehmerliste!$C$6:$N$999,7,0)</f>
        <v>#N/A</v>
      </c>
      <c r="J86" s="107" t="e">
        <f>VLOOKUP($H86,[1]Teilnehmerliste!$C$6:$N$999,8,0)</f>
        <v>#N/A</v>
      </c>
      <c r="K86" s="107" t="e">
        <f>VLOOKUP($H86,[1]Teilnehmerliste!$C$6:$N$999,9,0)</f>
        <v>#N/A</v>
      </c>
      <c r="L86" s="107" t="e">
        <f>VLOOKUP($H86,[1]Teilnehmerliste!$C$6:$N$999,11,0)</f>
        <v>#N/A</v>
      </c>
      <c r="M86" s="107" t="e">
        <f>VLOOKUP($H86,[1]Teilnehmerliste!$C$6:$N$999,12,0)</f>
        <v>#N/A</v>
      </c>
      <c r="N86" s="92"/>
      <c r="O86" s="93">
        <v>43341</v>
      </c>
      <c r="P86" s="94">
        <v>9</v>
      </c>
      <c r="Q86" s="95">
        <v>42977.746527777781</v>
      </c>
      <c r="R86" s="95">
        <v>42977.791666666664</v>
      </c>
      <c r="S86" s="94">
        <v>5</v>
      </c>
      <c r="T86" s="96" t="e">
        <f t="shared" si="29"/>
        <v>#N/A</v>
      </c>
      <c r="U86" s="97" t="s">
        <v>123</v>
      </c>
      <c r="W86" s="98"/>
      <c r="X86" s="98"/>
      <c r="Y86" s="98"/>
      <c r="Z86" s="98"/>
      <c r="AA86" s="98"/>
      <c r="AB86" s="98"/>
      <c r="AC86" s="99"/>
      <c r="AD86" s="100" t="e">
        <f>VLOOKUP(AF86,Auszahlungen_Startgeld!$A$3:$G$6543,IF(OR(G86="U17",G86="U21",G86="V",G86="SV"),3,4),1)</f>
        <v>#N/A</v>
      </c>
      <c r="AE86" s="101">
        <f t="shared" si="41"/>
        <v>0</v>
      </c>
      <c r="AF86" s="101">
        <f t="shared" si="30"/>
        <v>0</v>
      </c>
      <c r="AG86" s="102">
        <f t="shared" si="31"/>
        <v>98</v>
      </c>
      <c r="AI86" s="103">
        <f t="shared" si="32"/>
        <v>0</v>
      </c>
      <c r="AJ86" s="103">
        <f t="shared" si="33"/>
        <v>0</v>
      </c>
      <c r="AK86" s="103">
        <f t="shared" si="34"/>
        <v>0</v>
      </c>
      <c r="AL86" s="103">
        <f t="shared" si="35"/>
        <v>0</v>
      </c>
      <c r="AM86" s="103">
        <f t="shared" si="36"/>
        <v>0</v>
      </c>
      <c r="AN86" s="103">
        <f t="shared" si="37"/>
        <v>0</v>
      </c>
      <c r="AO86" s="104">
        <f t="shared" si="38"/>
        <v>0</v>
      </c>
      <c r="AQ86" s="105"/>
      <c r="AR86" s="105"/>
      <c r="AS86" s="105"/>
      <c r="AT86" s="105"/>
      <c r="AU86" s="105"/>
      <c r="AV86" s="105"/>
      <c r="AW86" s="106">
        <f t="shared" si="39"/>
        <v>0</v>
      </c>
      <c r="AX86" s="106">
        <f t="shared" si="40"/>
        <v>0</v>
      </c>
      <c r="AY86" s="100" t="e">
        <f>VLOOKUP(AX86,Auszahlungen_Startgeld!$O$3:$U$6543,IF(OR(G86="U17",G86="U21",G86="V",G86="SV"),3,4),1)</f>
        <v>#N/A</v>
      </c>
    </row>
    <row r="87" spans="1:51" x14ac:dyDescent="0.25">
      <c r="A87" s="90">
        <v>86</v>
      </c>
      <c r="B87" s="90">
        <f t="shared" si="28"/>
        <v>98</v>
      </c>
      <c r="C87" s="107" t="e">
        <f>VLOOKUP($H87,[1]Teilnehmerliste!$C$6:$N$999,12,0)</f>
        <v>#N/A</v>
      </c>
      <c r="D87" s="107" t="e">
        <f>VLOOKUP($H87,[1]Teilnehmerliste!$C$6:$N$999,3,0)</f>
        <v>#N/A</v>
      </c>
      <c r="E87" s="107" t="e">
        <f>VLOOKUP($H87,[1]Teilnehmerliste!$C$6:$N$999,4,0)</f>
        <v>#N/A</v>
      </c>
      <c r="F87" s="107" t="e">
        <f>VLOOKUP($H87,[1]Teilnehmerliste!$C$6:$N$999,6,0)</f>
        <v>#N/A</v>
      </c>
      <c r="G87" s="108" t="e">
        <f>VLOOKUP(F87,Jahrgänge!$A$2:$B$114,2,1)</f>
        <v>#N/A</v>
      </c>
      <c r="H87" s="109"/>
      <c r="I87" s="107" t="e">
        <f>VLOOKUP($H87,[1]Teilnehmerliste!$C$6:$N$999,7,0)</f>
        <v>#N/A</v>
      </c>
      <c r="J87" s="107" t="e">
        <f>VLOOKUP($H87,[1]Teilnehmerliste!$C$6:$N$999,8,0)</f>
        <v>#N/A</v>
      </c>
      <c r="K87" s="107" t="e">
        <f>VLOOKUP($H87,[1]Teilnehmerliste!$C$6:$N$999,9,0)</f>
        <v>#N/A</v>
      </c>
      <c r="L87" s="107" t="e">
        <f>VLOOKUP($H87,[1]Teilnehmerliste!$C$6:$N$999,11,0)</f>
        <v>#N/A</v>
      </c>
      <c r="M87" s="107" t="e">
        <f>VLOOKUP($H87,[1]Teilnehmerliste!$C$6:$N$999,12,0)</f>
        <v>#N/A</v>
      </c>
      <c r="N87" s="92"/>
      <c r="O87" s="93">
        <v>43341</v>
      </c>
      <c r="P87" s="94">
        <v>9</v>
      </c>
      <c r="Q87" s="95">
        <v>42977.746527777781</v>
      </c>
      <c r="R87" s="95">
        <v>42977.791666666664</v>
      </c>
      <c r="S87" s="94">
        <v>6</v>
      </c>
      <c r="T87" s="96" t="e">
        <f t="shared" si="29"/>
        <v>#N/A</v>
      </c>
      <c r="U87" s="97" t="s">
        <v>123</v>
      </c>
      <c r="W87" s="98"/>
      <c r="X87" s="98"/>
      <c r="Y87" s="98"/>
      <c r="Z87" s="98"/>
      <c r="AA87" s="98"/>
      <c r="AB87" s="98"/>
      <c r="AC87" s="99"/>
      <c r="AD87" s="100" t="e">
        <f>VLOOKUP(AF87,Auszahlungen_Startgeld!$A$3:$G$6543,IF(OR(G87="U17",G87="U21",G87="V",G87="SV"),3,4),1)</f>
        <v>#N/A</v>
      </c>
      <c r="AE87" s="101">
        <f t="shared" si="41"/>
        <v>0</v>
      </c>
      <c r="AF87" s="101">
        <f t="shared" si="30"/>
        <v>0</v>
      </c>
      <c r="AG87" s="102">
        <f t="shared" si="31"/>
        <v>98</v>
      </c>
      <c r="AI87" s="103">
        <f t="shared" si="32"/>
        <v>0</v>
      </c>
      <c r="AJ87" s="103">
        <f t="shared" si="33"/>
        <v>0</v>
      </c>
      <c r="AK87" s="103">
        <f t="shared" si="34"/>
        <v>0</v>
      </c>
      <c r="AL87" s="103">
        <f t="shared" si="35"/>
        <v>0</v>
      </c>
      <c r="AM87" s="103">
        <f t="shared" si="36"/>
        <v>0</v>
      </c>
      <c r="AN87" s="103">
        <f t="shared" si="37"/>
        <v>0</v>
      </c>
      <c r="AO87" s="104">
        <f t="shared" si="38"/>
        <v>0</v>
      </c>
      <c r="AQ87" s="105"/>
      <c r="AR87" s="105"/>
      <c r="AS87" s="105"/>
      <c r="AT87" s="105"/>
      <c r="AU87" s="105"/>
      <c r="AV87" s="105"/>
      <c r="AW87" s="106">
        <f t="shared" si="39"/>
        <v>0</v>
      </c>
      <c r="AX87" s="106">
        <f t="shared" si="40"/>
        <v>0</v>
      </c>
      <c r="AY87" s="100" t="e">
        <f>VLOOKUP(AX87,Auszahlungen_Startgeld!$O$3:$U$6543,IF(OR(G87="U17",G87="U21",G87="V",G87="SV"),3,4),1)</f>
        <v>#N/A</v>
      </c>
    </row>
    <row r="88" spans="1:51" x14ac:dyDescent="0.25">
      <c r="A88" s="90">
        <v>87</v>
      </c>
      <c r="B88" s="90">
        <f t="shared" si="28"/>
        <v>98</v>
      </c>
      <c r="C88" s="107" t="e">
        <f>VLOOKUP($H88,[1]Teilnehmerliste!$C$6:$N$999,12,0)</f>
        <v>#N/A</v>
      </c>
      <c r="D88" s="107" t="e">
        <f>VLOOKUP($H88,[1]Teilnehmerliste!$C$6:$N$999,3,0)</f>
        <v>#N/A</v>
      </c>
      <c r="E88" s="107" t="e">
        <f>VLOOKUP($H88,[1]Teilnehmerliste!$C$6:$N$999,4,0)</f>
        <v>#N/A</v>
      </c>
      <c r="F88" s="107" t="e">
        <f>VLOOKUP($H88,[1]Teilnehmerliste!$C$6:$N$999,6,0)</f>
        <v>#N/A</v>
      </c>
      <c r="G88" s="108" t="e">
        <f>VLOOKUP(F88,Jahrgänge!$A$2:$B$114,2,1)</f>
        <v>#N/A</v>
      </c>
      <c r="H88" s="109"/>
      <c r="I88" s="107" t="e">
        <f>VLOOKUP($H88,[1]Teilnehmerliste!$C$6:$N$999,7,0)</f>
        <v>#N/A</v>
      </c>
      <c r="J88" s="107" t="e">
        <f>VLOOKUP($H88,[1]Teilnehmerliste!$C$6:$N$999,8,0)</f>
        <v>#N/A</v>
      </c>
      <c r="K88" s="107" t="e">
        <f>VLOOKUP($H88,[1]Teilnehmerliste!$C$6:$N$999,9,0)</f>
        <v>#N/A</v>
      </c>
      <c r="L88" s="107" t="e">
        <f>VLOOKUP($H88,[1]Teilnehmerliste!$C$6:$N$999,11,0)</f>
        <v>#N/A</v>
      </c>
      <c r="M88" s="107" t="e">
        <f>VLOOKUP($H88,[1]Teilnehmerliste!$C$6:$N$999,12,0)</f>
        <v>#N/A</v>
      </c>
      <c r="N88" s="92"/>
      <c r="O88" s="93">
        <v>43341</v>
      </c>
      <c r="P88" s="94">
        <v>9</v>
      </c>
      <c r="Q88" s="95">
        <v>42977.746527777781</v>
      </c>
      <c r="R88" s="95">
        <v>42977.791666666664</v>
      </c>
      <c r="S88" s="94">
        <v>7</v>
      </c>
      <c r="T88" s="96" t="e">
        <f t="shared" si="29"/>
        <v>#N/A</v>
      </c>
      <c r="U88" s="97" t="s">
        <v>123</v>
      </c>
      <c r="W88" s="98"/>
      <c r="X88" s="98"/>
      <c r="Y88" s="98"/>
      <c r="Z88" s="98"/>
      <c r="AA88" s="98"/>
      <c r="AB88" s="98"/>
      <c r="AC88" s="99"/>
      <c r="AD88" s="100" t="e">
        <f>VLOOKUP(AF88,Auszahlungen_Startgeld!$A$3:$G$6543,IF(OR(G88="U17",G88="U21",G88="V",G88="SV"),3,4),1)</f>
        <v>#N/A</v>
      </c>
      <c r="AE88" s="101">
        <f t="shared" si="41"/>
        <v>0</v>
      </c>
      <c r="AF88" s="101">
        <f t="shared" si="30"/>
        <v>0</v>
      </c>
      <c r="AG88" s="102">
        <f t="shared" si="31"/>
        <v>98</v>
      </c>
      <c r="AI88" s="103">
        <f t="shared" si="32"/>
        <v>0</v>
      </c>
      <c r="AJ88" s="103">
        <f t="shared" si="33"/>
        <v>0</v>
      </c>
      <c r="AK88" s="103">
        <f t="shared" si="34"/>
        <v>0</v>
      </c>
      <c r="AL88" s="103">
        <f t="shared" si="35"/>
        <v>0</v>
      </c>
      <c r="AM88" s="103">
        <f t="shared" si="36"/>
        <v>0</v>
      </c>
      <c r="AN88" s="103">
        <f t="shared" si="37"/>
        <v>0</v>
      </c>
      <c r="AO88" s="104">
        <f t="shared" si="38"/>
        <v>0</v>
      </c>
      <c r="AQ88" s="105"/>
      <c r="AR88" s="105"/>
      <c r="AS88" s="105"/>
      <c r="AT88" s="105"/>
      <c r="AU88" s="105"/>
      <c r="AV88" s="105"/>
      <c r="AW88" s="106">
        <f t="shared" si="39"/>
        <v>0</v>
      </c>
      <c r="AX88" s="106">
        <f t="shared" si="40"/>
        <v>0</v>
      </c>
      <c r="AY88" s="100" t="e">
        <f>VLOOKUP(AX88,Auszahlungen_Startgeld!$O$3:$U$6543,IF(OR(G88="U17",G88="U21",G88="V",G88="SV"),3,4),1)</f>
        <v>#N/A</v>
      </c>
    </row>
    <row r="89" spans="1:51" x14ac:dyDescent="0.25">
      <c r="A89" s="90">
        <v>88</v>
      </c>
      <c r="B89" s="90">
        <f t="shared" si="28"/>
        <v>7</v>
      </c>
      <c r="C89" s="116" t="s">
        <v>344</v>
      </c>
      <c r="D89" s="91" t="s">
        <v>404</v>
      </c>
      <c r="E89" s="91" t="s">
        <v>276</v>
      </c>
      <c r="F89" s="91">
        <v>1998</v>
      </c>
      <c r="G89" s="108" t="str">
        <f>VLOOKUP(F89,Jahrgänge!$A$2:$B$114,2,1)</f>
        <v>U21</v>
      </c>
      <c r="H89" s="91">
        <v>600681</v>
      </c>
      <c r="I89" s="91" t="s">
        <v>405</v>
      </c>
      <c r="J89" s="91">
        <v>8854</v>
      </c>
      <c r="K89" s="91" t="s">
        <v>406</v>
      </c>
      <c r="L89" s="91" t="s">
        <v>407</v>
      </c>
      <c r="M89" s="116" t="s">
        <v>344</v>
      </c>
      <c r="N89" s="92"/>
      <c r="O89" s="93">
        <v>43341</v>
      </c>
      <c r="P89" s="94">
        <v>9</v>
      </c>
      <c r="Q89" s="95">
        <v>42977.746527777781</v>
      </c>
      <c r="R89" s="95">
        <v>42977.791666666664</v>
      </c>
      <c r="S89" s="94">
        <v>8</v>
      </c>
      <c r="T89" s="96">
        <f t="shared" si="29"/>
        <v>25</v>
      </c>
      <c r="U89" s="114" t="s">
        <v>550</v>
      </c>
      <c r="W89" s="98">
        <v>104.7</v>
      </c>
      <c r="X89" s="98">
        <v>104.2</v>
      </c>
      <c r="Y89" s="98">
        <v>102.4</v>
      </c>
      <c r="Z89" s="98">
        <v>100.9</v>
      </c>
      <c r="AA89" s="98">
        <v>103.3</v>
      </c>
      <c r="AB89" s="98">
        <v>103.7</v>
      </c>
      <c r="AC89" s="99">
        <v>34</v>
      </c>
      <c r="AD89" s="100">
        <f>VLOOKUP(AF89,Auszahlungen_Startgeld!$A$3:$G$6543,IF(OR(G89="U17",G89="U21",G89="V",G89="SV"),3,4),1)</f>
        <v>85</v>
      </c>
      <c r="AE89" s="101">
        <f t="shared" si="41"/>
        <v>619.24551528670008</v>
      </c>
      <c r="AF89" s="101">
        <f t="shared" si="30"/>
        <v>619.20000000000005</v>
      </c>
      <c r="AG89" s="102">
        <f t="shared" si="31"/>
        <v>7</v>
      </c>
      <c r="AI89" s="103">
        <f t="shared" si="32"/>
        <v>3.4000000000000002E-2</v>
      </c>
      <c r="AJ89" s="103">
        <f t="shared" si="33"/>
        <v>1.047E-7</v>
      </c>
      <c r="AK89" s="103">
        <f t="shared" si="34"/>
        <v>1.0420000000000001E-6</v>
      </c>
      <c r="AL89" s="103">
        <f t="shared" si="35"/>
        <v>1.024E-5</v>
      </c>
      <c r="AM89" s="103">
        <f t="shared" si="36"/>
        <v>1.009E-4</v>
      </c>
      <c r="AN89" s="103">
        <f t="shared" si="37"/>
        <v>1.0330000000000001E-3</v>
      </c>
      <c r="AO89" s="104">
        <f t="shared" si="38"/>
        <v>1.0370000000000001E-2</v>
      </c>
      <c r="AQ89" s="105"/>
      <c r="AR89" s="105"/>
      <c r="AS89" s="105"/>
      <c r="AT89" s="105"/>
      <c r="AU89" s="105"/>
      <c r="AV89" s="105"/>
      <c r="AW89" s="106">
        <f t="shared" si="39"/>
        <v>4.5515286700000004E-2</v>
      </c>
      <c r="AX89" s="106">
        <f t="shared" si="40"/>
        <v>0</v>
      </c>
      <c r="AY89" s="100">
        <f>VLOOKUP(AX89,Auszahlungen_Startgeld!$O$3:$U$6543,IF(OR(G89="U17",G89="U21",G89="V",G89="SV"),3,4),1)</f>
        <v>0</v>
      </c>
    </row>
    <row r="90" spans="1:51" x14ac:dyDescent="0.25">
      <c r="A90" s="90">
        <v>89</v>
      </c>
      <c r="B90" s="90">
        <f t="shared" si="28"/>
        <v>56</v>
      </c>
      <c r="C90" s="91" t="s">
        <v>365</v>
      </c>
      <c r="D90" s="91" t="s">
        <v>374</v>
      </c>
      <c r="E90" s="91" t="s">
        <v>375</v>
      </c>
      <c r="F90" s="91">
        <v>1989</v>
      </c>
      <c r="G90" s="108" t="str">
        <f>VLOOKUP(F90,Jahrgänge!$A$2:$B$114,2,1)</f>
        <v>E</v>
      </c>
      <c r="H90" s="91">
        <v>236047</v>
      </c>
      <c r="I90" s="91" t="s">
        <v>376</v>
      </c>
      <c r="J90" s="91">
        <v>8317</v>
      </c>
      <c r="K90" s="91" t="s">
        <v>377</v>
      </c>
      <c r="L90" s="91" t="s">
        <v>378</v>
      </c>
      <c r="M90" s="91" t="s">
        <v>365</v>
      </c>
      <c r="N90" s="92"/>
      <c r="O90" s="93">
        <v>43341</v>
      </c>
      <c r="P90" s="94">
        <v>9</v>
      </c>
      <c r="Q90" s="95">
        <v>42977.746527777781</v>
      </c>
      <c r="R90" s="95">
        <v>42977.791666666664</v>
      </c>
      <c r="S90" s="94">
        <v>9</v>
      </c>
      <c r="T90" s="96">
        <f t="shared" si="29"/>
        <v>50</v>
      </c>
      <c r="U90" s="114" t="s">
        <v>550</v>
      </c>
      <c r="W90" s="98">
        <v>102.2</v>
      </c>
      <c r="X90" s="98">
        <v>102</v>
      </c>
      <c r="Y90" s="98">
        <v>101.8</v>
      </c>
      <c r="Z90" s="98">
        <v>100.6</v>
      </c>
      <c r="AA90" s="98">
        <v>99.2</v>
      </c>
      <c r="AB90" s="98">
        <v>100.6</v>
      </c>
      <c r="AC90" s="99">
        <v>20</v>
      </c>
      <c r="AD90" s="100">
        <f>VLOOKUP(AF90,Auszahlungen_Startgeld!$A$3:$G$6543,IF(OR(G90="U17",G90="U21",G90="V",G90="SV"),3,4),1)</f>
        <v>20</v>
      </c>
      <c r="AE90" s="101">
        <f t="shared" si="41"/>
        <v>606.43116390219996</v>
      </c>
      <c r="AF90" s="101">
        <f t="shared" si="30"/>
        <v>606.4</v>
      </c>
      <c r="AG90" s="102">
        <f t="shared" si="31"/>
        <v>56</v>
      </c>
      <c r="AI90" s="103">
        <f t="shared" si="32"/>
        <v>0.02</v>
      </c>
      <c r="AJ90" s="103">
        <f t="shared" si="33"/>
        <v>1.0220000000000002E-7</v>
      </c>
      <c r="AK90" s="103">
        <f t="shared" si="34"/>
        <v>1.02E-6</v>
      </c>
      <c r="AL90" s="103">
        <f t="shared" si="35"/>
        <v>1.0179999999999999E-5</v>
      </c>
      <c r="AM90" s="103">
        <f t="shared" si="36"/>
        <v>1.0059999999999999E-4</v>
      </c>
      <c r="AN90" s="103">
        <f t="shared" si="37"/>
        <v>9.9200000000000004E-4</v>
      </c>
      <c r="AO90" s="104">
        <f t="shared" si="38"/>
        <v>1.0059999999999999E-2</v>
      </c>
      <c r="AQ90" s="105"/>
      <c r="AR90" s="105"/>
      <c r="AS90" s="105"/>
      <c r="AT90" s="105"/>
      <c r="AU90" s="105"/>
      <c r="AV90" s="105"/>
      <c r="AW90" s="106">
        <f t="shared" si="39"/>
        <v>3.1163902199999999E-2</v>
      </c>
      <c r="AX90" s="106">
        <f t="shared" si="40"/>
        <v>0</v>
      </c>
      <c r="AY90" s="100">
        <f>VLOOKUP(AX90,Auszahlungen_Startgeld!$O$3:$U$6543,IF(OR(G90="U17",G90="U21",G90="V",G90="SV"),3,4),1)</f>
        <v>0</v>
      </c>
    </row>
    <row r="91" spans="1:51" x14ac:dyDescent="0.25">
      <c r="A91" s="90">
        <v>90</v>
      </c>
      <c r="B91" s="90">
        <f t="shared" si="28"/>
        <v>98</v>
      </c>
      <c r="C91" s="107" t="e">
        <f>VLOOKUP($H91,[1]Teilnehmerliste!$C$6:$N$999,12,0)</f>
        <v>#N/A</v>
      </c>
      <c r="D91" s="107" t="e">
        <f>VLOOKUP($H91,[1]Teilnehmerliste!$C$6:$N$999,3,0)</f>
        <v>#N/A</v>
      </c>
      <c r="E91" s="107" t="e">
        <f>VLOOKUP($H91,[1]Teilnehmerliste!$C$6:$N$999,4,0)</f>
        <v>#N/A</v>
      </c>
      <c r="F91" s="107" t="e">
        <f>VLOOKUP($H91,[1]Teilnehmerliste!$C$6:$N$999,6,0)</f>
        <v>#N/A</v>
      </c>
      <c r="G91" s="108" t="e">
        <f>VLOOKUP(F91,Jahrgänge!$A$2:$B$114,2,1)</f>
        <v>#N/A</v>
      </c>
      <c r="H91" s="109"/>
      <c r="I91" s="107" t="e">
        <f>VLOOKUP($H91,[1]Teilnehmerliste!$C$6:$N$999,7,0)</f>
        <v>#N/A</v>
      </c>
      <c r="J91" s="107" t="e">
        <f>VLOOKUP($H91,[1]Teilnehmerliste!$C$6:$N$999,8,0)</f>
        <v>#N/A</v>
      </c>
      <c r="K91" s="107" t="e">
        <f>VLOOKUP($H91,[1]Teilnehmerliste!$C$6:$N$999,9,0)</f>
        <v>#N/A</v>
      </c>
      <c r="L91" s="107" t="e">
        <f>VLOOKUP($H91,[1]Teilnehmerliste!$C$6:$N$999,11,0)</f>
        <v>#N/A</v>
      </c>
      <c r="M91" s="107" t="e">
        <f>VLOOKUP($H91,[1]Teilnehmerliste!$C$6:$N$999,12,0)</f>
        <v>#N/A</v>
      </c>
      <c r="N91" s="92"/>
      <c r="O91" s="93">
        <v>43341</v>
      </c>
      <c r="P91" s="94">
        <v>9</v>
      </c>
      <c r="Q91" s="95">
        <v>42977.746527777781</v>
      </c>
      <c r="R91" s="95">
        <v>42977.791666666664</v>
      </c>
      <c r="S91" s="94">
        <v>10</v>
      </c>
      <c r="T91" s="96" t="e">
        <f t="shared" si="29"/>
        <v>#N/A</v>
      </c>
      <c r="U91" s="97" t="s">
        <v>123</v>
      </c>
      <c r="W91" s="98"/>
      <c r="X91" s="98"/>
      <c r="Y91" s="98"/>
      <c r="Z91" s="98"/>
      <c r="AA91" s="98"/>
      <c r="AB91" s="98"/>
      <c r="AC91" s="99"/>
      <c r="AD91" s="100" t="e">
        <f>VLOOKUP(AF91,Auszahlungen_Startgeld!$A$3:$G$6543,IF(OR(G91="U17",G91="U21",G91="V",G91="SV"),3,4),1)</f>
        <v>#N/A</v>
      </c>
      <c r="AE91" s="101">
        <f t="shared" si="41"/>
        <v>0</v>
      </c>
      <c r="AF91" s="101">
        <f t="shared" si="30"/>
        <v>0</v>
      </c>
      <c r="AG91" s="102">
        <f t="shared" si="31"/>
        <v>98</v>
      </c>
      <c r="AI91" s="103">
        <f t="shared" si="32"/>
        <v>0</v>
      </c>
      <c r="AJ91" s="103">
        <f t="shared" si="33"/>
        <v>0</v>
      </c>
      <c r="AK91" s="103">
        <f t="shared" si="34"/>
        <v>0</v>
      </c>
      <c r="AL91" s="103">
        <f t="shared" si="35"/>
        <v>0</v>
      </c>
      <c r="AM91" s="103">
        <f t="shared" si="36"/>
        <v>0</v>
      </c>
      <c r="AN91" s="103">
        <f t="shared" si="37"/>
        <v>0</v>
      </c>
      <c r="AO91" s="104">
        <f t="shared" si="38"/>
        <v>0</v>
      </c>
      <c r="AQ91" s="105"/>
      <c r="AR91" s="105"/>
      <c r="AS91" s="105"/>
      <c r="AT91" s="105"/>
      <c r="AU91" s="105"/>
      <c r="AV91" s="105"/>
      <c r="AW91" s="106">
        <f t="shared" si="39"/>
        <v>0</v>
      </c>
      <c r="AX91" s="106">
        <f t="shared" si="40"/>
        <v>0</v>
      </c>
      <c r="AY91" s="100" t="e">
        <f>VLOOKUP(AX91,Auszahlungen_Startgeld!$O$3:$U$6543,IF(OR(G91="U17",G91="U21",G91="V",G91="SV"),3,4),1)</f>
        <v>#N/A</v>
      </c>
    </row>
    <row r="92" spans="1:51" x14ac:dyDescent="0.25">
      <c r="A92" s="90">
        <v>91</v>
      </c>
      <c r="B92" s="90">
        <f t="shared" si="28"/>
        <v>98</v>
      </c>
      <c r="C92" s="107" t="e">
        <f>VLOOKUP($H92,[1]Teilnehmerliste!$C$6:$N$999,12,0)</f>
        <v>#N/A</v>
      </c>
      <c r="D92" s="107" t="e">
        <f>VLOOKUP($H92,[1]Teilnehmerliste!$C$6:$N$999,3,0)</f>
        <v>#N/A</v>
      </c>
      <c r="E92" s="107" t="e">
        <f>VLOOKUP($H92,[1]Teilnehmerliste!$C$6:$N$999,4,0)</f>
        <v>#N/A</v>
      </c>
      <c r="F92" s="107" t="e">
        <f>VLOOKUP($H92,[1]Teilnehmerliste!$C$6:$N$999,6,0)</f>
        <v>#N/A</v>
      </c>
      <c r="G92" s="108" t="e">
        <f>VLOOKUP(F92,Jahrgänge!$A$2:$B$114,2,1)</f>
        <v>#N/A</v>
      </c>
      <c r="H92" s="109"/>
      <c r="I92" s="107" t="e">
        <f>VLOOKUP($H92,[1]Teilnehmerliste!$C$6:$N$999,7,0)</f>
        <v>#N/A</v>
      </c>
      <c r="J92" s="107" t="e">
        <f>VLOOKUP($H92,[1]Teilnehmerliste!$C$6:$N$999,8,0)</f>
        <v>#N/A</v>
      </c>
      <c r="K92" s="107" t="e">
        <f>VLOOKUP($H92,[1]Teilnehmerliste!$C$6:$N$999,9,0)</f>
        <v>#N/A</v>
      </c>
      <c r="L92" s="107" t="e">
        <f>VLOOKUP($H92,[1]Teilnehmerliste!$C$6:$N$999,11,0)</f>
        <v>#N/A</v>
      </c>
      <c r="M92" s="107" t="e">
        <f>VLOOKUP($H92,[1]Teilnehmerliste!$C$6:$N$999,12,0)</f>
        <v>#N/A</v>
      </c>
      <c r="N92" s="92"/>
      <c r="O92" s="93">
        <v>43341</v>
      </c>
      <c r="P92" s="94">
        <v>10</v>
      </c>
      <c r="Q92" s="95">
        <v>42977.798611111109</v>
      </c>
      <c r="R92" s="95">
        <v>42977.84375</v>
      </c>
      <c r="S92" s="94">
        <v>1</v>
      </c>
      <c r="T92" s="96" t="e">
        <f t="shared" si="29"/>
        <v>#N/A</v>
      </c>
      <c r="U92" s="97" t="s">
        <v>123</v>
      </c>
      <c r="W92" s="98"/>
      <c r="X92" s="98"/>
      <c r="Y92" s="98"/>
      <c r="Z92" s="98"/>
      <c r="AA92" s="98"/>
      <c r="AB92" s="98"/>
      <c r="AC92" s="99"/>
      <c r="AD92" s="100" t="e">
        <f>VLOOKUP(AF92,Auszahlungen_Startgeld!$A$3:$G$6543,IF(OR(G92="U17",G92="U21",G92="V",G92="SV"),3,4),1)</f>
        <v>#N/A</v>
      </c>
      <c r="AE92" s="101">
        <f t="shared" si="41"/>
        <v>0</v>
      </c>
      <c r="AF92" s="101">
        <f t="shared" si="30"/>
        <v>0</v>
      </c>
      <c r="AG92" s="102">
        <f t="shared" si="31"/>
        <v>98</v>
      </c>
      <c r="AI92" s="103">
        <f t="shared" si="32"/>
        <v>0</v>
      </c>
      <c r="AJ92" s="103">
        <f t="shared" si="33"/>
        <v>0</v>
      </c>
      <c r="AK92" s="103">
        <f t="shared" si="34"/>
        <v>0</v>
      </c>
      <c r="AL92" s="103">
        <f t="shared" si="35"/>
        <v>0</v>
      </c>
      <c r="AM92" s="103">
        <f t="shared" si="36"/>
        <v>0</v>
      </c>
      <c r="AN92" s="103">
        <f t="shared" si="37"/>
        <v>0</v>
      </c>
      <c r="AO92" s="104">
        <f t="shared" si="38"/>
        <v>0</v>
      </c>
      <c r="AQ92" s="105"/>
      <c r="AR92" s="105"/>
      <c r="AS92" s="105"/>
      <c r="AT92" s="105"/>
      <c r="AU92" s="105"/>
      <c r="AV92" s="105"/>
      <c r="AW92" s="106">
        <f t="shared" si="39"/>
        <v>0</v>
      </c>
      <c r="AX92" s="106">
        <f t="shared" si="40"/>
        <v>0</v>
      </c>
      <c r="AY92" s="100" t="e">
        <f>VLOOKUP(AX92,Auszahlungen_Startgeld!$O$3:$U$6543,IF(OR(G92="U17",G92="U21",G92="V",G92="SV"),3,4),1)</f>
        <v>#N/A</v>
      </c>
    </row>
    <row r="93" spans="1:51" x14ac:dyDescent="0.25">
      <c r="A93" s="90">
        <v>92</v>
      </c>
      <c r="B93" s="90">
        <f t="shared" si="28"/>
        <v>75</v>
      </c>
      <c r="C93" s="91" t="s">
        <v>387</v>
      </c>
      <c r="D93" s="91" t="s">
        <v>392</v>
      </c>
      <c r="E93" s="91" t="s">
        <v>230</v>
      </c>
      <c r="F93" s="91">
        <v>1957</v>
      </c>
      <c r="G93" s="108" t="str">
        <f>VLOOKUP(F93,Jahrgänge!$A$2:$B$114,2,1)</f>
        <v>V</v>
      </c>
      <c r="H93" s="91">
        <v>103649</v>
      </c>
      <c r="I93" s="91" t="s">
        <v>393</v>
      </c>
      <c r="J93" s="91">
        <v>8134</v>
      </c>
      <c r="K93" s="91" t="s">
        <v>387</v>
      </c>
      <c r="L93" s="91" t="s">
        <v>394</v>
      </c>
      <c r="M93" s="91" t="s">
        <v>387</v>
      </c>
      <c r="N93" s="92"/>
      <c r="O93" s="93">
        <v>43341</v>
      </c>
      <c r="P93" s="94">
        <v>10</v>
      </c>
      <c r="Q93" s="95">
        <v>42977.798611111109</v>
      </c>
      <c r="R93" s="95">
        <v>42977.84375</v>
      </c>
      <c r="S93" s="94">
        <v>2</v>
      </c>
      <c r="T93" s="96">
        <f t="shared" si="29"/>
        <v>50</v>
      </c>
      <c r="U93" s="114" t="s">
        <v>550</v>
      </c>
      <c r="W93" s="98">
        <v>97.5</v>
      </c>
      <c r="X93" s="98">
        <v>99</v>
      </c>
      <c r="Y93" s="98">
        <v>102.1</v>
      </c>
      <c r="Z93" s="98">
        <v>100.2</v>
      </c>
      <c r="AA93" s="98">
        <v>101</v>
      </c>
      <c r="AB93" s="98">
        <v>102.3</v>
      </c>
      <c r="AC93" s="99">
        <v>17</v>
      </c>
      <c r="AD93" s="100">
        <f>VLOOKUP(AF93,Auszahlungen_Startgeld!$A$3:$G$6543,IF(OR(G93="U17",G93="U21",G93="V",G93="SV"),3,4),1)</f>
        <v>24</v>
      </c>
      <c r="AE93" s="101">
        <f t="shared" si="41"/>
        <v>602.12835149750003</v>
      </c>
      <c r="AF93" s="101">
        <f t="shared" si="30"/>
        <v>602.1</v>
      </c>
      <c r="AG93" s="102">
        <f t="shared" si="31"/>
        <v>75</v>
      </c>
      <c r="AI93" s="103">
        <f t="shared" si="32"/>
        <v>1.7000000000000001E-2</v>
      </c>
      <c r="AJ93" s="103">
        <f t="shared" si="33"/>
        <v>9.7500000000000006E-8</v>
      </c>
      <c r="AK93" s="103">
        <f t="shared" si="34"/>
        <v>9.9000000000000005E-7</v>
      </c>
      <c r="AL93" s="103">
        <f t="shared" si="35"/>
        <v>1.0209999999999999E-5</v>
      </c>
      <c r="AM93" s="103">
        <f t="shared" si="36"/>
        <v>1.002E-4</v>
      </c>
      <c r="AN93" s="103">
        <f t="shared" si="37"/>
        <v>1.01E-3</v>
      </c>
      <c r="AO93" s="104">
        <f t="shared" si="38"/>
        <v>1.023E-2</v>
      </c>
      <c r="AQ93" s="105"/>
      <c r="AR93" s="105"/>
      <c r="AS93" s="105"/>
      <c r="AT93" s="105"/>
      <c r="AU93" s="105"/>
      <c r="AV93" s="105"/>
      <c r="AW93" s="106">
        <f t="shared" si="39"/>
        <v>2.8351497500000003E-2</v>
      </c>
      <c r="AX93" s="106">
        <f t="shared" si="40"/>
        <v>0</v>
      </c>
      <c r="AY93" s="100">
        <f>VLOOKUP(AX93,Auszahlungen_Startgeld!$O$3:$U$6543,IF(OR(G93="U17",G93="U21",G93="V",G93="SV"),3,4),1)</f>
        <v>0</v>
      </c>
    </row>
    <row r="94" spans="1:51" x14ac:dyDescent="0.25">
      <c r="A94" s="90">
        <v>93</v>
      </c>
      <c r="B94" s="90">
        <f t="shared" si="28"/>
        <v>70</v>
      </c>
      <c r="C94" s="91" t="s">
        <v>387</v>
      </c>
      <c r="D94" s="91" t="s">
        <v>388</v>
      </c>
      <c r="E94" s="91" t="s">
        <v>389</v>
      </c>
      <c r="F94" s="91">
        <v>1968</v>
      </c>
      <c r="G94" s="108" t="str">
        <f>VLOOKUP(F94,Jahrgänge!$A$2:$B$114,2,1)</f>
        <v>S</v>
      </c>
      <c r="H94" s="91">
        <v>121053</v>
      </c>
      <c r="I94" s="91" t="s">
        <v>390</v>
      </c>
      <c r="J94" s="91">
        <v>8134</v>
      </c>
      <c r="K94" s="91" t="s">
        <v>387</v>
      </c>
      <c r="L94" s="91" t="s">
        <v>391</v>
      </c>
      <c r="M94" s="91" t="s">
        <v>387</v>
      </c>
      <c r="N94" s="92"/>
      <c r="O94" s="93">
        <v>43341</v>
      </c>
      <c r="P94" s="94">
        <v>10</v>
      </c>
      <c r="Q94" s="95">
        <v>42977.798611111109</v>
      </c>
      <c r="R94" s="95">
        <v>42977.84375</v>
      </c>
      <c r="S94" s="94">
        <v>3</v>
      </c>
      <c r="T94" s="96">
        <f t="shared" si="29"/>
        <v>50</v>
      </c>
      <c r="U94" s="114" t="s">
        <v>550</v>
      </c>
      <c r="W94" s="98">
        <v>103</v>
      </c>
      <c r="X94" s="98">
        <v>97.8</v>
      </c>
      <c r="Y94" s="98">
        <v>100.3</v>
      </c>
      <c r="Z94" s="98">
        <v>101.8</v>
      </c>
      <c r="AA94" s="98">
        <v>101</v>
      </c>
      <c r="AB94" s="98">
        <v>99.2</v>
      </c>
      <c r="AC94" s="99">
        <v>21</v>
      </c>
      <c r="AD94" s="100">
        <f>VLOOKUP(AF94,Auszahlungen_Startgeld!$A$3:$G$6543,IF(OR(G94="U17",G94="U21",G94="V",G94="SV"),3,4),1)</f>
        <v>14</v>
      </c>
      <c r="AE94" s="101">
        <f t="shared" si="41"/>
        <v>603.13204291099998</v>
      </c>
      <c r="AF94" s="101">
        <f t="shared" si="30"/>
        <v>603.1</v>
      </c>
      <c r="AG94" s="102">
        <f t="shared" si="31"/>
        <v>70</v>
      </c>
      <c r="AI94" s="103">
        <f t="shared" si="32"/>
        <v>2.1000000000000001E-2</v>
      </c>
      <c r="AJ94" s="103">
        <f t="shared" si="33"/>
        <v>1.0300000000000001E-7</v>
      </c>
      <c r="AK94" s="103">
        <f t="shared" si="34"/>
        <v>9.78E-7</v>
      </c>
      <c r="AL94" s="103">
        <f t="shared" si="35"/>
        <v>1.0029999999999999E-5</v>
      </c>
      <c r="AM94" s="103">
        <f t="shared" si="36"/>
        <v>1.0179999999999999E-4</v>
      </c>
      <c r="AN94" s="103">
        <f t="shared" si="37"/>
        <v>1.01E-3</v>
      </c>
      <c r="AO94" s="104">
        <f t="shared" si="38"/>
        <v>9.92E-3</v>
      </c>
      <c r="AQ94" s="105"/>
      <c r="AR94" s="105"/>
      <c r="AS94" s="105"/>
      <c r="AT94" s="105"/>
      <c r="AU94" s="105"/>
      <c r="AV94" s="105"/>
      <c r="AW94" s="106">
        <f t="shared" si="39"/>
        <v>3.2042911E-2</v>
      </c>
      <c r="AX94" s="106">
        <f t="shared" si="40"/>
        <v>0</v>
      </c>
      <c r="AY94" s="100">
        <f>VLOOKUP(AX94,Auszahlungen_Startgeld!$O$3:$U$6543,IF(OR(G94="U17",G94="U21",G94="V",G94="SV"),3,4),1)</f>
        <v>0</v>
      </c>
    </row>
    <row r="95" spans="1:51" x14ac:dyDescent="0.25">
      <c r="A95" s="90">
        <v>94</v>
      </c>
      <c r="B95" s="90">
        <f t="shared" si="28"/>
        <v>97</v>
      </c>
      <c r="C95" s="91" t="s">
        <v>387</v>
      </c>
      <c r="D95" s="91" t="s">
        <v>395</v>
      </c>
      <c r="E95" s="91" t="s">
        <v>396</v>
      </c>
      <c r="F95" s="91">
        <v>1958</v>
      </c>
      <c r="G95" s="108" t="str">
        <f>VLOOKUP(F95,Jahrgänge!$A$2:$B$114,2,1)</f>
        <v>V</v>
      </c>
      <c r="H95" s="91">
        <v>121048</v>
      </c>
      <c r="I95" s="91" t="s">
        <v>397</v>
      </c>
      <c r="J95" s="91">
        <v>8134</v>
      </c>
      <c r="K95" s="91" t="s">
        <v>387</v>
      </c>
      <c r="L95" s="91" t="s">
        <v>398</v>
      </c>
      <c r="M95" s="91" t="s">
        <v>387</v>
      </c>
      <c r="N95" s="92"/>
      <c r="O95" s="93">
        <v>43341</v>
      </c>
      <c r="P95" s="94">
        <v>10</v>
      </c>
      <c r="Q95" s="95">
        <v>42977.798611111109</v>
      </c>
      <c r="R95" s="95">
        <v>42977.84375</v>
      </c>
      <c r="S95" s="94">
        <v>4</v>
      </c>
      <c r="T95" s="96">
        <f t="shared" si="29"/>
        <v>50</v>
      </c>
      <c r="U95" s="114" t="s">
        <v>550</v>
      </c>
      <c r="W95" s="98">
        <v>99.7</v>
      </c>
      <c r="X95" s="98">
        <v>93.4</v>
      </c>
      <c r="Y95" s="98">
        <v>88.4</v>
      </c>
      <c r="Z95" s="98">
        <v>95.6</v>
      </c>
      <c r="AA95" s="98">
        <v>96</v>
      </c>
      <c r="AB95" s="98">
        <v>98.6</v>
      </c>
      <c r="AC95" s="99">
        <v>13</v>
      </c>
      <c r="AD95" s="100">
        <f>VLOOKUP(AF95,Auszahlungen_Startgeld!$A$3:$G$6543,IF(OR(G95="U17",G95="U21",G95="V",G95="SV"),3,4),1)</f>
        <v>6</v>
      </c>
      <c r="AE95" s="101">
        <f t="shared" si="41"/>
        <v>571.72392547370009</v>
      </c>
      <c r="AF95" s="101">
        <f t="shared" si="30"/>
        <v>571.70000000000005</v>
      </c>
      <c r="AG95" s="102">
        <f t="shared" si="31"/>
        <v>97</v>
      </c>
      <c r="AI95" s="103">
        <f t="shared" si="32"/>
        <v>1.3000000000000001E-2</v>
      </c>
      <c r="AJ95" s="103">
        <f t="shared" si="33"/>
        <v>9.9700000000000013E-8</v>
      </c>
      <c r="AK95" s="103">
        <f t="shared" si="34"/>
        <v>9.3400000000000008E-7</v>
      </c>
      <c r="AL95" s="103">
        <f t="shared" si="35"/>
        <v>8.8400000000000001E-6</v>
      </c>
      <c r="AM95" s="103">
        <f t="shared" si="36"/>
        <v>9.5599999999999993E-5</v>
      </c>
      <c r="AN95" s="103">
        <f t="shared" si="37"/>
        <v>9.6000000000000013E-4</v>
      </c>
      <c r="AO95" s="104">
        <f t="shared" si="38"/>
        <v>9.8600000000000007E-3</v>
      </c>
      <c r="AQ95" s="105"/>
      <c r="AR95" s="105"/>
      <c r="AS95" s="105"/>
      <c r="AT95" s="105"/>
      <c r="AU95" s="105"/>
      <c r="AV95" s="105"/>
      <c r="AW95" s="106">
        <f t="shared" si="39"/>
        <v>2.3925473700000002E-2</v>
      </c>
      <c r="AX95" s="106">
        <f t="shared" si="40"/>
        <v>0</v>
      </c>
      <c r="AY95" s="100">
        <f>VLOOKUP(AX95,Auszahlungen_Startgeld!$O$3:$U$6543,IF(OR(G95="U17",G95="U21",G95="V",G95="SV"),3,4),1)</f>
        <v>0</v>
      </c>
    </row>
    <row r="96" spans="1:51" x14ac:dyDescent="0.25">
      <c r="A96" s="90">
        <v>95</v>
      </c>
      <c r="B96" s="90">
        <f t="shared" ref="B96:B101" si="42">RANK(AE96,$AE$2:$AE$191,0)</f>
        <v>12</v>
      </c>
      <c r="C96" s="116" t="s">
        <v>423</v>
      </c>
      <c r="D96" s="91" t="s">
        <v>419</v>
      </c>
      <c r="E96" s="91" t="s">
        <v>420</v>
      </c>
      <c r="F96" s="91">
        <v>1968</v>
      </c>
      <c r="G96" s="108" t="str">
        <f>VLOOKUP(F96,Jahrgänge!$A$2:$B$114,2,1)</f>
        <v>S</v>
      </c>
      <c r="H96" s="91">
        <v>773866</v>
      </c>
      <c r="I96" s="91" t="s">
        <v>421</v>
      </c>
      <c r="J96" s="91">
        <v>8134</v>
      </c>
      <c r="K96" s="91" t="s">
        <v>387</v>
      </c>
      <c r="L96" s="91" t="s">
        <v>422</v>
      </c>
      <c r="M96" s="116" t="s">
        <v>423</v>
      </c>
      <c r="N96" s="92"/>
      <c r="O96" s="93">
        <v>43341</v>
      </c>
      <c r="P96" s="94">
        <v>10</v>
      </c>
      <c r="Q96" s="95">
        <v>42977.798611111109</v>
      </c>
      <c r="R96" s="95">
        <v>42977.84375</v>
      </c>
      <c r="S96" s="94">
        <v>5</v>
      </c>
      <c r="T96" s="96">
        <f t="shared" si="29"/>
        <v>50</v>
      </c>
      <c r="U96" s="114" t="s">
        <v>550</v>
      </c>
      <c r="W96" s="98">
        <v>103.2</v>
      </c>
      <c r="X96" s="98">
        <v>103.4</v>
      </c>
      <c r="Y96" s="98">
        <v>102.3</v>
      </c>
      <c r="Z96" s="98">
        <v>103.1</v>
      </c>
      <c r="AA96" s="98">
        <v>102.9</v>
      </c>
      <c r="AB96" s="98">
        <v>102.8</v>
      </c>
      <c r="AC96" s="99">
        <v>33</v>
      </c>
      <c r="AD96" s="100">
        <f>VLOOKUP(AF96,Auszahlungen_Startgeld!$A$3:$G$6543,IF(OR(G96="U17",G96="U21",G96="V",G96="SV"),3,4),1)</f>
        <v>60</v>
      </c>
      <c r="AE96" s="101">
        <f t="shared" si="41"/>
        <v>617.74442346719991</v>
      </c>
      <c r="AF96" s="101">
        <f t="shared" si="30"/>
        <v>617.69999999999993</v>
      </c>
      <c r="AG96" s="102">
        <f t="shared" si="31"/>
        <v>12</v>
      </c>
      <c r="AI96" s="103">
        <f t="shared" si="32"/>
        <v>3.3000000000000002E-2</v>
      </c>
      <c r="AJ96" s="103">
        <f t="shared" si="33"/>
        <v>1.0320000000000001E-7</v>
      </c>
      <c r="AK96" s="103">
        <f t="shared" si="34"/>
        <v>1.0340000000000002E-6</v>
      </c>
      <c r="AL96" s="103">
        <f t="shared" si="35"/>
        <v>1.0229999999999999E-5</v>
      </c>
      <c r="AM96" s="103">
        <f t="shared" si="36"/>
        <v>1.0309999999999999E-4</v>
      </c>
      <c r="AN96" s="103">
        <f t="shared" si="37"/>
        <v>1.0290000000000002E-3</v>
      </c>
      <c r="AO96" s="104">
        <f t="shared" si="38"/>
        <v>1.0280000000000001E-2</v>
      </c>
      <c r="AQ96" s="105"/>
      <c r="AR96" s="105"/>
      <c r="AS96" s="105"/>
      <c r="AT96" s="105"/>
      <c r="AU96" s="105"/>
      <c r="AV96" s="105"/>
      <c r="AW96" s="106">
        <f t="shared" si="39"/>
        <v>4.4423467199999997E-2</v>
      </c>
      <c r="AX96" s="106">
        <f t="shared" si="40"/>
        <v>0</v>
      </c>
      <c r="AY96" s="100">
        <f>VLOOKUP(AX96,Auszahlungen_Startgeld!$O$3:$U$6543,IF(OR(G96="U17",G96="U21",G96="V",G96="SV"),3,4),1)</f>
        <v>0</v>
      </c>
    </row>
    <row r="97" spans="1:51" x14ac:dyDescent="0.25">
      <c r="A97" s="90">
        <v>96</v>
      </c>
      <c r="B97" s="90">
        <f t="shared" si="42"/>
        <v>25</v>
      </c>
      <c r="C97" s="92" t="str">
        <f>VLOOKUP($H97,[1]Teilnehmerliste!$C$6:$N$999,12,0)</f>
        <v>Winterthur-Stadt</v>
      </c>
      <c r="D97" s="92" t="str">
        <f>VLOOKUP($H97,[1]Teilnehmerliste!$C$6:$N$999,3,0)</f>
        <v>Ochsner</v>
      </c>
      <c r="E97" s="92" t="str">
        <f>VLOOKUP($H97,[1]Teilnehmerliste!$C$6:$N$999,4,0)</f>
        <v>Marcel</v>
      </c>
      <c r="F97" s="92">
        <f>VLOOKUP($H97,[1]Teilnehmerliste!$C$6:$N$999,6,0)</f>
        <v>1966</v>
      </c>
      <c r="G97" s="108" t="str">
        <f>VLOOKUP(F97,Jahrgänge!$A$2:$B$114,2,1)</f>
        <v>S</v>
      </c>
      <c r="H97" s="92">
        <v>108564</v>
      </c>
      <c r="I97" s="92" t="str">
        <f>VLOOKUP($H97,[1]Teilnehmerliste!$C$6:$N$999,7,0)</f>
        <v>Löwenstrasse 5</v>
      </c>
      <c r="J97" s="92">
        <f>VLOOKUP($H97,[1]Teilnehmerliste!$C$6:$N$999,8,0)</f>
        <v>8400</v>
      </c>
      <c r="K97" s="92" t="str">
        <f>VLOOKUP($H97,[1]Teilnehmerliste!$C$6:$N$999,9,0)</f>
        <v>Winterthur</v>
      </c>
      <c r="L97" s="92" t="str">
        <f>VLOOKUP($H97,[1]Teilnehmerliste!$C$6:$N$999,11,0)</f>
        <v>-</v>
      </c>
      <c r="M97" s="92" t="str">
        <f>VLOOKUP($H97,[1]Teilnehmerliste!$C$6:$N$999,12,0)</f>
        <v>Winterthur-Stadt</v>
      </c>
      <c r="N97" s="92"/>
      <c r="O97" s="93">
        <v>43341</v>
      </c>
      <c r="P97" s="94">
        <v>10</v>
      </c>
      <c r="Q97" s="95">
        <v>42977.798611111109</v>
      </c>
      <c r="R97" s="95">
        <v>42977.84375</v>
      </c>
      <c r="S97" s="94">
        <v>6</v>
      </c>
      <c r="T97" s="96">
        <f t="shared" si="29"/>
        <v>50</v>
      </c>
      <c r="U97" s="114" t="s">
        <v>562</v>
      </c>
      <c r="W97" s="98">
        <v>103.3</v>
      </c>
      <c r="X97" s="98">
        <v>101.9</v>
      </c>
      <c r="Y97" s="98">
        <v>103.8</v>
      </c>
      <c r="Z97" s="98">
        <v>101.9</v>
      </c>
      <c r="AA97" s="98">
        <v>102.1</v>
      </c>
      <c r="AB97" s="98">
        <v>101.6</v>
      </c>
      <c r="AC97" s="99">
        <v>29</v>
      </c>
      <c r="AD97" s="100">
        <f>VLOOKUP(AF97,Auszahlungen_Startgeld!$A$3:$G$6543,IF(OR(G97="U17",G97="U21",G97="V",G97="SV"),3,4),1)</f>
        <v>45</v>
      </c>
      <c r="AE97" s="101">
        <f t="shared" si="41"/>
        <v>614.64029440230001</v>
      </c>
      <c r="AF97" s="101">
        <f t="shared" si="30"/>
        <v>614.6</v>
      </c>
      <c r="AG97" s="102">
        <f t="shared" si="31"/>
        <v>25</v>
      </c>
      <c r="AI97" s="103">
        <f t="shared" si="32"/>
        <v>2.9000000000000001E-2</v>
      </c>
      <c r="AJ97" s="103">
        <f t="shared" si="33"/>
        <v>1.0330000000000001E-7</v>
      </c>
      <c r="AK97" s="103">
        <f t="shared" si="34"/>
        <v>1.0190000000000001E-6</v>
      </c>
      <c r="AL97" s="103">
        <f t="shared" si="35"/>
        <v>1.0379999999999999E-5</v>
      </c>
      <c r="AM97" s="103">
        <f t="shared" si="36"/>
        <v>1.019E-4</v>
      </c>
      <c r="AN97" s="103">
        <f t="shared" si="37"/>
        <v>1.021E-3</v>
      </c>
      <c r="AO97" s="104">
        <f t="shared" si="38"/>
        <v>1.0160000000000001E-2</v>
      </c>
      <c r="AQ97" s="105"/>
      <c r="AR97" s="105"/>
      <c r="AS97" s="105"/>
      <c r="AT97" s="105"/>
      <c r="AU97" s="105"/>
      <c r="AV97" s="105"/>
      <c r="AW97" s="106">
        <f t="shared" si="39"/>
        <v>4.0294402300000004E-2</v>
      </c>
      <c r="AX97" s="106">
        <f t="shared" si="40"/>
        <v>0</v>
      </c>
      <c r="AY97" s="100">
        <f>VLOOKUP(AX97,Auszahlungen_Startgeld!$O$3:$U$6543,IF(OR(G97="U17",G97="U21",G97="V",G97="SV"),3,4),1)</f>
        <v>0</v>
      </c>
    </row>
    <row r="98" spans="1:51" x14ac:dyDescent="0.25">
      <c r="A98" s="90">
        <v>97</v>
      </c>
      <c r="B98" s="90">
        <f t="shared" si="42"/>
        <v>80</v>
      </c>
      <c r="C98" s="91" t="s">
        <v>282</v>
      </c>
      <c r="D98" s="91" t="s">
        <v>285</v>
      </c>
      <c r="E98" s="91" t="s">
        <v>286</v>
      </c>
      <c r="F98" s="91">
        <v>1965</v>
      </c>
      <c r="G98" s="108" t="str">
        <f>VLOOKUP(F98,Jahrgänge!$A$2:$B$114,2,1)</f>
        <v>S</v>
      </c>
      <c r="H98" s="91">
        <v>262629</v>
      </c>
      <c r="I98" s="91" t="s">
        <v>287</v>
      </c>
      <c r="J98" s="91">
        <v>8543</v>
      </c>
      <c r="K98" s="91" t="s">
        <v>288</v>
      </c>
      <c r="L98" s="110" t="s">
        <v>283</v>
      </c>
      <c r="M98" s="91" t="s">
        <v>282</v>
      </c>
      <c r="N98" s="91" t="s">
        <v>284</v>
      </c>
      <c r="O98" s="93">
        <v>43341</v>
      </c>
      <c r="P98" s="94">
        <v>10</v>
      </c>
      <c r="Q98" s="95">
        <v>42977.798611111109</v>
      </c>
      <c r="R98" s="95">
        <v>42977.84375</v>
      </c>
      <c r="S98" s="94">
        <v>7</v>
      </c>
      <c r="T98" s="96">
        <f t="shared" si="29"/>
        <v>50</v>
      </c>
      <c r="U98" s="114" t="s">
        <v>550</v>
      </c>
      <c r="W98" s="98">
        <v>98.2</v>
      </c>
      <c r="X98" s="98">
        <v>101.3</v>
      </c>
      <c r="Y98" s="98">
        <v>100.8</v>
      </c>
      <c r="Z98" s="98">
        <v>101.2</v>
      </c>
      <c r="AA98" s="98">
        <v>97.9</v>
      </c>
      <c r="AB98" s="98">
        <v>99.9</v>
      </c>
      <c r="AC98" s="99">
        <v>28</v>
      </c>
      <c r="AD98" s="100">
        <f>VLOOKUP(AF98,Auszahlungen_Startgeld!$A$3:$G$6543,IF(OR(G98="U17",G98="U21",G98="V",G98="SV"),3,4),1)</f>
        <v>8</v>
      </c>
      <c r="AE98" s="101">
        <f t="shared" si="41"/>
        <v>599.33908139120001</v>
      </c>
      <c r="AF98" s="101">
        <f t="shared" si="30"/>
        <v>599.29999999999995</v>
      </c>
      <c r="AG98" s="102">
        <f t="shared" si="31"/>
        <v>80</v>
      </c>
      <c r="AI98" s="103">
        <f t="shared" si="32"/>
        <v>2.8000000000000001E-2</v>
      </c>
      <c r="AJ98" s="103">
        <f t="shared" si="33"/>
        <v>9.8200000000000006E-8</v>
      </c>
      <c r="AK98" s="103">
        <f t="shared" si="34"/>
        <v>1.0130000000000001E-6</v>
      </c>
      <c r="AL98" s="103">
        <f t="shared" si="35"/>
        <v>1.008E-5</v>
      </c>
      <c r="AM98" s="103">
        <f t="shared" si="36"/>
        <v>1.0119999999999999E-4</v>
      </c>
      <c r="AN98" s="103">
        <f t="shared" si="37"/>
        <v>9.7900000000000005E-4</v>
      </c>
      <c r="AO98" s="104">
        <f t="shared" si="38"/>
        <v>9.9900000000000006E-3</v>
      </c>
      <c r="AQ98" s="105"/>
      <c r="AR98" s="105"/>
      <c r="AS98" s="105"/>
      <c r="AT98" s="105"/>
      <c r="AU98" s="105"/>
      <c r="AV98" s="105"/>
      <c r="AW98" s="106">
        <f t="shared" si="39"/>
        <v>3.9081391200000003E-2</v>
      </c>
      <c r="AX98" s="106">
        <f t="shared" si="40"/>
        <v>0</v>
      </c>
      <c r="AY98" s="100">
        <f>VLOOKUP(AX98,Auszahlungen_Startgeld!$O$3:$U$6543,IF(OR(G98="U17",G98="U21",G98="V",G98="SV"),3,4),1)</f>
        <v>0</v>
      </c>
    </row>
    <row r="99" spans="1:51" x14ac:dyDescent="0.25">
      <c r="A99" s="90">
        <v>98</v>
      </c>
      <c r="B99" s="90">
        <f t="shared" si="42"/>
        <v>33</v>
      </c>
      <c r="C99" s="91" t="s">
        <v>214</v>
      </c>
      <c r="D99" s="91" t="s">
        <v>215</v>
      </c>
      <c r="E99" s="91" t="s">
        <v>216</v>
      </c>
      <c r="F99" s="91">
        <v>1954</v>
      </c>
      <c r="G99" s="108" t="str">
        <f>VLOOKUP(F99,Jahrgänge!$A$2:$B$114,2,1)</f>
        <v>V</v>
      </c>
      <c r="H99" s="91">
        <v>113444</v>
      </c>
      <c r="I99" s="91" t="s">
        <v>217</v>
      </c>
      <c r="J99" s="91">
        <v>8546</v>
      </c>
      <c r="K99" s="91" t="s">
        <v>218</v>
      </c>
      <c r="L99" s="91" t="s">
        <v>219</v>
      </c>
      <c r="M99" s="91" t="s">
        <v>220</v>
      </c>
      <c r="N99" s="92"/>
      <c r="O99" s="93">
        <v>43341</v>
      </c>
      <c r="P99" s="94">
        <v>10</v>
      </c>
      <c r="Q99" s="95">
        <v>42977.798611111109</v>
      </c>
      <c r="R99" s="95">
        <v>42977.84375</v>
      </c>
      <c r="S99" s="94">
        <v>8</v>
      </c>
      <c r="T99" s="96">
        <f t="shared" si="29"/>
        <v>50</v>
      </c>
      <c r="U99" s="114" t="s">
        <v>550</v>
      </c>
      <c r="W99" s="98">
        <v>101.8</v>
      </c>
      <c r="X99" s="98">
        <v>104.2</v>
      </c>
      <c r="Y99" s="98">
        <v>99.8</v>
      </c>
      <c r="Z99" s="98">
        <v>102.7</v>
      </c>
      <c r="AA99" s="98">
        <v>102.5</v>
      </c>
      <c r="AB99" s="98">
        <v>101.6</v>
      </c>
      <c r="AC99" s="99">
        <v>28</v>
      </c>
      <c r="AD99" s="100">
        <f>VLOOKUP(AF99,Auszahlungen_Startgeld!$A$3:$G$6543,IF(OR(G99="U17",G99="U21",G99="V",G99="SV"),3,4),1)</f>
        <v>50</v>
      </c>
      <c r="AE99" s="101">
        <f t="shared" si="41"/>
        <v>612.6392988238</v>
      </c>
      <c r="AF99" s="101">
        <f t="shared" si="30"/>
        <v>612.6</v>
      </c>
      <c r="AG99" s="102">
        <f t="shared" si="31"/>
        <v>33</v>
      </c>
      <c r="AI99" s="103">
        <f t="shared" si="32"/>
        <v>2.8000000000000001E-2</v>
      </c>
      <c r="AJ99" s="103">
        <f t="shared" si="33"/>
        <v>1.018E-7</v>
      </c>
      <c r="AK99" s="103">
        <f t="shared" si="34"/>
        <v>1.0420000000000001E-6</v>
      </c>
      <c r="AL99" s="103">
        <f t="shared" si="35"/>
        <v>9.9799999999999993E-6</v>
      </c>
      <c r="AM99" s="103">
        <f t="shared" si="36"/>
        <v>1.027E-4</v>
      </c>
      <c r="AN99" s="103">
        <f t="shared" si="37"/>
        <v>1.0250000000000001E-3</v>
      </c>
      <c r="AO99" s="104">
        <f t="shared" si="38"/>
        <v>1.0160000000000001E-2</v>
      </c>
      <c r="AQ99" s="105"/>
      <c r="AR99" s="105"/>
      <c r="AS99" s="105"/>
      <c r="AT99" s="105"/>
      <c r="AU99" s="105"/>
      <c r="AV99" s="105"/>
      <c r="AW99" s="106">
        <f t="shared" si="39"/>
        <v>3.92988238E-2</v>
      </c>
      <c r="AX99" s="106">
        <f t="shared" si="40"/>
        <v>0</v>
      </c>
      <c r="AY99" s="100">
        <f>VLOOKUP(AX99,Auszahlungen_Startgeld!$O$3:$U$6543,IF(OR(G99="U17",G99="U21",G99="V",G99="SV"),3,4),1)</f>
        <v>0</v>
      </c>
    </row>
    <row r="100" spans="1:51" x14ac:dyDescent="0.25">
      <c r="A100" s="90">
        <v>99</v>
      </c>
      <c r="B100" s="90">
        <f t="shared" si="42"/>
        <v>73</v>
      </c>
      <c r="C100" s="115" t="s">
        <v>308</v>
      </c>
      <c r="D100" s="92" t="str">
        <f>VLOOKUP($H100,[1]Teilnehmerliste!$C$6:$N$999,3,0)</f>
        <v>Weber</v>
      </c>
      <c r="E100" s="92" t="str">
        <f>VLOOKUP($H100,[1]Teilnehmerliste!$C$6:$N$999,4,0)</f>
        <v>Hansruedi</v>
      </c>
      <c r="F100" s="92">
        <f>VLOOKUP($H100,[1]Teilnehmerliste!$C$6:$N$999,6,0)</f>
        <v>1958</v>
      </c>
      <c r="G100" s="108" t="str">
        <f>VLOOKUP(F100,Jahrgänge!$A$2:$B$114,2,1)</f>
        <v>V</v>
      </c>
      <c r="H100" s="92">
        <v>129190</v>
      </c>
      <c r="I100" s="92" t="str">
        <f>VLOOKUP($H100,[1]Teilnehmerliste!$C$6:$N$999,7,0)</f>
        <v>binzhofstrasse 91</v>
      </c>
      <c r="J100" s="92">
        <f>VLOOKUP($H100,[1]Teilnehmerliste!$C$6:$N$999,8,0)</f>
        <v>8404</v>
      </c>
      <c r="K100" s="92" t="str">
        <f>VLOOKUP($H100,[1]Teilnehmerliste!$C$6:$N$999,9,0)</f>
        <v>Winterthur</v>
      </c>
      <c r="L100" s="92" t="str">
        <f>VLOOKUP($H100,[1]Teilnehmerliste!$C$6:$N$999,11,0)</f>
        <v>weber58@hispeed.ch</v>
      </c>
      <c r="M100" s="115" t="s">
        <v>308</v>
      </c>
      <c r="N100" s="92"/>
      <c r="O100" s="93">
        <v>43341</v>
      </c>
      <c r="P100" s="94">
        <v>10</v>
      </c>
      <c r="Q100" s="95">
        <v>42977.798611111109</v>
      </c>
      <c r="R100" s="95">
        <v>42977.84375</v>
      </c>
      <c r="S100" s="94">
        <v>9</v>
      </c>
      <c r="T100" s="96">
        <f t="shared" si="29"/>
        <v>50</v>
      </c>
      <c r="U100" s="114" t="s">
        <v>550</v>
      </c>
      <c r="W100" s="98">
        <v>101.1</v>
      </c>
      <c r="X100" s="98">
        <v>99.4</v>
      </c>
      <c r="Y100" s="98">
        <v>99.9</v>
      </c>
      <c r="Z100" s="98">
        <v>98.6</v>
      </c>
      <c r="AA100" s="98">
        <v>102.3</v>
      </c>
      <c r="AB100" s="98">
        <v>101.3</v>
      </c>
      <c r="AC100" s="99">
        <v>18</v>
      </c>
      <c r="AD100" s="100">
        <f>VLOOKUP(AF100,Auszahlungen_Startgeld!$A$3:$G$6543,IF(OR(G100="U17",G100="U21",G100="V",G100="SV"),3,4),1)</f>
        <v>24</v>
      </c>
      <c r="AE100" s="101">
        <f t="shared" si="41"/>
        <v>602.6292626851</v>
      </c>
      <c r="AF100" s="101">
        <f t="shared" si="30"/>
        <v>602.6</v>
      </c>
      <c r="AG100" s="102">
        <f t="shared" si="31"/>
        <v>73</v>
      </c>
      <c r="AI100" s="103">
        <f t="shared" si="32"/>
        <v>1.8000000000000002E-2</v>
      </c>
      <c r="AJ100" s="103">
        <f t="shared" si="33"/>
        <v>1.011E-7</v>
      </c>
      <c r="AK100" s="103">
        <f t="shared" si="34"/>
        <v>9.9400000000000014E-7</v>
      </c>
      <c r="AL100" s="103">
        <f t="shared" si="35"/>
        <v>9.9900000000000009E-6</v>
      </c>
      <c r="AM100" s="103">
        <f t="shared" si="36"/>
        <v>9.8599999999999984E-5</v>
      </c>
      <c r="AN100" s="103">
        <f t="shared" si="37"/>
        <v>1.023E-3</v>
      </c>
      <c r="AO100" s="104">
        <f t="shared" si="38"/>
        <v>1.013E-2</v>
      </c>
      <c r="AQ100" s="105"/>
      <c r="AR100" s="105"/>
      <c r="AS100" s="105"/>
      <c r="AT100" s="105"/>
      <c r="AU100" s="105"/>
      <c r="AV100" s="105"/>
      <c r="AW100" s="106">
        <f t="shared" si="39"/>
        <v>2.9262685100000005E-2</v>
      </c>
      <c r="AX100" s="106">
        <f t="shared" si="40"/>
        <v>0</v>
      </c>
      <c r="AY100" s="100">
        <f>VLOOKUP(AX100,Auszahlungen_Startgeld!$O$3:$U$6543,IF(OR(G100="U17",G100="U21",G100="V",G100="SV"),3,4),1)</f>
        <v>0</v>
      </c>
    </row>
    <row r="101" spans="1:51" x14ac:dyDescent="0.25">
      <c r="A101" s="90">
        <v>100</v>
      </c>
      <c r="B101" s="90">
        <f t="shared" si="42"/>
        <v>98</v>
      </c>
      <c r="C101" s="107" t="e">
        <f>VLOOKUP($H101,[1]Teilnehmerliste!$C$6:$N$999,12,0)</f>
        <v>#N/A</v>
      </c>
      <c r="D101" s="107" t="e">
        <f>VLOOKUP($H101,[1]Teilnehmerliste!$C$6:$N$999,3,0)</f>
        <v>#N/A</v>
      </c>
      <c r="E101" s="107" t="e">
        <f>VLOOKUP($H101,[1]Teilnehmerliste!$C$6:$N$999,4,0)</f>
        <v>#N/A</v>
      </c>
      <c r="F101" s="107" t="e">
        <f>VLOOKUP($H101,[1]Teilnehmerliste!$C$6:$N$999,6,0)</f>
        <v>#N/A</v>
      </c>
      <c r="G101" s="108" t="e">
        <f>VLOOKUP(F101,Jahrgänge!$A$2:$B$114,2,1)</f>
        <v>#N/A</v>
      </c>
      <c r="H101" s="109"/>
      <c r="I101" s="107" t="e">
        <f>VLOOKUP($H101,[1]Teilnehmerliste!$C$6:$N$999,7,0)</f>
        <v>#N/A</v>
      </c>
      <c r="J101" s="107" t="e">
        <f>VLOOKUP($H101,[1]Teilnehmerliste!$C$6:$N$999,8,0)</f>
        <v>#N/A</v>
      </c>
      <c r="K101" s="107" t="e">
        <f>VLOOKUP($H101,[1]Teilnehmerliste!$C$6:$N$999,9,0)</f>
        <v>#N/A</v>
      </c>
      <c r="L101" s="107" t="e">
        <f>VLOOKUP($H101,[1]Teilnehmerliste!$C$6:$N$999,11,0)</f>
        <v>#N/A</v>
      </c>
      <c r="M101" s="107" t="e">
        <f>VLOOKUP($H101,[1]Teilnehmerliste!$C$6:$N$999,12,0)</f>
        <v>#N/A</v>
      </c>
      <c r="N101" s="92"/>
      <c r="O101" s="93">
        <v>43341</v>
      </c>
      <c r="P101" s="94">
        <v>10</v>
      </c>
      <c r="Q101" s="95">
        <v>42977.798611111109</v>
      </c>
      <c r="R101" s="95">
        <v>42977.84375</v>
      </c>
      <c r="S101" s="94">
        <v>10</v>
      </c>
      <c r="T101" s="96" t="e">
        <f t="shared" si="29"/>
        <v>#N/A</v>
      </c>
      <c r="U101" s="97" t="s">
        <v>123</v>
      </c>
      <c r="W101" s="98"/>
      <c r="X101" s="98"/>
      <c r="Y101" s="98"/>
      <c r="Z101" s="98"/>
      <c r="AA101" s="98"/>
      <c r="AB101" s="98"/>
      <c r="AC101" s="99"/>
      <c r="AD101" s="100" t="e">
        <f>VLOOKUP(AF101,Auszahlungen_Startgeld!$A$3:$G$6543,IF(OR(G101="U17",G101="U21",G101="V",G101="SV"),3,4),1)</f>
        <v>#N/A</v>
      </c>
      <c r="AE101" s="101">
        <f t="shared" si="41"/>
        <v>0</v>
      </c>
      <c r="AF101" s="101">
        <f t="shared" si="30"/>
        <v>0</v>
      </c>
      <c r="AG101" s="102">
        <f t="shared" si="31"/>
        <v>98</v>
      </c>
      <c r="AI101" s="103">
        <f t="shared" si="32"/>
        <v>0</v>
      </c>
      <c r="AJ101" s="103">
        <f t="shared" si="33"/>
        <v>0</v>
      </c>
      <c r="AK101" s="103">
        <f t="shared" si="34"/>
        <v>0</v>
      </c>
      <c r="AL101" s="103">
        <f t="shared" si="35"/>
        <v>0</v>
      </c>
      <c r="AM101" s="103">
        <f t="shared" si="36"/>
        <v>0</v>
      </c>
      <c r="AN101" s="103">
        <f t="shared" si="37"/>
        <v>0</v>
      </c>
      <c r="AO101" s="104">
        <f t="shared" si="38"/>
        <v>0</v>
      </c>
      <c r="AQ101" s="105"/>
      <c r="AR101" s="105"/>
      <c r="AS101" s="105"/>
      <c r="AT101" s="105"/>
      <c r="AU101" s="105"/>
      <c r="AV101" s="105"/>
      <c r="AW101" s="106">
        <f t="shared" si="39"/>
        <v>0</v>
      </c>
      <c r="AX101" s="106">
        <f t="shared" si="40"/>
        <v>0</v>
      </c>
      <c r="AY101" s="100" t="e">
        <f>VLOOKUP(AX101,Auszahlungen_Startgeld!$O$3:$U$6543,IF(OR(G101="U17",G101="U21",G101="V",G101="SV"),3,4),1)</f>
        <v>#N/A</v>
      </c>
    </row>
    <row r="102" spans="1:51" x14ac:dyDescent="0.25">
      <c r="A102" s="90">
        <v>101</v>
      </c>
      <c r="B102" s="90">
        <f t="shared" si="28"/>
        <v>42</v>
      </c>
      <c r="C102" s="91" t="s">
        <v>203</v>
      </c>
      <c r="D102" s="91" t="s">
        <v>204</v>
      </c>
      <c r="E102" s="91" t="s">
        <v>205</v>
      </c>
      <c r="F102" s="91">
        <v>1977</v>
      </c>
      <c r="G102" s="108" t="str">
        <f>VLOOKUP(F102,Jahrgänge!$A$2:$B$114,2,1)</f>
        <v>E</v>
      </c>
      <c r="H102" s="91">
        <v>110802</v>
      </c>
      <c r="I102" s="91" t="s">
        <v>206</v>
      </c>
      <c r="J102" s="91">
        <v>4153</v>
      </c>
      <c r="K102" s="91" t="s">
        <v>207</v>
      </c>
      <c r="L102" s="91" t="s">
        <v>208</v>
      </c>
      <c r="M102" s="91" t="s">
        <v>203</v>
      </c>
      <c r="N102" s="91"/>
      <c r="O102" s="93">
        <v>43344</v>
      </c>
      <c r="P102" s="94">
        <v>11</v>
      </c>
      <c r="Q102" s="95">
        <v>42980.333333333336</v>
      </c>
      <c r="R102" s="95">
        <v>42980.378472222219</v>
      </c>
      <c r="S102" s="94">
        <v>1</v>
      </c>
      <c r="T102" s="96">
        <f t="shared" si="29"/>
        <v>50</v>
      </c>
      <c r="U102" s="114" t="s">
        <v>572</v>
      </c>
      <c r="W102" s="98">
        <v>98.3</v>
      </c>
      <c r="X102" s="98">
        <v>103.9</v>
      </c>
      <c r="Y102" s="98">
        <v>102.5</v>
      </c>
      <c r="Z102" s="98">
        <v>102</v>
      </c>
      <c r="AA102" s="98">
        <v>101.9</v>
      </c>
      <c r="AB102" s="98">
        <v>102.5</v>
      </c>
      <c r="AC102" s="99">
        <v>26</v>
      </c>
      <c r="AD102" s="100">
        <f>VLOOKUP(AF102,Auszahlungen_Startgeld!$A$3:$G$6543,IF(OR(G102="U17",G102="U21",G102="V",G102="SV"),3,4),1)</f>
        <v>30</v>
      </c>
      <c r="AE102" s="101">
        <f t="shared" si="41"/>
        <v>611.13738238730002</v>
      </c>
      <c r="AF102" s="101">
        <f t="shared" si="30"/>
        <v>611.1</v>
      </c>
      <c r="AG102" s="102">
        <f t="shared" si="31"/>
        <v>42</v>
      </c>
      <c r="AI102" s="103">
        <f t="shared" si="32"/>
        <v>2.6000000000000002E-2</v>
      </c>
      <c r="AJ102" s="103">
        <f t="shared" si="33"/>
        <v>9.83E-8</v>
      </c>
      <c r="AK102" s="103">
        <f t="shared" si="34"/>
        <v>1.0390000000000001E-6</v>
      </c>
      <c r="AL102" s="103">
        <f t="shared" si="35"/>
        <v>1.025E-5</v>
      </c>
      <c r="AM102" s="103">
        <f t="shared" si="36"/>
        <v>1.02E-4</v>
      </c>
      <c r="AN102" s="103">
        <f t="shared" si="37"/>
        <v>1.0190000000000002E-3</v>
      </c>
      <c r="AO102" s="104">
        <f t="shared" si="38"/>
        <v>1.025E-2</v>
      </c>
      <c r="AQ102" s="105"/>
      <c r="AR102" s="105"/>
      <c r="AS102" s="105"/>
      <c r="AT102" s="105"/>
      <c r="AU102" s="105"/>
      <c r="AV102" s="105"/>
      <c r="AW102" s="106">
        <f t="shared" si="39"/>
        <v>3.7382387300000007E-2</v>
      </c>
      <c r="AX102" s="106">
        <f t="shared" si="40"/>
        <v>0</v>
      </c>
      <c r="AY102" s="100">
        <f>VLOOKUP(AX102,Auszahlungen_Startgeld!$O$3:$U$6543,IF(OR(G102="U17",G102="U21",G102="V",G102="SV"),3,4),1)</f>
        <v>0</v>
      </c>
    </row>
    <row r="103" spans="1:51" x14ac:dyDescent="0.25">
      <c r="A103" s="90">
        <v>102</v>
      </c>
      <c r="B103" s="90">
        <f t="shared" si="28"/>
        <v>88</v>
      </c>
      <c r="C103" s="91" t="s">
        <v>203</v>
      </c>
      <c r="D103" s="91" t="s">
        <v>209</v>
      </c>
      <c r="E103" s="91" t="s">
        <v>210</v>
      </c>
      <c r="F103" s="91">
        <v>1974</v>
      </c>
      <c r="G103" s="108" t="str">
        <f>VLOOKUP(F103,Jahrgänge!$A$2:$B$114,2,1)</f>
        <v>E</v>
      </c>
      <c r="H103" s="91">
        <v>311664</v>
      </c>
      <c r="I103" s="91" t="s">
        <v>206</v>
      </c>
      <c r="J103" s="91">
        <v>4153</v>
      </c>
      <c r="K103" s="91" t="s">
        <v>207</v>
      </c>
      <c r="L103" s="91" t="s">
        <v>208</v>
      </c>
      <c r="M103" s="91" t="s">
        <v>203</v>
      </c>
      <c r="N103" s="92"/>
      <c r="O103" s="93">
        <v>43344</v>
      </c>
      <c r="P103" s="94">
        <v>11</v>
      </c>
      <c r="Q103" s="95">
        <v>42980.333333333336</v>
      </c>
      <c r="R103" s="95">
        <v>42980.378472222219</v>
      </c>
      <c r="S103" s="94">
        <v>2</v>
      </c>
      <c r="T103" s="96">
        <f t="shared" si="29"/>
        <v>50</v>
      </c>
      <c r="U103" s="114" t="s">
        <v>572</v>
      </c>
      <c r="W103" s="98">
        <v>98.6</v>
      </c>
      <c r="X103" s="98">
        <v>100.3</v>
      </c>
      <c r="Y103" s="98">
        <v>100.6</v>
      </c>
      <c r="Z103" s="98">
        <v>97.6</v>
      </c>
      <c r="AA103" s="98">
        <v>100.4</v>
      </c>
      <c r="AB103" s="98">
        <v>97</v>
      </c>
      <c r="AC103" s="99">
        <v>15</v>
      </c>
      <c r="AD103" s="100">
        <f>VLOOKUP(AF103,Auszahlungen_Startgeld!$A$3:$G$6543,IF(OR(G103="U17",G103="U21",G103="V",G103="SV"),3,4),1)</f>
        <v>6</v>
      </c>
      <c r="AE103" s="101">
        <f t="shared" si="41"/>
        <v>594.52581276160004</v>
      </c>
      <c r="AF103" s="101">
        <f t="shared" si="30"/>
        <v>594.5</v>
      </c>
      <c r="AG103" s="102">
        <f t="shared" si="31"/>
        <v>88</v>
      </c>
      <c r="AI103" s="103">
        <f t="shared" si="32"/>
        <v>1.4999999999999999E-2</v>
      </c>
      <c r="AJ103" s="103">
        <f t="shared" si="33"/>
        <v>9.8599999999999996E-8</v>
      </c>
      <c r="AK103" s="103">
        <f t="shared" si="34"/>
        <v>1.003E-6</v>
      </c>
      <c r="AL103" s="103">
        <f t="shared" si="35"/>
        <v>1.0059999999999999E-5</v>
      </c>
      <c r="AM103" s="103">
        <f t="shared" si="36"/>
        <v>9.7599999999999987E-5</v>
      </c>
      <c r="AN103" s="103">
        <f t="shared" si="37"/>
        <v>1.0040000000000001E-3</v>
      </c>
      <c r="AO103" s="104">
        <f t="shared" si="38"/>
        <v>9.7000000000000003E-3</v>
      </c>
      <c r="AQ103" s="105"/>
      <c r="AR103" s="105"/>
      <c r="AS103" s="105"/>
      <c r="AT103" s="105"/>
      <c r="AU103" s="105"/>
      <c r="AV103" s="105"/>
      <c r="AW103" s="106">
        <f t="shared" si="39"/>
        <v>2.5812761599999998E-2</v>
      </c>
      <c r="AX103" s="106">
        <f t="shared" si="40"/>
        <v>0</v>
      </c>
      <c r="AY103" s="100">
        <f>VLOOKUP(AX103,Auszahlungen_Startgeld!$O$3:$U$6543,IF(OR(G103="U17",G103="U21",G103="V",G103="SV"),3,4),1)</f>
        <v>0</v>
      </c>
    </row>
    <row r="104" spans="1:51" x14ac:dyDescent="0.25">
      <c r="A104" s="90">
        <v>103</v>
      </c>
      <c r="B104" s="90">
        <f t="shared" si="28"/>
        <v>57</v>
      </c>
      <c r="C104" s="91" t="s">
        <v>227</v>
      </c>
      <c r="D104" s="91" t="s">
        <v>229</v>
      </c>
      <c r="E104" s="91" t="s">
        <v>230</v>
      </c>
      <c r="F104" s="91">
        <v>1944</v>
      </c>
      <c r="G104" s="108" t="str">
        <f>VLOOKUP(F104,Jahrgänge!$A$2:$B$114,2,1)</f>
        <v>SV</v>
      </c>
      <c r="H104" s="91">
        <v>117712</v>
      </c>
      <c r="I104" s="91" t="s">
        <v>231</v>
      </c>
      <c r="J104" s="91">
        <v>8604</v>
      </c>
      <c r="K104" s="91" t="s">
        <v>232</v>
      </c>
      <c r="L104" s="91" t="s">
        <v>233</v>
      </c>
      <c r="M104" s="91" t="s">
        <v>228</v>
      </c>
      <c r="N104" s="92"/>
      <c r="O104" s="93">
        <v>43344</v>
      </c>
      <c r="P104" s="94">
        <v>11</v>
      </c>
      <c r="Q104" s="95">
        <v>42980.333333333336</v>
      </c>
      <c r="R104" s="95">
        <v>42980.378472222219</v>
      </c>
      <c r="S104" s="94">
        <v>3</v>
      </c>
      <c r="T104" s="96">
        <f t="shared" si="29"/>
        <v>50</v>
      </c>
      <c r="U104" s="114" t="s">
        <v>572</v>
      </c>
      <c r="W104" s="98">
        <v>99.7</v>
      </c>
      <c r="X104" s="98">
        <v>100.8</v>
      </c>
      <c r="Y104" s="98">
        <v>101.4</v>
      </c>
      <c r="Z104" s="98">
        <v>98.6</v>
      </c>
      <c r="AA104" s="98">
        <v>103.9</v>
      </c>
      <c r="AB104" s="98">
        <v>101.9</v>
      </c>
      <c r="AC104" s="99">
        <v>23</v>
      </c>
      <c r="AD104" s="100">
        <f>VLOOKUP(AF104,Auszahlungen_Startgeld!$A$3:$G$6543,IF(OR(G104="U17",G104="U21",G104="V",G104="SV"),3,4),1)</f>
        <v>32</v>
      </c>
      <c r="AE104" s="101">
        <f t="shared" si="41"/>
        <v>606.3343388477</v>
      </c>
      <c r="AF104" s="101">
        <f t="shared" si="30"/>
        <v>606.29999999999995</v>
      </c>
      <c r="AG104" s="102">
        <f t="shared" si="31"/>
        <v>57</v>
      </c>
      <c r="AI104" s="103">
        <f t="shared" si="32"/>
        <v>2.3E-2</v>
      </c>
      <c r="AJ104" s="103">
        <f t="shared" si="33"/>
        <v>9.9700000000000013E-8</v>
      </c>
      <c r="AK104" s="103">
        <f t="shared" si="34"/>
        <v>1.0079999999999999E-6</v>
      </c>
      <c r="AL104" s="103">
        <f t="shared" si="35"/>
        <v>1.0139999999999999E-5</v>
      </c>
      <c r="AM104" s="103">
        <f t="shared" si="36"/>
        <v>9.8599999999999984E-5</v>
      </c>
      <c r="AN104" s="103">
        <f t="shared" si="37"/>
        <v>1.0390000000000002E-3</v>
      </c>
      <c r="AO104" s="104">
        <f t="shared" si="38"/>
        <v>1.0190000000000001E-2</v>
      </c>
      <c r="AQ104" s="105"/>
      <c r="AR104" s="105"/>
      <c r="AS104" s="105"/>
      <c r="AT104" s="105"/>
      <c r="AU104" s="105"/>
      <c r="AV104" s="105"/>
      <c r="AW104" s="106">
        <f t="shared" si="39"/>
        <v>3.4338847700000001E-2</v>
      </c>
      <c r="AX104" s="106">
        <f t="shared" si="40"/>
        <v>0</v>
      </c>
      <c r="AY104" s="100">
        <f>VLOOKUP(AX104,Auszahlungen_Startgeld!$O$3:$U$6543,IF(OR(G104="U17",G104="U21",G104="V",G104="SV"),3,4),1)</f>
        <v>0</v>
      </c>
    </row>
    <row r="105" spans="1:51" x14ac:dyDescent="0.25">
      <c r="A105" s="90">
        <v>104</v>
      </c>
      <c r="B105" s="90">
        <f t="shared" si="28"/>
        <v>72</v>
      </c>
      <c r="C105" s="91" t="s">
        <v>227</v>
      </c>
      <c r="D105" s="91" t="s">
        <v>235</v>
      </c>
      <c r="E105" s="91" t="s">
        <v>236</v>
      </c>
      <c r="F105" s="91">
        <v>1953</v>
      </c>
      <c r="G105" s="108" t="str">
        <f>VLOOKUP(F105,Jahrgänge!$A$2:$B$114,2,1)</f>
        <v>V</v>
      </c>
      <c r="H105" s="91">
        <v>162871</v>
      </c>
      <c r="I105" s="91" t="s">
        <v>237</v>
      </c>
      <c r="J105" s="91">
        <v>8610</v>
      </c>
      <c r="K105" s="91" t="s">
        <v>238</v>
      </c>
      <c r="L105" s="91" t="s">
        <v>239</v>
      </c>
      <c r="M105" s="91" t="s">
        <v>234</v>
      </c>
      <c r="N105" s="92"/>
      <c r="O105" s="93">
        <v>43344</v>
      </c>
      <c r="P105" s="94">
        <v>11</v>
      </c>
      <c r="Q105" s="95">
        <v>42980.333333333336</v>
      </c>
      <c r="R105" s="95">
        <v>42980.378472222219</v>
      </c>
      <c r="S105" s="94">
        <v>4</v>
      </c>
      <c r="T105" s="96">
        <f t="shared" si="29"/>
        <v>50</v>
      </c>
      <c r="U105" s="114" t="s">
        <v>572</v>
      </c>
      <c r="W105" s="98">
        <v>99.2</v>
      </c>
      <c r="X105" s="98">
        <v>100</v>
      </c>
      <c r="Y105" s="98">
        <v>100.7</v>
      </c>
      <c r="Z105" s="98">
        <v>101.4</v>
      </c>
      <c r="AA105" s="98">
        <v>98.6</v>
      </c>
      <c r="AB105" s="98">
        <v>102.7</v>
      </c>
      <c r="AC105" s="99">
        <v>19</v>
      </c>
      <c r="AD105" s="100">
        <f>VLOOKUP(AF105,Auszahlungen_Startgeld!$A$3:$G$6543,IF(OR(G105="U17",G105="U21",G105="V",G105="SV"),3,4),1)</f>
        <v>24</v>
      </c>
      <c r="AE105" s="101">
        <f t="shared" si="41"/>
        <v>602.63036856920007</v>
      </c>
      <c r="AF105" s="101">
        <f t="shared" si="30"/>
        <v>602.6</v>
      </c>
      <c r="AG105" s="102">
        <f t="shared" si="31"/>
        <v>72</v>
      </c>
      <c r="AI105" s="103">
        <f t="shared" si="32"/>
        <v>1.9E-2</v>
      </c>
      <c r="AJ105" s="103">
        <f t="shared" si="33"/>
        <v>9.9200000000000015E-8</v>
      </c>
      <c r="AK105" s="103">
        <f t="shared" si="34"/>
        <v>9.9999999999999995E-7</v>
      </c>
      <c r="AL105" s="103">
        <f t="shared" si="35"/>
        <v>1.007E-5</v>
      </c>
      <c r="AM105" s="103">
        <f t="shared" si="36"/>
        <v>1.014E-4</v>
      </c>
      <c r="AN105" s="103">
        <f t="shared" si="37"/>
        <v>9.8600000000000011E-4</v>
      </c>
      <c r="AO105" s="104">
        <f t="shared" si="38"/>
        <v>1.0270000000000001E-2</v>
      </c>
      <c r="AQ105" s="105"/>
      <c r="AR105" s="105"/>
      <c r="AS105" s="105"/>
      <c r="AT105" s="105"/>
      <c r="AU105" s="105"/>
      <c r="AV105" s="105"/>
      <c r="AW105" s="106">
        <f t="shared" si="39"/>
        <v>3.0368569200000004E-2</v>
      </c>
      <c r="AX105" s="106">
        <f t="shared" si="40"/>
        <v>0</v>
      </c>
      <c r="AY105" s="100">
        <f>VLOOKUP(AX105,Auszahlungen_Startgeld!$O$3:$U$6543,IF(OR(G105="U17",G105="U21",G105="V",G105="SV"),3,4),1)</f>
        <v>0</v>
      </c>
    </row>
    <row r="106" spans="1:51" x14ac:dyDescent="0.25">
      <c r="A106" s="90">
        <v>105</v>
      </c>
      <c r="B106" s="90">
        <f t="shared" si="28"/>
        <v>9</v>
      </c>
      <c r="C106" s="91" t="s">
        <v>253</v>
      </c>
      <c r="D106" s="91" t="s">
        <v>254</v>
      </c>
      <c r="E106" s="91" t="s">
        <v>255</v>
      </c>
      <c r="F106" s="91">
        <v>1973</v>
      </c>
      <c r="G106" s="108" t="str">
        <f>VLOOKUP(F106,Jahrgänge!$A$2:$B$114,2,1)</f>
        <v>E</v>
      </c>
      <c r="H106" s="91">
        <v>272382</v>
      </c>
      <c r="I106" s="91" t="s">
        <v>256</v>
      </c>
      <c r="J106" s="91">
        <v>1754</v>
      </c>
      <c r="K106" s="91" t="s">
        <v>257</v>
      </c>
      <c r="L106" s="91" t="s">
        <v>258</v>
      </c>
      <c r="M106" s="91" t="s">
        <v>253</v>
      </c>
      <c r="N106" s="92"/>
      <c r="O106" s="93">
        <v>43344</v>
      </c>
      <c r="P106" s="94">
        <v>11</v>
      </c>
      <c r="Q106" s="95">
        <v>42980.333333333336</v>
      </c>
      <c r="R106" s="95">
        <v>42980.378472222219</v>
      </c>
      <c r="S106" s="94">
        <v>5</v>
      </c>
      <c r="T106" s="96">
        <f t="shared" si="29"/>
        <v>50</v>
      </c>
      <c r="U106" s="114" t="s">
        <v>550</v>
      </c>
      <c r="W106" s="98">
        <v>101.9</v>
      </c>
      <c r="X106" s="98">
        <v>103.8</v>
      </c>
      <c r="Y106" s="98">
        <v>103.8</v>
      </c>
      <c r="Z106" s="98">
        <v>103.3</v>
      </c>
      <c r="AA106" s="98">
        <v>102.9</v>
      </c>
      <c r="AB106" s="98">
        <v>103.1</v>
      </c>
      <c r="AC106" s="99">
        <v>31</v>
      </c>
      <c r="AD106" s="100">
        <f>VLOOKUP(AF106,Auszahlungen_Startgeld!$A$3:$G$6543,IF(OR(G106="U17",G106="U21",G106="V",G106="SV"),3,4),1)</f>
        <v>65</v>
      </c>
      <c r="AE106" s="101">
        <f t="shared" si="41"/>
        <v>618.84245381990002</v>
      </c>
      <c r="AF106" s="101">
        <f t="shared" si="30"/>
        <v>618.80000000000007</v>
      </c>
      <c r="AG106" s="102">
        <f t="shared" si="31"/>
        <v>9</v>
      </c>
      <c r="AI106" s="103">
        <f t="shared" si="32"/>
        <v>3.1E-2</v>
      </c>
      <c r="AJ106" s="103">
        <f t="shared" si="33"/>
        <v>1.0190000000000001E-7</v>
      </c>
      <c r="AK106" s="103">
        <f t="shared" si="34"/>
        <v>1.0380000000000001E-6</v>
      </c>
      <c r="AL106" s="103">
        <f t="shared" si="35"/>
        <v>1.0379999999999999E-5</v>
      </c>
      <c r="AM106" s="103">
        <f t="shared" si="36"/>
        <v>1.0329999999999999E-4</v>
      </c>
      <c r="AN106" s="103">
        <f t="shared" si="37"/>
        <v>1.0290000000000002E-3</v>
      </c>
      <c r="AO106" s="104">
        <f t="shared" si="38"/>
        <v>1.031E-2</v>
      </c>
      <c r="AQ106" s="105"/>
      <c r="AR106" s="105"/>
      <c r="AS106" s="105"/>
      <c r="AT106" s="105"/>
      <c r="AU106" s="105"/>
      <c r="AV106" s="105"/>
      <c r="AW106" s="106">
        <f t="shared" si="39"/>
        <v>4.2453819900000002E-2</v>
      </c>
      <c r="AX106" s="106">
        <f t="shared" si="40"/>
        <v>0</v>
      </c>
      <c r="AY106" s="100">
        <f>VLOOKUP(AX106,Auszahlungen_Startgeld!$O$3:$U$6543,IF(OR(G106="U17",G106="U21",G106="V",G106="SV"),3,4),1)</f>
        <v>0</v>
      </c>
    </row>
    <row r="107" spans="1:51" x14ac:dyDescent="0.25">
      <c r="A107" s="90">
        <v>106</v>
      </c>
      <c r="B107" s="90">
        <f t="shared" si="28"/>
        <v>18</v>
      </c>
      <c r="C107" s="91" t="s">
        <v>253</v>
      </c>
      <c r="D107" s="91" t="s">
        <v>259</v>
      </c>
      <c r="E107" s="91" t="s">
        <v>260</v>
      </c>
      <c r="F107" s="91">
        <v>1944</v>
      </c>
      <c r="G107" s="108" t="str">
        <f>VLOOKUP(F107,Jahrgänge!$A$2:$B$114,2,1)</f>
        <v>SV</v>
      </c>
      <c r="H107" s="91">
        <v>161310</v>
      </c>
      <c r="I107" s="91" t="s">
        <v>261</v>
      </c>
      <c r="J107" s="91">
        <v>1752</v>
      </c>
      <c r="K107" s="91" t="s">
        <v>262</v>
      </c>
      <c r="L107" s="91" t="s">
        <v>263</v>
      </c>
      <c r="M107" s="91" t="s">
        <v>253</v>
      </c>
      <c r="N107" s="92"/>
      <c r="O107" s="93">
        <v>43344</v>
      </c>
      <c r="P107" s="94">
        <v>11</v>
      </c>
      <c r="Q107" s="95">
        <v>42980.333333333336</v>
      </c>
      <c r="R107" s="95">
        <v>42980.378472222219</v>
      </c>
      <c r="S107" s="94">
        <v>6</v>
      </c>
      <c r="T107" s="96">
        <f t="shared" si="29"/>
        <v>50</v>
      </c>
      <c r="U107" s="114" t="s">
        <v>572</v>
      </c>
      <c r="W107" s="98">
        <v>103.4</v>
      </c>
      <c r="X107" s="98">
        <v>101</v>
      </c>
      <c r="Y107" s="98">
        <v>102.9</v>
      </c>
      <c r="Z107" s="98">
        <v>101.9</v>
      </c>
      <c r="AA107" s="98">
        <v>104.9</v>
      </c>
      <c r="AB107" s="98">
        <v>102.6</v>
      </c>
      <c r="AC107" s="99">
        <v>34</v>
      </c>
      <c r="AD107" s="100">
        <f>VLOOKUP(AF107,Auszahlungen_Startgeld!$A$3:$G$6543,IF(OR(G107="U17",G107="U21",G107="V",G107="SV"),3,4),1)</f>
        <v>70</v>
      </c>
      <c r="AE107" s="101">
        <f t="shared" si="41"/>
        <v>616.74542230340001</v>
      </c>
      <c r="AF107" s="101">
        <f t="shared" si="30"/>
        <v>616.70000000000005</v>
      </c>
      <c r="AG107" s="102">
        <f t="shared" si="31"/>
        <v>18</v>
      </c>
      <c r="AI107" s="103">
        <f t="shared" si="32"/>
        <v>3.4000000000000002E-2</v>
      </c>
      <c r="AJ107" s="103">
        <f t="shared" si="33"/>
        <v>1.0340000000000001E-7</v>
      </c>
      <c r="AK107" s="103">
        <f t="shared" si="34"/>
        <v>1.0100000000000001E-6</v>
      </c>
      <c r="AL107" s="103">
        <f t="shared" si="35"/>
        <v>1.029E-5</v>
      </c>
      <c r="AM107" s="103">
        <f t="shared" si="36"/>
        <v>1.019E-4</v>
      </c>
      <c r="AN107" s="103">
        <f t="shared" si="37"/>
        <v>1.0490000000000002E-3</v>
      </c>
      <c r="AO107" s="104">
        <f t="shared" si="38"/>
        <v>1.026E-2</v>
      </c>
      <c r="AQ107" s="105"/>
      <c r="AR107" s="105"/>
      <c r="AS107" s="105"/>
      <c r="AT107" s="105"/>
      <c r="AU107" s="105"/>
      <c r="AV107" s="105"/>
      <c r="AW107" s="106">
        <f t="shared" si="39"/>
        <v>4.5422303400000009E-2</v>
      </c>
      <c r="AX107" s="106">
        <f t="shared" si="40"/>
        <v>0</v>
      </c>
      <c r="AY107" s="100">
        <f>VLOOKUP(AX107,Auszahlungen_Startgeld!$O$3:$U$6543,IF(OR(G107="U17",G107="U21",G107="V",G107="SV"),3,4),1)</f>
        <v>0</v>
      </c>
    </row>
    <row r="108" spans="1:51" x14ac:dyDescent="0.25">
      <c r="A108" s="90">
        <v>107</v>
      </c>
      <c r="B108" s="90">
        <f t="shared" si="28"/>
        <v>16</v>
      </c>
      <c r="C108" s="91" t="s">
        <v>253</v>
      </c>
      <c r="D108" s="91" t="s">
        <v>264</v>
      </c>
      <c r="E108" s="91" t="s">
        <v>265</v>
      </c>
      <c r="F108" s="91">
        <v>1966</v>
      </c>
      <c r="G108" s="108" t="str">
        <f>VLOOKUP(F108,Jahrgänge!$A$2:$B$114,2,1)</f>
        <v>S</v>
      </c>
      <c r="H108" s="91">
        <v>161783</v>
      </c>
      <c r="I108" s="91" t="s">
        <v>266</v>
      </c>
      <c r="J108" s="91">
        <v>1732</v>
      </c>
      <c r="K108" s="91" t="s">
        <v>267</v>
      </c>
      <c r="L108" s="91" t="s">
        <v>268</v>
      </c>
      <c r="M108" s="91" t="s">
        <v>253</v>
      </c>
      <c r="N108" s="92"/>
      <c r="O108" s="93">
        <v>43344</v>
      </c>
      <c r="P108" s="94">
        <v>11</v>
      </c>
      <c r="Q108" s="95">
        <v>42980.333333333336</v>
      </c>
      <c r="R108" s="95">
        <v>42980.378472222219</v>
      </c>
      <c r="S108" s="94">
        <v>7</v>
      </c>
      <c r="T108" s="96">
        <f t="shared" si="29"/>
        <v>50</v>
      </c>
      <c r="U108" s="114" t="s">
        <v>550</v>
      </c>
      <c r="W108" s="98">
        <v>102.9</v>
      </c>
      <c r="X108" s="98">
        <v>102</v>
      </c>
      <c r="Y108" s="98">
        <v>102.2</v>
      </c>
      <c r="Z108" s="98">
        <v>102.8</v>
      </c>
      <c r="AA108" s="98">
        <v>103.6</v>
      </c>
      <c r="AB108" s="98">
        <v>103.3</v>
      </c>
      <c r="AC108" s="99">
        <v>34</v>
      </c>
      <c r="AD108" s="100">
        <f>VLOOKUP(AF108,Auszahlungen_Startgeld!$A$3:$G$6543,IF(OR(G108="U17",G108="U21",G108="V",G108="SV"),3,4),1)</f>
        <v>55</v>
      </c>
      <c r="AE108" s="101">
        <f t="shared" si="41"/>
        <v>616.84548014289999</v>
      </c>
      <c r="AF108" s="101">
        <f t="shared" si="30"/>
        <v>616.79999999999995</v>
      </c>
      <c r="AG108" s="102">
        <f t="shared" si="31"/>
        <v>16</v>
      </c>
      <c r="AI108" s="103">
        <f t="shared" si="32"/>
        <v>3.4000000000000002E-2</v>
      </c>
      <c r="AJ108" s="103">
        <f t="shared" si="33"/>
        <v>1.0290000000000001E-7</v>
      </c>
      <c r="AK108" s="103">
        <f t="shared" si="34"/>
        <v>1.02E-6</v>
      </c>
      <c r="AL108" s="103">
        <f t="shared" si="35"/>
        <v>1.022E-5</v>
      </c>
      <c r="AM108" s="103">
        <f t="shared" si="36"/>
        <v>1.0279999999999999E-4</v>
      </c>
      <c r="AN108" s="103">
        <f t="shared" si="37"/>
        <v>1.036E-3</v>
      </c>
      <c r="AO108" s="104">
        <f t="shared" si="38"/>
        <v>1.0330000000000001E-2</v>
      </c>
      <c r="AQ108" s="105"/>
      <c r="AR108" s="105"/>
      <c r="AS108" s="105"/>
      <c r="AT108" s="105"/>
      <c r="AU108" s="105"/>
      <c r="AV108" s="105"/>
      <c r="AW108" s="106">
        <f t="shared" si="39"/>
        <v>4.5480142899999999E-2</v>
      </c>
      <c r="AX108" s="106">
        <f t="shared" si="40"/>
        <v>0</v>
      </c>
      <c r="AY108" s="100">
        <f>VLOOKUP(AX108,Auszahlungen_Startgeld!$O$3:$U$6543,IF(OR(G108="U17",G108="U21",G108="V",G108="SV"),3,4),1)</f>
        <v>0</v>
      </c>
    </row>
    <row r="109" spans="1:51" x14ac:dyDescent="0.25">
      <c r="A109" s="90">
        <v>108</v>
      </c>
      <c r="B109" s="90">
        <f t="shared" si="28"/>
        <v>98</v>
      </c>
      <c r="C109" s="91" t="s">
        <v>253</v>
      </c>
      <c r="D109" s="91" t="s">
        <v>269</v>
      </c>
      <c r="E109" s="91" t="s">
        <v>270</v>
      </c>
      <c r="F109" s="91">
        <v>1981</v>
      </c>
      <c r="G109" s="108" t="str">
        <f>VLOOKUP(F109,Jahrgänge!$A$2:$B$114,2,1)</f>
        <v>E</v>
      </c>
      <c r="H109" s="91">
        <v>161299</v>
      </c>
      <c r="I109" s="91" t="s">
        <v>271</v>
      </c>
      <c r="J109" s="91" t="s">
        <v>272</v>
      </c>
      <c r="K109" s="91" t="s">
        <v>273</v>
      </c>
      <c r="L109" s="91" t="s">
        <v>274</v>
      </c>
      <c r="M109" s="91" t="s">
        <v>253</v>
      </c>
      <c r="N109" s="92"/>
      <c r="O109" s="93">
        <v>43344</v>
      </c>
      <c r="P109" s="94">
        <v>11</v>
      </c>
      <c r="Q109" s="95">
        <v>42980.333333333336</v>
      </c>
      <c r="R109" s="95">
        <v>42980.378472222219</v>
      </c>
      <c r="S109" s="94">
        <v>8</v>
      </c>
      <c r="T109" s="96">
        <f t="shared" si="29"/>
        <v>50</v>
      </c>
      <c r="U109" s="97" t="s">
        <v>123</v>
      </c>
      <c r="W109" s="98"/>
      <c r="X109" s="98"/>
      <c r="Y109" s="98"/>
      <c r="Z109" s="98"/>
      <c r="AA109" s="98"/>
      <c r="AB109" s="98"/>
      <c r="AC109" s="99"/>
      <c r="AD109" s="100">
        <f>VLOOKUP(AF109,Auszahlungen_Startgeld!$A$3:$G$6543,IF(OR(G109="U17",G109="U21",G109="V",G109="SV"),3,4),1)</f>
        <v>0</v>
      </c>
      <c r="AE109" s="101">
        <f t="shared" si="41"/>
        <v>0</v>
      </c>
      <c r="AF109" s="101">
        <f t="shared" si="30"/>
        <v>0</v>
      </c>
      <c r="AG109" s="102">
        <f t="shared" si="31"/>
        <v>98</v>
      </c>
      <c r="AI109" s="103">
        <f t="shared" si="32"/>
        <v>0</v>
      </c>
      <c r="AJ109" s="103">
        <f t="shared" si="33"/>
        <v>0</v>
      </c>
      <c r="AK109" s="103">
        <f t="shared" si="34"/>
        <v>0</v>
      </c>
      <c r="AL109" s="103">
        <f t="shared" si="35"/>
        <v>0</v>
      </c>
      <c r="AM109" s="103">
        <f t="shared" si="36"/>
        <v>0</v>
      </c>
      <c r="AN109" s="103">
        <f t="shared" si="37"/>
        <v>0</v>
      </c>
      <c r="AO109" s="104">
        <f t="shared" si="38"/>
        <v>0</v>
      </c>
      <c r="AQ109" s="105"/>
      <c r="AR109" s="105"/>
      <c r="AS109" s="105"/>
      <c r="AT109" s="105"/>
      <c r="AU109" s="105"/>
      <c r="AV109" s="105"/>
      <c r="AW109" s="106">
        <f t="shared" si="39"/>
        <v>0</v>
      </c>
      <c r="AX109" s="106">
        <f t="shared" si="40"/>
        <v>0</v>
      </c>
      <c r="AY109" s="100">
        <f>VLOOKUP(AX109,Auszahlungen_Startgeld!$O$3:$U$6543,IF(OR(G109="U17",G109="U21",G109="V",G109="SV"),3,4),1)</f>
        <v>0</v>
      </c>
    </row>
    <row r="110" spans="1:51" x14ac:dyDescent="0.25">
      <c r="A110" s="90">
        <v>109</v>
      </c>
      <c r="B110" s="90">
        <f t="shared" si="28"/>
        <v>51</v>
      </c>
      <c r="C110" s="91" t="s">
        <v>253</v>
      </c>
      <c r="D110" s="91" t="s">
        <v>275</v>
      </c>
      <c r="E110" s="91" t="s">
        <v>276</v>
      </c>
      <c r="F110" s="91">
        <v>1999</v>
      </c>
      <c r="G110" s="108" t="str">
        <f>VLOOKUP(F110,Jahrgänge!$A$2:$B$114,2,1)</f>
        <v>U21</v>
      </c>
      <c r="H110" s="91">
        <v>688318</v>
      </c>
      <c r="I110" s="91" t="s">
        <v>277</v>
      </c>
      <c r="J110" s="91">
        <v>1727</v>
      </c>
      <c r="K110" s="91" t="s">
        <v>278</v>
      </c>
      <c r="L110" s="91"/>
      <c r="M110" s="91" t="s">
        <v>253</v>
      </c>
      <c r="N110" s="92"/>
      <c r="O110" s="93">
        <v>43344</v>
      </c>
      <c r="P110" s="94">
        <v>11</v>
      </c>
      <c r="Q110" s="95">
        <v>42980.333333333336</v>
      </c>
      <c r="R110" s="95">
        <v>42980.378472222219</v>
      </c>
      <c r="S110" s="94">
        <v>9</v>
      </c>
      <c r="T110" s="96">
        <f t="shared" si="29"/>
        <v>25</v>
      </c>
      <c r="U110" s="114" t="s">
        <v>550</v>
      </c>
      <c r="W110" s="98">
        <v>100.4</v>
      </c>
      <c r="X110" s="98">
        <v>102.4</v>
      </c>
      <c r="Y110" s="98">
        <v>102.2</v>
      </c>
      <c r="Z110" s="98">
        <v>100.1</v>
      </c>
      <c r="AA110" s="98">
        <v>100</v>
      </c>
      <c r="AB110" s="98">
        <v>102.3</v>
      </c>
      <c r="AC110" s="99">
        <v>24</v>
      </c>
      <c r="AD110" s="100">
        <f>VLOOKUP(AF110,Auszahlungen_Startgeld!$A$3:$G$6543,IF(OR(G110="U17",G110="U21",G110="V",G110="SV"),3,4),1)</f>
        <v>34</v>
      </c>
      <c r="AE110" s="101">
        <f t="shared" si="41"/>
        <v>607.43534144440002</v>
      </c>
      <c r="AF110" s="101">
        <f t="shared" si="30"/>
        <v>607.4</v>
      </c>
      <c r="AG110" s="102">
        <f t="shared" si="31"/>
        <v>51</v>
      </c>
      <c r="AI110" s="103">
        <f t="shared" si="32"/>
        <v>2.4E-2</v>
      </c>
      <c r="AJ110" s="103">
        <f t="shared" si="33"/>
        <v>1.0040000000000001E-7</v>
      </c>
      <c r="AK110" s="103">
        <f t="shared" si="34"/>
        <v>1.0240000000000001E-6</v>
      </c>
      <c r="AL110" s="103">
        <f t="shared" si="35"/>
        <v>1.022E-5</v>
      </c>
      <c r="AM110" s="103">
        <f t="shared" si="36"/>
        <v>1.0009999999999999E-4</v>
      </c>
      <c r="AN110" s="103">
        <f t="shared" si="37"/>
        <v>1E-3</v>
      </c>
      <c r="AO110" s="104">
        <f t="shared" si="38"/>
        <v>1.023E-2</v>
      </c>
      <c r="AQ110" s="105"/>
      <c r="AR110" s="105"/>
      <c r="AS110" s="105"/>
      <c r="AT110" s="105"/>
      <c r="AU110" s="105"/>
      <c r="AV110" s="105"/>
      <c r="AW110" s="106">
        <f t="shared" si="39"/>
        <v>3.5341444399999998E-2</v>
      </c>
      <c r="AX110" s="106">
        <f t="shared" si="40"/>
        <v>0</v>
      </c>
      <c r="AY110" s="100">
        <f>VLOOKUP(AX110,Auszahlungen_Startgeld!$O$3:$U$6543,IF(OR(G110="U17",G110="U21",G110="V",G110="SV"),3,4),1)</f>
        <v>0</v>
      </c>
    </row>
    <row r="111" spans="1:51" x14ac:dyDescent="0.25">
      <c r="A111" s="90">
        <v>110</v>
      </c>
      <c r="B111" s="90">
        <f t="shared" si="28"/>
        <v>11</v>
      </c>
      <c r="C111" s="91" t="s">
        <v>298</v>
      </c>
      <c r="D111" s="91" t="s">
        <v>299</v>
      </c>
      <c r="E111" s="91" t="s">
        <v>300</v>
      </c>
      <c r="F111" s="91">
        <v>1977</v>
      </c>
      <c r="G111" s="108" t="str">
        <f>VLOOKUP(F111,Jahrgänge!$A$2:$B$114,2,1)</f>
        <v>E</v>
      </c>
      <c r="H111" s="91">
        <v>114044</v>
      </c>
      <c r="I111" s="91" t="s">
        <v>301</v>
      </c>
      <c r="J111" s="91">
        <v>6103</v>
      </c>
      <c r="K111" s="91" t="s">
        <v>302</v>
      </c>
      <c r="L111" s="91" t="s">
        <v>303</v>
      </c>
      <c r="M111" s="91" t="s">
        <v>298</v>
      </c>
      <c r="N111" s="91"/>
      <c r="O111" s="93">
        <v>43344</v>
      </c>
      <c r="P111" s="94">
        <v>11</v>
      </c>
      <c r="Q111" s="95">
        <v>42980.333333333336</v>
      </c>
      <c r="R111" s="95">
        <v>42980.378472222219</v>
      </c>
      <c r="S111" s="94">
        <v>10</v>
      </c>
      <c r="T111" s="96">
        <f t="shared" si="29"/>
        <v>50</v>
      </c>
      <c r="U111" s="114" t="s">
        <v>572</v>
      </c>
      <c r="W111" s="98">
        <v>102.4</v>
      </c>
      <c r="X111" s="98">
        <v>103.1</v>
      </c>
      <c r="Y111" s="98">
        <v>102.3</v>
      </c>
      <c r="Z111" s="98">
        <v>103.1</v>
      </c>
      <c r="AA111" s="98">
        <v>103.6</v>
      </c>
      <c r="AB111" s="98">
        <v>103.3</v>
      </c>
      <c r="AC111" s="99">
        <v>29</v>
      </c>
      <c r="AD111" s="100">
        <f>VLOOKUP(AF111,Auszahlungen_Startgeld!$A$3:$G$6543,IF(OR(G111="U17",G111="U21",G111="V",G111="SV"),3,4),1)</f>
        <v>60</v>
      </c>
      <c r="AE111" s="101">
        <f t="shared" si="41"/>
        <v>617.8404804633999</v>
      </c>
      <c r="AF111" s="101">
        <f t="shared" si="30"/>
        <v>617.79999999999995</v>
      </c>
      <c r="AG111" s="102">
        <f t="shared" si="31"/>
        <v>11</v>
      </c>
      <c r="AI111" s="103">
        <f t="shared" si="32"/>
        <v>2.9000000000000001E-2</v>
      </c>
      <c r="AJ111" s="103">
        <f t="shared" si="33"/>
        <v>1.0240000000000002E-7</v>
      </c>
      <c r="AK111" s="103">
        <f t="shared" si="34"/>
        <v>1.031E-6</v>
      </c>
      <c r="AL111" s="103">
        <f t="shared" si="35"/>
        <v>1.0229999999999999E-5</v>
      </c>
      <c r="AM111" s="103">
        <f t="shared" si="36"/>
        <v>1.0309999999999999E-4</v>
      </c>
      <c r="AN111" s="103">
        <f t="shared" si="37"/>
        <v>1.036E-3</v>
      </c>
      <c r="AO111" s="104">
        <f t="shared" si="38"/>
        <v>1.0330000000000001E-2</v>
      </c>
      <c r="AQ111" s="105"/>
      <c r="AR111" s="105"/>
      <c r="AS111" s="105"/>
      <c r="AT111" s="105"/>
      <c r="AU111" s="105"/>
      <c r="AV111" s="105"/>
      <c r="AW111" s="106">
        <f t="shared" si="39"/>
        <v>4.04804634E-2</v>
      </c>
      <c r="AX111" s="106">
        <f t="shared" si="40"/>
        <v>0</v>
      </c>
      <c r="AY111" s="100">
        <f>VLOOKUP(AX111,Auszahlungen_Startgeld!$O$3:$U$6543,IF(OR(G111="U17",G111="U21",G111="V",G111="SV"),3,4),1)</f>
        <v>0</v>
      </c>
    </row>
    <row r="112" spans="1:51" x14ac:dyDescent="0.25">
      <c r="A112" s="90">
        <v>111</v>
      </c>
      <c r="B112" s="90">
        <f t="shared" si="28"/>
        <v>82</v>
      </c>
      <c r="C112" s="92" t="str">
        <f>VLOOKUP($H112,[1]Teilnehmerliste!$C$6:$N$999,12,0)</f>
        <v>Wildhaus</v>
      </c>
      <c r="D112" s="92" t="str">
        <f>VLOOKUP($H112,[1]Teilnehmerliste!$C$6:$N$999,3,0)</f>
        <v>Brauchli</v>
      </c>
      <c r="E112" s="92" t="str">
        <f>VLOOKUP($H112,[1]Teilnehmerliste!$C$6:$N$999,4,0)</f>
        <v>Claudia</v>
      </c>
      <c r="F112" s="92">
        <f>VLOOKUP($H112,[1]Teilnehmerliste!$C$6:$N$999,6,0)</f>
        <v>1975</v>
      </c>
      <c r="G112" s="108" t="str">
        <f>VLOOKUP(F112,Jahrgänge!$A$2:$B$114,2,1)</f>
        <v>E</v>
      </c>
      <c r="H112" s="92">
        <v>113439</v>
      </c>
      <c r="I112" s="92" t="str">
        <f>VLOOKUP($H112,[1]Teilnehmerliste!$C$6:$N$999,7,0)</f>
        <v>Untere Riethaldenstrasse 6</v>
      </c>
      <c r="J112" s="92" t="str">
        <f>VLOOKUP($H112,[1]Teilnehmerliste!$C$6:$N$999,8,0)</f>
        <v>9658</v>
      </c>
      <c r="K112" s="92" t="str">
        <f>VLOOKUP($H112,[1]Teilnehmerliste!$C$6:$N$999,9,0)</f>
        <v>Wildhaus</v>
      </c>
      <c r="L112" s="92" t="str">
        <f>VLOOKUP($H112,[1]Teilnehmerliste!$C$6:$N$999,11,0)</f>
        <v>ch-brauchli@bluewin.ch</v>
      </c>
      <c r="M112" s="92" t="str">
        <f>VLOOKUP($H112,[1]Teilnehmerliste!$C$6:$N$999,12,0)</f>
        <v>Wildhaus</v>
      </c>
      <c r="N112" s="92"/>
      <c r="O112" s="93">
        <v>43344</v>
      </c>
      <c r="P112" s="94">
        <v>12</v>
      </c>
      <c r="Q112" s="95">
        <v>42980.385416666664</v>
      </c>
      <c r="R112" s="95">
        <v>42980.430555555555</v>
      </c>
      <c r="S112" s="94">
        <v>1</v>
      </c>
      <c r="T112" s="96">
        <f t="shared" si="29"/>
        <v>50</v>
      </c>
      <c r="U112" s="114" t="s">
        <v>550</v>
      </c>
      <c r="W112" s="98">
        <v>101.3</v>
      </c>
      <c r="X112" s="98">
        <v>98.5</v>
      </c>
      <c r="Y112" s="98">
        <v>98</v>
      </c>
      <c r="Z112" s="98">
        <v>99.2</v>
      </c>
      <c r="AA112" s="98">
        <v>99</v>
      </c>
      <c r="AB112" s="98">
        <v>101.3</v>
      </c>
      <c r="AC112" s="99">
        <v>20</v>
      </c>
      <c r="AD112" s="100">
        <f>VLOOKUP(AF112,Auszahlungen_Startgeld!$A$3:$G$6543,IF(OR(G112="U17",G112="U21",G112="V",G112="SV"),3,4),1)</f>
        <v>8</v>
      </c>
      <c r="AE112" s="101">
        <f t="shared" si="41"/>
        <v>597.33123008629991</v>
      </c>
      <c r="AF112" s="101">
        <f t="shared" si="30"/>
        <v>597.29999999999995</v>
      </c>
      <c r="AG112" s="102">
        <f t="shared" si="31"/>
        <v>82</v>
      </c>
      <c r="AI112" s="103">
        <f t="shared" si="32"/>
        <v>0.02</v>
      </c>
      <c r="AJ112" s="103">
        <f t="shared" si="33"/>
        <v>1.013E-7</v>
      </c>
      <c r="AK112" s="103">
        <f t="shared" si="34"/>
        <v>9.850000000000001E-7</v>
      </c>
      <c r="AL112" s="103">
        <f t="shared" si="35"/>
        <v>9.7999999999999993E-6</v>
      </c>
      <c r="AM112" s="103">
        <f t="shared" si="36"/>
        <v>9.9199999999999999E-5</v>
      </c>
      <c r="AN112" s="103">
        <f t="shared" si="37"/>
        <v>9.8999999999999999E-4</v>
      </c>
      <c r="AO112" s="104">
        <f t="shared" si="38"/>
        <v>1.013E-2</v>
      </c>
      <c r="AQ112" s="105"/>
      <c r="AR112" s="105"/>
      <c r="AS112" s="105"/>
      <c r="AT112" s="105"/>
      <c r="AU112" s="105"/>
      <c r="AV112" s="105"/>
      <c r="AW112" s="106">
        <f t="shared" si="39"/>
        <v>3.1230086300000001E-2</v>
      </c>
      <c r="AX112" s="106">
        <f t="shared" si="40"/>
        <v>0</v>
      </c>
      <c r="AY112" s="100">
        <f>VLOOKUP(AX112,Auszahlungen_Startgeld!$O$3:$U$6543,IF(OR(G112="U17",G112="U21",G112="V",G112="SV"),3,4),1)</f>
        <v>0</v>
      </c>
    </row>
    <row r="113" spans="1:51" x14ac:dyDescent="0.25">
      <c r="A113" s="90">
        <v>112</v>
      </c>
      <c r="B113" s="90">
        <f t="shared" si="28"/>
        <v>28</v>
      </c>
      <c r="C113" s="91" t="s">
        <v>222</v>
      </c>
      <c r="D113" s="91" t="s">
        <v>289</v>
      </c>
      <c r="E113" s="91" t="s">
        <v>290</v>
      </c>
      <c r="F113" s="91">
        <v>1969</v>
      </c>
      <c r="G113" s="108" t="str">
        <f>VLOOKUP(F113,Jahrgänge!$A$2:$B$114,2,1)</f>
        <v>S</v>
      </c>
      <c r="H113" s="91">
        <v>148633</v>
      </c>
      <c r="I113" s="91" t="s">
        <v>291</v>
      </c>
      <c r="J113" s="91">
        <v>6166</v>
      </c>
      <c r="K113" s="91" t="s">
        <v>292</v>
      </c>
      <c r="L113" s="91" t="s">
        <v>293</v>
      </c>
      <c r="M113" s="91" t="s">
        <v>222</v>
      </c>
      <c r="N113" s="92"/>
      <c r="O113" s="93">
        <v>43344</v>
      </c>
      <c r="P113" s="94">
        <v>12</v>
      </c>
      <c r="Q113" s="95">
        <v>42980.385416666664</v>
      </c>
      <c r="R113" s="95">
        <v>42980.430555555555</v>
      </c>
      <c r="S113" s="94">
        <v>2</v>
      </c>
      <c r="T113" s="96">
        <f t="shared" si="29"/>
        <v>50</v>
      </c>
      <c r="U113" s="114" t="s">
        <v>550</v>
      </c>
      <c r="W113" s="98">
        <v>99.9</v>
      </c>
      <c r="X113" s="98">
        <v>103.1</v>
      </c>
      <c r="Y113" s="98">
        <v>102.5</v>
      </c>
      <c r="Z113" s="98">
        <v>102.6</v>
      </c>
      <c r="AA113" s="98">
        <v>102.1</v>
      </c>
      <c r="AB113" s="98">
        <v>103.1</v>
      </c>
      <c r="AC113" s="99">
        <v>33</v>
      </c>
      <c r="AD113" s="100">
        <f>VLOOKUP(AF113,Auszahlungen_Startgeld!$A$3:$G$6543,IF(OR(G113="U17",G113="U21",G113="V",G113="SV"),3,4),1)</f>
        <v>40</v>
      </c>
      <c r="AE113" s="101">
        <f t="shared" si="41"/>
        <v>613.34444498090011</v>
      </c>
      <c r="AF113" s="101">
        <f t="shared" si="30"/>
        <v>613.30000000000007</v>
      </c>
      <c r="AG113" s="102">
        <f t="shared" si="31"/>
        <v>28</v>
      </c>
      <c r="AI113" s="103">
        <f t="shared" si="32"/>
        <v>3.3000000000000002E-2</v>
      </c>
      <c r="AJ113" s="103">
        <f t="shared" si="33"/>
        <v>9.9900000000000014E-8</v>
      </c>
      <c r="AK113" s="103">
        <f t="shared" si="34"/>
        <v>1.031E-6</v>
      </c>
      <c r="AL113" s="103">
        <f t="shared" si="35"/>
        <v>1.025E-5</v>
      </c>
      <c r="AM113" s="103">
        <f t="shared" si="36"/>
        <v>1.0259999999999999E-4</v>
      </c>
      <c r="AN113" s="103">
        <f t="shared" si="37"/>
        <v>1.021E-3</v>
      </c>
      <c r="AO113" s="104">
        <f t="shared" si="38"/>
        <v>1.031E-2</v>
      </c>
      <c r="AQ113" s="105"/>
      <c r="AR113" s="105"/>
      <c r="AS113" s="105"/>
      <c r="AT113" s="105"/>
      <c r="AU113" s="105"/>
      <c r="AV113" s="105"/>
      <c r="AW113" s="106">
        <f t="shared" si="39"/>
        <v>4.4444980900000007E-2</v>
      </c>
      <c r="AX113" s="106">
        <f t="shared" si="40"/>
        <v>0</v>
      </c>
      <c r="AY113" s="100">
        <f>VLOOKUP(AX113,Auszahlungen_Startgeld!$O$3:$U$6543,IF(OR(G113="U17",G113="U21",G113="V",G113="SV"),3,4),1)</f>
        <v>0</v>
      </c>
    </row>
    <row r="114" spans="1:51" x14ac:dyDescent="0.25">
      <c r="A114" s="90">
        <v>113</v>
      </c>
      <c r="B114" s="90">
        <f t="shared" si="28"/>
        <v>29</v>
      </c>
      <c r="C114" s="91" t="s">
        <v>222</v>
      </c>
      <c r="D114" s="91" t="s">
        <v>204</v>
      </c>
      <c r="E114" s="91" t="s">
        <v>294</v>
      </c>
      <c r="F114" s="91">
        <v>1982</v>
      </c>
      <c r="G114" s="108" t="str">
        <f>VLOOKUP(F114,Jahrgänge!$A$2:$B$114,2,1)</f>
        <v>E</v>
      </c>
      <c r="H114" s="91">
        <v>185945</v>
      </c>
      <c r="I114" s="91" t="s">
        <v>295</v>
      </c>
      <c r="J114" s="91">
        <v>6112</v>
      </c>
      <c r="K114" s="91" t="s">
        <v>296</v>
      </c>
      <c r="L114" s="91" t="s">
        <v>297</v>
      </c>
      <c r="M114" s="91" t="s">
        <v>222</v>
      </c>
      <c r="N114" s="92"/>
      <c r="O114" s="93">
        <v>43344</v>
      </c>
      <c r="P114" s="94">
        <v>12</v>
      </c>
      <c r="Q114" s="95">
        <v>42980.385416666664</v>
      </c>
      <c r="R114" s="95">
        <v>42980.430555555555</v>
      </c>
      <c r="S114" s="94">
        <v>3</v>
      </c>
      <c r="T114" s="96">
        <f t="shared" si="29"/>
        <v>50</v>
      </c>
      <c r="U114" s="114" t="s">
        <v>550</v>
      </c>
      <c r="W114" s="98">
        <v>102.5</v>
      </c>
      <c r="X114" s="98">
        <v>101.5</v>
      </c>
      <c r="Y114" s="98">
        <v>101.6</v>
      </c>
      <c r="Z114" s="98">
        <v>102.9</v>
      </c>
      <c r="AA114" s="98">
        <v>101.3</v>
      </c>
      <c r="AB114" s="98">
        <v>103.5</v>
      </c>
      <c r="AC114" s="99">
        <v>26</v>
      </c>
      <c r="AD114" s="100">
        <f>VLOOKUP(AF114,Auszahlungen_Startgeld!$A$3:$G$6543,IF(OR(G114="U17",G114="U21",G114="V",G114="SV"),3,4),1)</f>
        <v>40</v>
      </c>
      <c r="AE114" s="101">
        <f t="shared" si="41"/>
        <v>613.33747717749998</v>
      </c>
      <c r="AF114" s="101">
        <f t="shared" si="30"/>
        <v>613.29999999999995</v>
      </c>
      <c r="AG114" s="102">
        <f t="shared" si="31"/>
        <v>29</v>
      </c>
      <c r="AI114" s="103">
        <f t="shared" si="32"/>
        <v>2.6000000000000002E-2</v>
      </c>
      <c r="AJ114" s="103">
        <f t="shared" si="33"/>
        <v>1.0250000000000001E-7</v>
      </c>
      <c r="AK114" s="103">
        <f t="shared" si="34"/>
        <v>1.015E-6</v>
      </c>
      <c r="AL114" s="103">
        <f t="shared" si="35"/>
        <v>1.0159999999999999E-5</v>
      </c>
      <c r="AM114" s="103">
        <f t="shared" si="36"/>
        <v>1.0290000000000001E-4</v>
      </c>
      <c r="AN114" s="103">
        <f t="shared" si="37"/>
        <v>1.013E-3</v>
      </c>
      <c r="AO114" s="104">
        <f t="shared" si="38"/>
        <v>1.035E-2</v>
      </c>
      <c r="AQ114" s="105"/>
      <c r="AR114" s="105"/>
      <c r="AS114" s="105"/>
      <c r="AT114" s="105"/>
      <c r="AU114" s="105"/>
      <c r="AV114" s="105"/>
      <c r="AW114" s="106">
        <f t="shared" si="39"/>
        <v>3.74771775E-2</v>
      </c>
      <c r="AX114" s="106">
        <f t="shared" si="40"/>
        <v>0</v>
      </c>
      <c r="AY114" s="100">
        <f>VLOOKUP(AX114,Auszahlungen_Startgeld!$O$3:$U$6543,IF(OR(G114="U17",G114="U21",G114="V",G114="SV"),3,4),1)</f>
        <v>0</v>
      </c>
    </row>
    <row r="115" spans="1:51" x14ac:dyDescent="0.25">
      <c r="A115" s="90">
        <v>114</v>
      </c>
      <c r="B115" s="90">
        <f t="shared" si="28"/>
        <v>53</v>
      </c>
      <c r="C115" s="91" t="s">
        <v>472</v>
      </c>
      <c r="D115" s="91" t="s">
        <v>473</v>
      </c>
      <c r="E115" s="91" t="s">
        <v>474</v>
      </c>
      <c r="F115" s="91">
        <v>1989</v>
      </c>
      <c r="G115" s="108" t="str">
        <f>VLOOKUP(F115,Jahrgänge!$A$2:$B$114,2,1)</f>
        <v>E</v>
      </c>
      <c r="H115" s="91">
        <v>268433</v>
      </c>
      <c r="I115" s="91" t="s">
        <v>475</v>
      </c>
      <c r="J115" s="91">
        <v>9492</v>
      </c>
      <c r="K115" s="91" t="s">
        <v>476</v>
      </c>
      <c r="L115" s="91" t="s">
        <v>477</v>
      </c>
      <c r="M115" s="91" t="s">
        <v>472</v>
      </c>
      <c r="N115" s="92"/>
      <c r="O115" s="93">
        <v>43344</v>
      </c>
      <c r="P115" s="94">
        <v>12</v>
      </c>
      <c r="Q115" s="95">
        <v>42980.385416666664</v>
      </c>
      <c r="R115" s="95">
        <v>42980.430555555555</v>
      </c>
      <c r="S115" s="94">
        <v>4</v>
      </c>
      <c r="T115" s="96">
        <f t="shared" si="29"/>
        <v>50</v>
      </c>
      <c r="U115" s="114" t="s">
        <v>550</v>
      </c>
      <c r="W115" s="98">
        <v>100.9</v>
      </c>
      <c r="X115" s="98">
        <v>100.1</v>
      </c>
      <c r="Y115" s="98">
        <v>102.4</v>
      </c>
      <c r="Z115" s="98">
        <v>100.9</v>
      </c>
      <c r="AA115" s="98">
        <v>100.6</v>
      </c>
      <c r="AB115" s="98">
        <v>101.9</v>
      </c>
      <c r="AC115" s="99">
        <v>24</v>
      </c>
      <c r="AD115" s="100">
        <f>VLOOKUP(AF115,Auszahlungen_Startgeld!$A$3:$G$6543,IF(OR(G115="U17",G115="U21",G115="V",G115="SV"),3,4),1)</f>
        <v>20</v>
      </c>
      <c r="AE115" s="101">
        <f t="shared" si="41"/>
        <v>606.83530824189995</v>
      </c>
      <c r="AF115" s="101">
        <f t="shared" si="30"/>
        <v>606.79999999999995</v>
      </c>
      <c r="AG115" s="102">
        <f t="shared" si="31"/>
        <v>53</v>
      </c>
      <c r="AI115" s="103">
        <f t="shared" si="32"/>
        <v>2.4E-2</v>
      </c>
      <c r="AJ115" s="103">
        <f t="shared" si="33"/>
        <v>1.0090000000000001E-7</v>
      </c>
      <c r="AK115" s="103">
        <f t="shared" si="34"/>
        <v>1.001E-6</v>
      </c>
      <c r="AL115" s="103">
        <f t="shared" si="35"/>
        <v>1.024E-5</v>
      </c>
      <c r="AM115" s="103">
        <f t="shared" si="36"/>
        <v>1.009E-4</v>
      </c>
      <c r="AN115" s="103">
        <f t="shared" si="37"/>
        <v>1.0059999999999999E-3</v>
      </c>
      <c r="AO115" s="104">
        <f t="shared" si="38"/>
        <v>1.0190000000000001E-2</v>
      </c>
      <c r="AQ115" s="105"/>
      <c r="AR115" s="105"/>
      <c r="AS115" s="105"/>
      <c r="AT115" s="105"/>
      <c r="AU115" s="105"/>
      <c r="AV115" s="105"/>
      <c r="AW115" s="106">
        <f t="shared" si="39"/>
        <v>3.5308241900000009E-2</v>
      </c>
      <c r="AX115" s="106">
        <f t="shared" si="40"/>
        <v>0</v>
      </c>
      <c r="AY115" s="100">
        <f>VLOOKUP(AX115,Auszahlungen_Startgeld!$O$3:$U$6543,IF(OR(G115="U17",G115="U21",G115="V",G115="SV"),3,4),1)</f>
        <v>0</v>
      </c>
    </row>
    <row r="116" spans="1:51" x14ac:dyDescent="0.25">
      <c r="A116" s="90">
        <v>115</v>
      </c>
      <c r="B116" s="90">
        <f t="shared" si="28"/>
        <v>62</v>
      </c>
      <c r="C116" s="91" t="s">
        <v>472</v>
      </c>
      <c r="D116" s="91" t="s">
        <v>215</v>
      </c>
      <c r="E116" s="91" t="s">
        <v>478</v>
      </c>
      <c r="F116" s="91">
        <v>1956</v>
      </c>
      <c r="G116" s="108" t="str">
        <f>VLOOKUP(F116,Jahrgänge!$A$2:$B$114,2,1)</f>
        <v>V</v>
      </c>
      <c r="H116" s="91">
        <v>269077</v>
      </c>
      <c r="I116" s="91" t="s">
        <v>479</v>
      </c>
      <c r="J116" s="91">
        <v>9494</v>
      </c>
      <c r="K116" s="91" t="s">
        <v>480</v>
      </c>
      <c r="L116" s="91" t="s">
        <v>481</v>
      </c>
      <c r="M116" s="91" t="s">
        <v>472</v>
      </c>
      <c r="N116" s="92"/>
      <c r="O116" s="93">
        <v>43344</v>
      </c>
      <c r="P116" s="94">
        <v>12</v>
      </c>
      <c r="Q116" s="95">
        <v>42980.385416666664</v>
      </c>
      <c r="R116" s="95">
        <v>42980.430555555555</v>
      </c>
      <c r="S116" s="94">
        <v>5</v>
      </c>
      <c r="T116" s="96">
        <f t="shared" si="29"/>
        <v>50</v>
      </c>
      <c r="U116" s="114" t="s">
        <v>550</v>
      </c>
      <c r="W116" s="98">
        <v>100.9</v>
      </c>
      <c r="X116" s="98">
        <v>100.8</v>
      </c>
      <c r="Y116" s="98">
        <v>98.3</v>
      </c>
      <c r="Z116" s="98">
        <v>102.4</v>
      </c>
      <c r="AA116" s="98">
        <v>100.9</v>
      </c>
      <c r="AB116" s="98">
        <v>102.1</v>
      </c>
      <c r="AC116" s="99">
        <v>22</v>
      </c>
      <c r="AD116" s="100">
        <f>VLOOKUP(AF116,Auszahlungen_Startgeld!$A$3:$G$6543,IF(OR(G116="U17",G116="U21",G116="V",G116="SV"),3,4),1)</f>
        <v>30</v>
      </c>
      <c r="AE116" s="101">
        <f t="shared" si="41"/>
        <v>605.43333233889996</v>
      </c>
      <c r="AF116" s="101">
        <f t="shared" si="30"/>
        <v>605.4</v>
      </c>
      <c r="AG116" s="102">
        <f t="shared" si="31"/>
        <v>62</v>
      </c>
      <c r="AI116" s="103">
        <f t="shared" si="32"/>
        <v>2.1999999999999999E-2</v>
      </c>
      <c r="AJ116" s="103">
        <f t="shared" si="33"/>
        <v>1.0090000000000001E-7</v>
      </c>
      <c r="AK116" s="103">
        <f t="shared" si="34"/>
        <v>1.0079999999999999E-6</v>
      </c>
      <c r="AL116" s="103">
        <f t="shared" si="35"/>
        <v>9.8299999999999991E-6</v>
      </c>
      <c r="AM116" s="103">
        <f t="shared" si="36"/>
        <v>1.024E-4</v>
      </c>
      <c r="AN116" s="103">
        <f t="shared" si="37"/>
        <v>1.0090000000000001E-3</v>
      </c>
      <c r="AO116" s="104">
        <f t="shared" si="38"/>
        <v>1.021E-2</v>
      </c>
      <c r="AQ116" s="105"/>
      <c r="AR116" s="105"/>
      <c r="AS116" s="105"/>
      <c r="AT116" s="105"/>
      <c r="AU116" s="105"/>
      <c r="AV116" s="105"/>
      <c r="AW116" s="106">
        <f t="shared" si="39"/>
        <v>3.3332338899999994E-2</v>
      </c>
      <c r="AX116" s="106">
        <f t="shared" si="40"/>
        <v>0</v>
      </c>
      <c r="AY116" s="100">
        <f>VLOOKUP(AX116,Auszahlungen_Startgeld!$O$3:$U$6543,IF(OR(G116="U17",G116="U21",G116="V",G116="SV"),3,4),1)</f>
        <v>0</v>
      </c>
    </row>
    <row r="117" spans="1:51" x14ac:dyDescent="0.25">
      <c r="A117" s="90">
        <v>116</v>
      </c>
      <c r="B117" s="90">
        <f t="shared" si="28"/>
        <v>60</v>
      </c>
      <c r="C117" s="91" t="s">
        <v>472</v>
      </c>
      <c r="D117" s="91" t="s">
        <v>482</v>
      </c>
      <c r="E117" s="91" t="s">
        <v>290</v>
      </c>
      <c r="F117" s="91">
        <v>1947</v>
      </c>
      <c r="G117" s="108" t="str">
        <f>VLOOKUP(F117,Jahrgänge!$A$2:$B$114,2,1)</f>
        <v>SV</v>
      </c>
      <c r="H117" s="91">
        <v>113540</v>
      </c>
      <c r="I117" s="91" t="s">
        <v>483</v>
      </c>
      <c r="J117" s="91">
        <v>9493</v>
      </c>
      <c r="K117" s="91" t="s">
        <v>484</v>
      </c>
      <c r="L117" s="91" t="s">
        <v>485</v>
      </c>
      <c r="M117" s="91" t="s">
        <v>472</v>
      </c>
      <c r="N117" s="92"/>
      <c r="O117" s="93">
        <v>43344</v>
      </c>
      <c r="P117" s="94">
        <v>12</v>
      </c>
      <c r="Q117" s="95">
        <v>42980.385416666664</v>
      </c>
      <c r="R117" s="95">
        <v>42980.430555555555</v>
      </c>
      <c r="S117" s="94">
        <v>6</v>
      </c>
      <c r="T117" s="96">
        <f t="shared" si="29"/>
        <v>50</v>
      </c>
      <c r="U117" s="114" t="s">
        <v>550</v>
      </c>
      <c r="W117" s="98">
        <v>99.3</v>
      </c>
      <c r="X117" s="98">
        <v>98.3</v>
      </c>
      <c r="Y117" s="98">
        <v>100.1</v>
      </c>
      <c r="Z117" s="98">
        <v>101.8</v>
      </c>
      <c r="AA117" s="98">
        <v>103.5</v>
      </c>
      <c r="AB117" s="98">
        <v>102.7</v>
      </c>
      <c r="AC117" s="99">
        <v>24</v>
      </c>
      <c r="AD117" s="100">
        <f>VLOOKUP(AF117,Auszahlungen_Startgeld!$A$3:$G$6543,IF(OR(G117="U17",G117="U21",G117="V",G117="SV"),3,4),1)</f>
        <v>30</v>
      </c>
      <c r="AE117" s="101">
        <f t="shared" si="41"/>
        <v>605.73541789230001</v>
      </c>
      <c r="AF117" s="101">
        <f t="shared" si="30"/>
        <v>605.70000000000005</v>
      </c>
      <c r="AG117" s="102">
        <f t="shared" si="31"/>
        <v>60</v>
      </c>
      <c r="AI117" s="103">
        <f t="shared" si="32"/>
        <v>2.4E-2</v>
      </c>
      <c r="AJ117" s="103">
        <f t="shared" si="33"/>
        <v>9.9300000000000009E-8</v>
      </c>
      <c r="AK117" s="103">
        <f t="shared" si="34"/>
        <v>9.8299999999999995E-7</v>
      </c>
      <c r="AL117" s="103">
        <f t="shared" si="35"/>
        <v>1.0009999999999999E-5</v>
      </c>
      <c r="AM117" s="103">
        <f t="shared" si="36"/>
        <v>1.0179999999999999E-4</v>
      </c>
      <c r="AN117" s="103">
        <f t="shared" si="37"/>
        <v>1.0350000000000001E-3</v>
      </c>
      <c r="AO117" s="104">
        <f t="shared" si="38"/>
        <v>1.0270000000000001E-2</v>
      </c>
      <c r="AQ117" s="105"/>
      <c r="AR117" s="105"/>
      <c r="AS117" s="105"/>
      <c r="AT117" s="105"/>
      <c r="AU117" s="105"/>
      <c r="AV117" s="105"/>
      <c r="AW117" s="106">
        <f t="shared" si="39"/>
        <v>3.5417892300000003E-2</v>
      </c>
      <c r="AX117" s="106">
        <f t="shared" si="40"/>
        <v>0</v>
      </c>
      <c r="AY117" s="100">
        <f>VLOOKUP(AX117,Auszahlungen_Startgeld!$O$3:$U$6543,IF(OR(G117="U17",G117="U21",G117="V",G117="SV"),3,4),1)</f>
        <v>0</v>
      </c>
    </row>
    <row r="118" spans="1:51" x14ac:dyDescent="0.25">
      <c r="A118" s="90">
        <v>117</v>
      </c>
      <c r="B118" s="90">
        <f t="shared" si="28"/>
        <v>10</v>
      </c>
      <c r="C118" s="91" t="s">
        <v>527</v>
      </c>
      <c r="D118" s="91" t="s">
        <v>528</v>
      </c>
      <c r="E118" s="91" t="s">
        <v>425</v>
      </c>
      <c r="F118" s="91">
        <v>1972</v>
      </c>
      <c r="G118" s="108" t="str">
        <f>VLOOKUP(F118,Jahrgänge!$A$2:$B$114,2,1)</f>
        <v>S</v>
      </c>
      <c r="H118" s="91">
        <v>227801</v>
      </c>
      <c r="I118" s="91" t="s">
        <v>529</v>
      </c>
      <c r="J118" s="91">
        <v>6333</v>
      </c>
      <c r="K118" s="91" t="s">
        <v>530</v>
      </c>
      <c r="L118" s="110" t="s">
        <v>531</v>
      </c>
      <c r="M118" s="91" t="s">
        <v>532</v>
      </c>
      <c r="N118" s="92"/>
      <c r="O118" s="93">
        <v>43344</v>
      </c>
      <c r="P118" s="94">
        <v>12</v>
      </c>
      <c r="Q118" s="95">
        <v>42980.385416666664</v>
      </c>
      <c r="R118" s="95">
        <v>42980.430555555555</v>
      </c>
      <c r="S118" s="94">
        <v>7</v>
      </c>
      <c r="T118" s="96">
        <f t="shared" si="29"/>
        <v>50</v>
      </c>
      <c r="U118" s="114" t="s">
        <v>550</v>
      </c>
      <c r="W118" s="98">
        <v>104.6</v>
      </c>
      <c r="X118" s="98">
        <v>102.3</v>
      </c>
      <c r="Y118" s="98">
        <v>101.3</v>
      </c>
      <c r="Z118" s="98">
        <v>101.9</v>
      </c>
      <c r="AA118" s="98">
        <v>104.4</v>
      </c>
      <c r="AB118" s="98">
        <v>104</v>
      </c>
      <c r="AC118" s="99">
        <v>34</v>
      </c>
      <c r="AD118" s="100">
        <f>VLOOKUP(AF118,Auszahlungen_Startgeld!$A$3:$G$6543,IF(OR(G118="U17",G118="U21",G118="V",G118="SV"),3,4),1)</f>
        <v>65</v>
      </c>
      <c r="AE118" s="101">
        <f t="shared" si="41"/>
        <v>618.5455571576</v>
      </c>
      <c r="AF118" s="101">
        <f t="shared" si="30"/>
        <v>618.5</v>
      </c>
      <c r="AG118" s="102">
        <f t="shared" si="31"/>
        <v>10</v>
      </c>
      <c r="AI118" s="103">
        <f t="shared" si="32"/>
        <v>3.4000000000000002E-2</v>
      </c>
      <c r="AJ118" s="103">
        <f t="shared" si="33"/>
        <v>1.046E-7</v>
      </c>
      <c r="AK118" s="103">
        <f t="shared" si="34"/>
        <v>1.023E-6</v>
      </c>
      <c r="AL118" s="103">
        <f t="shared" si="35"/>
        <v>1.013E-5</v>
      </c>
      <c r="AM118" s="103">
        <f t="shared" si="36"/>
        <v>1.019E-4</v>
      </c>
      <c r="AN118" s="103">
        <f t="shared" si="37"/>
        <v>1.0440000000000002E-3</v>
      </c>
      <c r="AO118" s="104">
        <f t="shared" si="38"/>
        <v>1.0400000000000001E-2</v>
      </c>
      <c r="AQ118" s="105"/>
      <c r="AR118" s="105"/>
      <c r="AS118" s="105"/>
      <c r="AT118" s="105"/>
      <c r="AU118" s="105"/>
      <c r="AV118" s="105"/>
      <c r="AW118" s="106">
        <f t="shared" si="39"/>
        <v>4.5557157600000009E-2</v>
      </c>
      <c r="AX118" s="106">
        <f t="shared" si="40"/>
        <v>0</v>
      </c>
      <c r="AY118" s="100">
        <f>VLOOKUP(AX118,Auszahlungen_Startgeld!$O$3:$U$6543,IF(OR(G118="U17",G118="U21",G118="V",G118="SV"),3,4),1)</f>
        <v>0</v>
      </c>
    </row>
    <row r="119" spans="1:51" x14ac:dyDescent="0.25">
      <c r="A119" s="90">
        <v>118</v>
      </c>
      <c r="B119" s="90">
        <f t="shared" si="28"/>
        <v>32</v>
      </c>
      <c r="C119" s="115" t="s">
        <v>573</v>
      </c>
      <c r="D119" s="92" t="str">
        <f>VLOOKUP($H119,[1]Teilnehmerliste!$C$6:$N$999,3,0)</f>
        <v>Netzer</v>
      </c>
      <c r="E119" s="92" t="str">
        <f>VLOOKUP($H119,[1]Teilnehmerliste!$C$6:$N$999,4,0)</f>
        <v>Michael</v>
      </c>
      <c r="F119" s="92">
        <f>VLOOKUP($H119,[1]Teilnehmerliste!$C$6:$N$999,6,0)</f>
        <v>1981</v>
      </c>
      <c r="G119" s="108" t="str">
        <f>VLOOKUP(F119,Jahrgänge!$A$2:$B$114,2,1)</f>
        <v>E</v>
      </c>
      <c r="H119" s="92">
        <v>336964</v>
      </c>
      <c r="I119" s="92" t="str">
        <f>VLOOKUP($H119,[1]Teilnehmerliste!$C$6:$N$999,7,0)</f>
        <v>Fiechtlerweg 9</v>
      </c>
      <c r="J119" s="92">
        <f>VLOOKUP($H119,[1]Teilnehmerliste!$C$6:$N$999,8,0)</f>
        <v>4524</v>
      </c>
      <c r="K119" s="92" t="str">
        <f>VLOOKUP($H119,[1]Teilnehmerliste!$C$6:$N$999,9,0)</f>
        <v>Günsberg</v>
      </c>
      <c r="L119" s="92" t="str">
        <f>VLOOKUP($H119,[1]Teilnehmerliste!$C$6:$N$999,11,0)</f>
        <v>hans.neuenschwander@gmx.ch</v>
      </c>
      <c r="M119" s="92" t="str">
        <f>VLOOKUP($H119,[1]Teilnehmerliste!$C$6:$N$999,12,0)</f>
        <v>Belp</v>
      </c>
      <c r="N119" s="92"/>
      <c r="O119" s="93">
        <v>43344</v>
      </c>
      <c r="P119" s="94">
        <v>12</v>
      </c>
      <c r="Q119" s="95">
        <v>42980.385416666664</v>
      </c>
      <c r="R119" s="95">
        <v>42980.430555555555</v>
      </c>
      <c r="S119" s="94">
        <v>8</v>
      </c>
      <c r="T119" s="96">
        <f t="shared" si="29"/>
        <v>50</v>
      </c>
      <c r="U119" s="114" t="s">
        <v>550</v>
      </c>
      <c r="W119" s="98">
        <v>102.2</v>
      </c>
      <c r="X119" s="98">
        <v>102.8</v>
      </c>
      <c r="Y119" s="98">
        <v>101.4</v>
      </c>
      <c r="Z119" s="98">
        <v>101</v>
      </c>
      <c r="AA119" s="98">
        <v>102.1</v>
      </c>
      <c r="AB119" s="98">
        <v>103.2</v>
      </c>
      <c r="AC119" s="99">
        <v>28</v>
      </c>
      <c r="AD119" s="100">
        <f>VLOOKUP(AF119,Auszahlungen_Startgeld!$A$3:$G$6543,IF(OR(G119="U17",G119="U21",G119="V",G119="SV"),3,4),1)</f>
        <v>35</v>
      </c>
      <c r="AE119" s="101">
        <f t="shared" si="41"/>
        <v>612.7394532702001</v>
      </c>
      <c r="AF119" s="101">
        <f t="shared" si="30"/>
        <v>612.70000000000005</v>
      </c>
      <c r="AG119" s="102">
        <f t="shared" si="31"/>
        <v>32</v>
      </c>
      <c r="AI119" s="103">
        <f t="shared" si="32"/>
        <v>2.8000000000000001E-2</v>
      </c>
      <c r="AJ119" s="103">
        <f t="shared" si="33"/>
        <v>1.0220000000000002E-7</v>
      </c>
      <c r="AK119" s="103">
        <f t="shared" si="34"/>
        <v>1.0279999999999999E-6</v>
      </c>
      <c r="AL119" s="103">
        <f t="shared" si="35"/>
        <v>1.0139999999999999E-5</v>
      </c>
      <c r="AM119" s="103">
        <f t="shared" si="36"/>
        <v>1.01E-4</v>
      </c>
      <c r="AN119" s="103">
        <f t="shared" si="37"/>
        <v>1.021E-3</v>
      </c>
      <c r="AO119" s="104">
        <f t="shared" si="38"/>
        <v>1.0320000000000001E-2</v>
      </c>
      <c r="AQ119" s="105"/>
      <c r="AR119" s="105"/>
      <c r="AS119" s="105"/>
      <c r="AT119" s="105"/>
      <c r="AU119" s="105"/>
      <c r="AV119" s="105"/>
      <c r="AW119" s="106">
        <f t="shared" si="39"/>
        <v>3.9453270200000001E-2</v>
      </c>
      <c r="AX119" s="106">
        <f t="shared" si="40"/>
        <v>0</v>
      </c>
      <c r="AY119" s="100">
        <f>VLOOKUP(AX119,Auszahlungen_Startgeld!$O$3:$U$6543,IF(OR(G119="U17",G119="U21",G119="V",G119="SV"),3,4),1)</f>
        <v>0</v>
      </c>
    </row>
    <row r="120" spans="1:51" x14ac:dyDescent="0.25">
      <c r="A120" s="90">
        <v>119</v>
      </c>
      <c r="B120" s="90">
        <f t="shared" si="28"/>
        <v>21</v>
      </c>
      <c r="C120" s="91" t="s">
        <v>486</v>
      </c>
      <c r="D120" s="91" t="s">
        <v>489</v>
      </c>
      <c r="E120" s="91" t="s">
        <v>490</v>
      </c>
      <c r="F120" s="91">
        <v>1946</v>
      </c>
      <c r="G120" s="108" t="str">
        <f>VLOOKUP(F120,Jahrgänge!$A$2:$B$114,2,1)</f>
        <v>SV</v>
      </c>
      <c r="H120" s="91">
        <v>115754</v>
      </c>
      <c r="I120" s="91" t="s">
        <v>487</v>
      </c>
      <c r="J120" s="91">
        <v>6314</v>
      </c>
      <c r="K120" s="91" t="s">
        <v>491</v>
      </c>
      <c r="L120" s="91" t="s">
        <v>492</v>
      </c>
      <c r="M120" s="91" t="s">
        <v>488</v>
      </c>
      <c r="N120" s="92"/>
      <c r="O120" s="93">
        <v>43344</v>
      </c>
      <c r="P120" s="94">
        <v>12</v>
      </c>
      <c r="Q120" s="95">
        <v>42980.385416666664</v>
      </c>
      <c r="R120" s="95">
        <v>42980.430555555555</v>
      </c>
      <c r="S120" s="94">
        <v>9</v>
      </c>
      <c r="T120" s="96">
        <f t="shared" si="29"/>
        <v>50</v>
      </c>
      <c r="U120" s="114" t="s">
        <v>550</v>
      </c>
      <c r="W120" s="98">
        <v>102.3</v>
      </c>
      <c r="X120" s="98">
        <v>103</v>
      </c>
      <c r="Y120" s="98">
        <v>102.4</v>
      </c>
      <c r="Z120" s="98">
        <v>103.4</v>
      </c>
      <c r="AA120" s="98">
        <v>100.8</v>
      </c>
      <c r="AB120" s="98">
        <v>104</v>
      </c>
      <c r="AC120" s="99">
        <v>29</v>
      </c>
      <c r="AD120" s="100">
        <v>50</v>
      </c>
      <c r="AE120" s="101">
        <f t="shared" si="41"/>
        <v>615.94052277230014</v>
      </c>
      <c r="AF120" s="101">
        <f t="shared" si="30"/>
        <v>615.90000000000009</v>
      </c>
      <c r="AG120" s="102">
        <f t="shared" si="31"/>
        <v>21</v>
      </c>
      <c r="AI120" s="103">
        <f t="shared" si="32"/>
        <v>2.9000000000000001E-2</v>
      </c>
      <c r="AJ120" s="103">
        <f t="shared" si="33"/>
        <v>1.0230000000000001E-7</v>
      </c>
      <c r="AK120" s="103">
        <f t="shared" si="34"/>
        <v>1.0300000000000001E-6</v>
      </c>
      <c r="AL120" s="103">
        <f t="shared" si="35"/>
        <v>1.024E-5</v>
      </c>
      <c r="AM120" s="103">
        <f t="shared" si="36"/>
        <v>1.0340000000000001E-4</v>
      </c>
      <c r="AN120" s="103">
        <f t="shared" si="37"/>
        <v>1.008E-3</v>
      </c>
      <c r="AO120" s="104">
        <f t="shared" si="38"/>
        <v>1.0400000000000001E-2</v>
      </c>
      <c r="AQ120" s="105"/>
      <c r="AR120" s="105"/>
      <c r="AS120" s="105"/>
      <c r="AT120" s="105"/>
      <c r="AU120" s="105"/>
      <c r="AV120" s="105"/>
      <c r="AW120" s="106">
        <f t="shared" si="39"/>
        <v>4.0522772300000003E-2</v>
      </c>
      <c r="AX120" s="106">
        <f t="shared" si="40"/>
        <v>0</v>
      </c>
      <c r="AY120" s="100">
        <f>VLOOKUP(AX120,Auszahlungen_Startgeld!$O$3:$U$6543,IF(OR(G120="U17",G120="U21",G120="V",G120="SV"),3,4),1)</f>
        <v>0</v>
      </c>
    </row>
    <row r="121" spans="1:51" x14ac:dyDescent="0.25">
      <c r="A121" s="90">
        <v>120</v>
      </c>
      <c r="B121" s="90">
        <f t="shared" si="28"/>
        <v>31</v>
      </c>
      <c r="C121" s="92" t="str">
        <f>VLOOKUP($H121,[1]Teilnehmerliste!$C$6:$N$999,12,0)</f>
        <v>Wildhaus</v>
      </c>
      <c r="D121" s="92" t="str">
        <f>VLOOKUP($H121,[1]Teilnehmerliste!$C$6:$N$999,3,0)</f>
        <v>Brauchli</v>
      </c>
      <c r="E121" s="92" t="str">
        <f>VLOOKUP($H121,[1]Teilnehmerliste!$C$6:$N$999,4,0)</f>
        <v>Hans</v>
      </c>
      <c r="F121" s="92">
        <f>VLOOKUP($H121,[1]Teilnehmerliste!$C$6:$N$999,6,0)</f>
        <v>1971</v>
      </c>
      <c r="G121" s="108" t="str">
        <f>VLOOKUP(F121,Jahrgänge!$A$2:$B$114,2,1)</f>
        <v>S</v>
      </c>
      <c r="H121" s="92">
        <v>113440</v>
      </c>
      <c r="I121" s="92" t="str">
        <f>VLOOKUP($H121,[1]Teilnehmerliste!$C$6:$N$999,7,0)</f>
        <v>Untere Riethaldenstrasse 6</v>
      </c>
      <c r="J121" s="92" t="str">
        <f>VLOOKUP($H121,[1]Teilnehmerliste!$C$6:$N$999,8,0)</f>
        <v>9658</v>
      </c>
      <c r="K121" s="92" t="str">
        <f>VLOOKUP($H121,[1]Teilnehmerliste!$C$6:$N$999,9,0)</f>
        <v>Wildhaus</v>
      </c>
      <c r="L121" s="92" t="str">
        <f>VLOOKUP($H121,[1]Teilnehmerliste!$C$6:$N$999,11,0)</f>
        <v>ch-brauchli@bluewin.ch</v>
      </c>
      <c r="M121" s="92" t="str">
        <f>VLOOKUP($H121,[1]Teilnehmerliste!$C$6:$N$999,12,0)</f>
        <v>Wildhaus</v>
      </c>
      <c r="N121" s="92"/>
      <c r="O121" s="93">
        <v>43344</v>
      </c>
      <c r="P121" s="94">
        <v>12</v>
      </c>
      <c r="Q121" s="95">
        <v>42980.385416666664</v>
      </c>
      <c r="R121" s="95">
        <v>42980.430555555555</v>
      </c>
      <c r="S121" s="94">
        <v>10</v>
      </c>
      <c r="T121" s="96">
        <f t="shared" si="29"/>
        <v>50</v>
      </c>
      <c r="U121" s="114" t="s">
        <v>550</v>
      </c>
      <c r="W121" s="98">
        <v>99.5</v>
      </c>
      <c r="X121" s="98">
        <v>103.2</v>
      </c>
      <c r="Y121" s="98">
        <v>100.9</v>
      </c>
      <c r="Z121" s="98">
        <v>103.9</v>
      </c>
      <c r="AA121" s="98">
        <v>103</v>
      </c>
      <c r="AB121" s="98">
        <v>102.3</v>
      </c>
      <c r="AC121" s="99">
        <v>26</v>
      </c>
      <c r="AD121" s="100">
        <f>VLOOKUP(AF121,Auszahlungen_Startgeld!$A$3:$G$6543,IF(OR(G121="U17",G121="U21",G121="V",G121="SV"),3,4),1)</f>
        <v>35</v>
      </c>
      <c r="AE121" s="101">
        <f t="shared" si="41"/>
        <v>612.83737512149992</v>
      </c>
      <c r="AF121" s="101">
        <f t="shared" si="30"/>
        <v>612.79999999999995</v>
      </c>
      <c r="AG121" s="102">
        <f t="shared" si="31"/>
        <v>31</v>
      </c>
      <c r="AI121" s="103">
        <f t="shared" si="32"/>
        <v>2.6000000000000002E-2</v>
      </c>
      <c r="AJ121" s="103">
        <f t="shared" si="33"/>
        <v>9.9500000000000011E-8</v>
      </c>
      <c r="AK121" s="103">
        <f t="shared" si="34"/>
        <v>1.032E-6</v>
      </c>
      <c r="AL121" s="103">
        <f t="shared" si="35"/>
        <v>1.009E-5</v>
      </c>
      <c r="AM121" s="103">
        <f t="shared" si="36"/>
        <v>1.039E-4</v>
      </c>
      <c r="AN121" s="103">
        <f t="shared" si="37"/>
        <v>1.0300000000000001E-3</v>
      </c>
      <c r="AO121" s="104">
        <f t="shared" si="38"/>
        <v>1.023E-2</v>
      </c>
      <c r="AQ121" s="105"/>
      <c r="AR121" s="105"/>
      <c r="AS121" s="105"/>
      <c r="AT121" s="105"/>
      <c r="AU121" s="105"/>
      <c r="AV121" s="105"/>
      <c r="AW121" s="106">
        <f t="shared" si="39"/>
        <v>3.7375121500000004E-2</v>
      </c>
      <c r="AX121" s="106">
        <f t="shared" si="40"/>
        <v>0</v>
      </c>
      <c r="AY121" s="100">
        <f>VLOOKUP(AX121,Auszahlungen_Startgeld!$O$3:$U$6543,IF(OR(G121="U17",G121="U21",G121="V",G121="SV"),3,4),1)</f>
        <v>0</v>
      </c>
    </row>
    <row r="122" spans="1:51" x14ac:dyDescent="0.25">
      <c r="A122" s="90">
        <v>121</v>
      </c>
      <c r="B122" s="90">
        <f t="shared" si="28"/>
        <v>98</v>
      </c>
      <c r="C122" s="107" t="e">
        <f>VLOOKUP($H122,[1]Teilnehmerliste!$C$6:$N$999,12,0)</f>
        <v>#N/A</v>
      </c>
      <c r="D122" s="107" t="e">
        <f>VLOOKUP($H122,[1]Teilnehmerliste!$C$6:$N$999,3,0)</f>
        <v>#N/A</v>
      </c>
      <c r="E122" s="107" t="e">
        <f>VLOOKUP($H122,[1]Teilnehmerliste!$C$6:$N$999,4,0)</f>
        <v>#N/A</v>
      </c>
      <c r="F122" s="107" t="e">
        <f>VLOOKUP($H122,[1]Teilnehmerliste!$C$6:$N$999,6,0)</f>
        <v>#N/A</v>
      </c>
      <c r="G122" s="108" t="e">
        <f>VLOOKUP(F122,Jahrgänge!$A$2:$B$114,2,1)</f>
        <v>#N/A</v>
      </c>
      <c r="H122" s="107"/>
      <c r="I122" s="107" t="e">
        <f>VLOOKUP($H122,[1]Teilnehmerliste!$C$6:$N$999,7,0)</f>
        <v>#N/A</v>
      </c>
      <c r="J122" s="107" t="e">
        <f>VLOOKUP($H122,[1]Teilnehmerliste!$C$6:$N$999,8,0)</f>
        <v>#N/A</v>
      </c>
      <c r="K122" s="107" t="e">
        <f>VLOOKUP($H122,[1]Teilnehmerliste!$C$6:$N$999,9,0)</f>
        <v>#N/A</v>
      </c>
      <c r="L122" s="107" t="e">
        <f>VLOOKUP($H122,[1]Teilnehmerliste!$C$6:$N$999,11,0)</f>
        <v>#N/A</v>
      </c>
      <c r="M122" s="107" t="e">
        <f>VLOOKUP($H122,[1]Teilnehmerliste!$C$6:$N$999,12,0)</f>
        <v>#N/A</v>
      </c>
      <c r="N122" s="92"/>
      <c r="O122" s="93">
        <v>43344</v>
      </c>
      <c r="P122" s="94">
        <v>13</v>
      </c>
      <c r="Q122" s="95">
        <v>42980.4375</v>
      </c>
      <c r="R122" s="95">
        <v>42980.482638888891</v>
      </c>
      <c r="S122" s="94">
        <v>1</v>
      </c>
      <c r="T122" s="96" t="e">
        <f t="shared" si="29"/>
        <v>#N/A</v>
      </c>
      <c r="U122" s="97" t="s">
        <v>123</v>
      </c>
      <c r="W122" s="98"/>
      <c r="X122" s="98"/>
      <c r="Y122" s="98"/>
      <c r="Z122" s="98"/>
      <c r="AA122" s="98"/>
      <c r="AB122" s="98"/>
      <c r="AC122" s="99"/>
      <c r="AD122" s="100" t="e">
        <f>VLOOKUP(AF122,Auszahlungen_Startgeld!$A$3:$G$6543,IF(OR(G122="U17",G122="U21",G122="V",G122="SV"),3,4),1)</f>
        <v>#N/A</v>
      </c>
      <c r="AE122" s="101">
        <f t="shared" si="41"/>
        <v>0</v>
      </c>
      <c r="AF122" s="101">
        <f t="shared" si="30"/>
        <v>0</v>
      </c>
      <c r="AG122" s="102">
        <f t="shared" si="31"/>
        <v>98</v>
      </c>
      <c r="AI122" s="103">
        <f t="shared" si="32"/>
        <v>0</v>
      </c>
      <c r="AJ122" s="103">
        <f t="shared" si="33"/>
        <v>0</v>
      </c>
      <c r="AK122" s="103">
        <f t="shared" si="34"/>
        <v>0</v>
      </c>
      <c r="AL122" s="103">
        <f t="shared" si="35"/>
        <v>0</v>
      </c>
      <c r="AM122" s="103">
        <f t="shared" si="36"/>
        <v>0</v>
      </c>
      <c r="AN122" s="103">
        <f t="shared" si="37"/>
        <v>0</v>
      </c>
      <c r="AO122" s="104">
        <f t="shared" si="38"/>
        <v>0</v>
      </c>
      <c r="AQ122" s="105"/>
      <c r="AR122" s="105"/>
      <c r="AS122" s="105"/>
      <c r="AT122" s="105"/>
      <c r="AU122" s="105"/>
      <c r="AV122" s="105"/>
      <c r="AW122" s="106">
        <f t="shared" si="39"/>
        <v>0</v>
      </c>
      <c r="AX122" s="106">
        <f t="shared" si="40"/>
        <v>0</v>
      </c>
      <c r="AY122" s="100" t="e">
        <f>VLOOKUP(AX122,Auszahlungen_Startgeld!$O$3:$U$6543,IF(OR(G122="U17",G122="U21",G122="V",G122="SV"),3,4),1)</f>
        <v>#N/A</v>
      </c>
    </row>
    <row r="123" spans="1:51" x14ac:dyDescent="0.25">
      <c r="A123" s="90">
        <v>122</v>
      </c>
      <c r="B123" s="90">
        <f t="shared" si="28"/>
        <v>64</v>
      </c>
      <c r="C123" s="91" t="s">
        <v>324</v>
      </c>
      <c r="D123" s="91" t="s">
        <v>317</v>
      </c>
      <c r="E123" s="91" t="s">
        <v>318</v>
      </c>
      <c r="F123" s="91">
        <v>1971</v>
      </c>
      <c r="G123" s="108" t="str">
        <f>VLOOKUP(F123,Jahrgänge!$A$2:$B$114,2,1)</f>
        <v>S</v>
      </c>
      <c r="H123" s="91">
        <v>114658</v>
      </c>
      <c r="I123" s="91" t="s">
        <v>319</v>
      </c>
      <c r="J123" s="91">
        <v>6343</v>
      </c>
      <c r="K123" s="91" t="s">
        <v>320</v>
      </c>
      <c r="L123" s="91" t="s">
        <v>321</v>
      </c>
      <c r="M123" s="91" t="s">
        <v>320</v>
      </c>
      <c r="N123" s="92"/>
      <c r="O123" s="93">
        <v>43344</v>
      </c>
      <c r="P123" s="94">
        <v>13</v>
      </c>
      <c r="Q123" s="95">
        <v>42980.4375</v>
      </c>
      <c r="R123" s="95">
        <v>42980.482638888891</v>
      </c>
      <c r="S123" s="94">
        <v>2</v>
      </c>
      <c r="T123" s="96">
        <f t="shared" si="29"/>
        <v>50</v>
      </c>
      <c r="U123" s="114" t="s">
        <v>550</v>
      </c>
      <c r="W123" s="98">
        <v>101.2</v>
      </c>
      <c r="X123" s="98">
        <v>99.7</v>
      </c>
      <c r="Y123" s="98">
        <v>101.1</v>
      </c>
      <c r="Z123" s="98">
        <v>101.1</v>
      </c>
      <c r="AA123" s="98">
        <v>99.4</v>
      </c>
      <c r="AB123" s="98">
        <v>102.6</v>
      </c>
      <c r="AC123" s="99">
        <v>23</v>
      </c>
      <c r="AD123" s="100">
        <f>VLOOKUP(AF123,Auszahlungen_Startgeld!$A$3:$G$6543,IF(OR(G123="U17",G123="U21",G123="V",G123="SV"),3,4),1)</f>
        <v>18</v>
      </c>
      <c r="AE123" s="101">
        <f t="shared" si="41"/>
        <v>605.13436630820001</v>
      </c>
      <c r="AF123" s="101">
        <f t="shared" si="30"/>
        <v>605.1</v>
      </c>
      <c r="AG123" s="102">
        <f t="shared" si="31"/>
        <v>64</v>
      </c>
      <c r="AI123" s="103">
        <f t="shared" si="32"/>
        <v>2.3E-2</v>
      </c>
      <c r="AJ123" s="103">
        <f t="shared" si="33"/>
        <v>1.0120000000000001E-7</v>
      </c>
      <c r="AK123" s="103">
        <f t="shared" si="34"/>
        <v>9.9700000000000015E-7</v>
      </c>
      <c r="AL123" s="103">
        <f t="shared" si="35"/>
        <v>1.011E-5</v>
      </c>
      <c r="AM123" s="103">
        <f t="shared" si="36"/>
        <v>1.0109999999999999E-4</v>
      </c>
      <c r="AN123" s="103">
        <f t="shared" si="37"/>
        <v>9.9400000000000009E-4</v>
      </c>
      <c r="AO123" s="104">
        <f t="shared" si="38"/>
        <v>1.026E-2</v>
      </c>
      <c r="AQ123" s="105"/>
      <c r="AR123" s="105"/>
      <c r="AS123" s="105"/>
      <c r="AT123" s="105"/>
      <c r="AU123" s="105"/>
      <c r="AV123" s="105"/>
      <c r="AW123" s="106">
        <f t="shared" si="39"/>
        <v>3.4366308200000001E-2</v>
      </c>
      <c r="AX123" s="106">
        <f t="shared" si="40"/>
        <v>0</v>
      </c>
      <c r="AY123" s="100">
        <f>VLOOKUP(AX123,Auszahlungen_Startgeld!$O$3:$U$6543,IF(OR(G123="U17",G123="U21",G123="V",G123="SV"),3,4),1)</f>
        <v>0</v>
      </c>
    </row>
    <row r="124" spans="1:51" x14ac:dyDescent="0.25">
      <c r="A124" s="90">
        <v>123</v>
      </c>
      <c r="B124" s="90">
        <f t="shared" si="28"/>
        <v>27</v>
      </c>
      <c r="C124" s="91" t="s">
        <v>324</v>
      </c>
      <c r="D124" s="91" t="s">
        <v>322</v>
      </c>
      <c r="E124" s="91" t="s">
        <v>323</v>
      </c>
      <c r="F124" s="91">
        <v>1967</v>
      </c>
      <c r="G124" s="108" t="str">
        <f>VLOOKUP(F124,Jahrgänge!$A$2:$B$114,2,1)</f>
        <v>S</v>
      </c>
      <c r="H124" s="91">
        <v>550693</v>
      </c>
      <c r="I124" s="91" t="s">
        <v>319</v>
      </c>
      <c r="J124" s="91">
        <v>6343</v>
      </c>
      <c r="K124" s="91" t="s">
        <v>320</v>
      </c>
      <c r="L124" s="91" t="s">
        <v>30</v>
      </c>
      <c r="M124" s="91" t="s">
        <v>320</v>
      </c>
      <c r="N124" s="92"/>
      <c r="O124" s="93">
        <v>43344</v>
      </c>
      <c r="P124" s="94">
        <v>13</v>
      </c>
      <c r="Q124" s="95">
        <v>42980.4375</v>
      </c>
      <c r="R124" s="95">
        <v>42980.482638888891</v>
      </c>
      <c r="S124" s="94">
        <v>3</v>
      </c>
      <c r="T124" s="96">
        <f t="shared" si="29"/>
        <v>50</v>
      </c>
      <c r="U124" s="114" t="s">
        <v>550</v>
      </c>
      <c r="W124" s="98">
        <v>101</v>
      </c>
      <c r="X124" s="98">
        <v>102.2</v>
      </c>
      <c r="Y124" s="98">
        <v>101.7</v>
      </c>
      <c r="Z124" s="98">
        <v>104.7</v>
      </c>
      <c r="AA124" s="98">
        <v>101.4</v>
      </c>
      <c r="AB124" s="98">
        <v>102.5</v>
      </c>
      <c r="AC124" s="99">
        <v>26</v>
      </c>
      <c r="AD124" s="100">
        <f>VLOOKUP(AF124,Auszahlungen_Startgeld!$A$3:$G$6543,IF(OR(G124="U17",G124="U21",G124="V",G124="SV"),3,4),1)</f>
        <v>40</v>
      </c>
      <c r="AE124" s="101">
        <f t="shared" si="41"/>
        <v>613.53737999299994</v>
      </c>
      <c r="AF124" s="101">
        <f t="shared" si="30"/>
        <v>613.5</v>
      </c>
      <c r="AG124" s="102">
        <f t="shared" si="31"/>
        <v>27</v>
      </c>
      <c r="AI124" s="103">
        <f t="shared" si="32"/>
        <v>2.6000000000000002E-2</v>
      </c>
      <c r="AJ124" s="103">
        <f t="shared" si="33"/>
        <v>1.01E-7</v>
      </c>
      <c r="AK124" s="103">
        <f t="shared" si="34"/>
        <v>1.0220000000000001E-6</v>
      </c>
      <c r="AL124" s="103">
        <f t="shared" si="35"/>
        <v>1.0169999999999999E-5</v>
      </c>
      <c r="AM124" s="103">
        <f t="shared" si="36"/>
        <v>1.047E-4</v>
      </c>
      <c r="AN124" s="103">
        <f t="shared" si="37"/>
        <v>1.0140000000000001E-3</v>
      </c>
      <c r="AO124" s="104">
        <f t="shared" si="38"/>
        <v>1.025E-2</v>
      </c>
      <c r="AQ124" s="105"/>
      <c r="AR124" s="105"/>
      <c r="AS124" s="105"/>
      <c r="AT124" s="105"/>
      <c r="AU124" s="105"/>
      <c r="AV124" s="105"/>
      <c r="AW124" s="106">
        <f t="shared" si="39"/>
        <v>3.7379993E-2</v>
      </c>
      <c r="AX124" s="106">
        <f t="shared" si="40"/>
        <v>0</v>
      </c>
      <c r="AY124" s="100">
        <f>VLOOKUP(AX124,Auszahlungen_Startgeld!$O$3:$U$6543,IF(OR(G124="U17",G124="U21",G124="V",G124="SV"),3,4),1)</f>
        <v>0</v>
      </c>
    </row>
    <row r="125" spans="1:51" x14ac:dyDescent="0.25">
      <c r="A125" s="90">
        <v>124</v>
      </c>
      <c r="B125" s="90">
        <f t="shared" si="28"/>
        <v>30</v>
      </c>
      <c r="C125" s="91" t="s">
        <v>324</v>
      </c>
      <c r="D125" s="91" t="s">
        <v>325</v>
      </c>
      <c r="E125" s="91" t="s">
        <v>326</v>
      </c>
      <c r="F125" s="91">
        <v>1969</v>
      </c>
      <c r="G125" s="108" t="str">
        <f>VLOOKUP(F125,Jahrgänge!$A$2:$B$114,2,1)</f>
        <v>S</v>
      </c>
      <c r="H125" s="91">
        <v>115643</v>
      </c>
      <c r="I125" s="91" t="s">
        <v>327</v>
      </c>
      <c r="J125" s="91">
        <v>6343</v>
      </c>
      <c r="K125" s="91" t="s">
        <v>328</v>
      </c>
      <c r="L125" s="91" t="s">
        <v>329</v>
      </c>
      <c r="M125" s="91" t="s">
        <v>328</v>
      </c>
      <c r="N125" s="92"/>
      <c r="O125" s="93">
        <v>43344</v>
      </c>
      <c r="P125" s="94">
        <v>13</v>
      </c>
      <c r="Q125" s="95">
        <v>42980.4375</v>
      </c>
      <c r="R125" s="95">
        <v>42980.482638888891</v>
      </c>
      <c r="S125" s="94">
        <v>4</v>
      </c>
      <c r="T125" s="96">
        <f t="shared" si="29"/>
        <v>50</v>
      </c>
      <c r="U125" s="114" t="s">
        <v>550</v>
      </c>
      <c r="W125" s="98">
        <v>101.7</v>
      </c>
      <c r="X125" s="98">
        <v>103.1</v>
      </c>
      <c r="Y125" s="98">
        <v>102.8</v>
      </c>
      <c r="Z125" s="98">
        <v>100.3</v>
      </c>
      <c r="AA125" s="98">
        <v>103.5</v>
      </c>
      <c r="AB125" s="98">
        <v>101.5</v>
      </c>
      <c r="AC125" s="99">
        <v>25</v>
      </c>
      <c r="AD125" s="100">
        <f>VLOOKUP(AF125,Auszahlungen_Startgeld!$A$3:$G$6543,IF(OR(G125="U17",G125="U21",G125="V",G125="SV"),3,4),1)</f>
        <v>35</v>
      </c>
      <c r="AE125" s="101">
        <f t="shared" si="41"/>
        <v>612.93629671270014</v>
      </c>
      <c r="AF125" s="101">
        <f t="shared" si="30"/>
        <v>612.90000000000009</v>
      </c>
      <c r="AG125" s="102">
        <f t="shared" si="31"/>
        <v>30</v>
      </c>
      <c r="AI125" s="103">
        <f t="shared" si="32"/>
        <v>2.5000000000000001E-2</v>
      </c>
      <c r="AJ125" s="103">
        <f t="shared" si="33"/>
        <v>1.017E-7</v>
      </c>
      <c r="AK125" s="103">
        <f t="shared" si="34"/>
        <v>1.031E-6</v>
      </c>
      <c r="AL125" s="103">
        <f t="shared" si="35"/>
        <v>1.028E-5</v>
      </c>
      <c r="AM125" s="103">
        <f t="shared" si="36"/>
        <v>1.003E-4</v>
      </c>
      <c r="AN125" s="103">
        <f t="shared" si="37"/>
        <v>1.0350000000000001E-3</v>
      </c>
      <c r="AO125" s="104">
        <f t="shared" si="38"/>
        <v>1.0150000000000001E-2</v>
      </c>
      <c r="AQ125" s="105"/>
      <c r="AR125" s="105"/>
      <c r="AS125" s="105"/>
      <c r="AT125" s="105"/>
      <c r="AU125" s="105"/>
      <c r="AV125" s="105"/>
      <c r="AW125" s="106">
        <f t="shared" si="39"/>
        <v>3.6296712700000004E-2</v>
      </c>
      <c r="AX125" s="106">
        <f t="shared" si="40"/>
        <v>0</v>
      </c>
      <c r="AY125" s="100">
        <f>VLOOKUP(AX125,Auszahlungen_Startgeld!$O$3:$U$6543,IF(OR(G125="U17",G125="U21",G125="V",G125="SV"),3,4),1)</f>
        <v>0</v>
      </c>
    </row>
    <row r="126" spans="1:51" x14ac:dyDescent="0.25">
      <c r="A126" s="90">
        <v>125</v>
      </c>
      <c r="B126" s="90">
        <f t="shared" si="28"/>
        <v>35</v>
      </c>
      <c r="C126" s="91" t="s">
        <v>324</v>
      </c>
      <c r="D126" s="91" t="s">
        <v>330</v>
      </c>
      <c r="E126" s="91" t="s">
        <v>331</v>
      </c>
      <c r="F126" s="91">
        <v>1984</v>
      </c>
      <c r="G126" s="108" t="str">
        <f>VLOOKUP(F126,Jahrgänge!$A$2:$B$114,2,1)</f>
        <v>E</v>
      </c>
      <c r="H126" s="91">
        <v>115659</v>
      </c>
      <c r="I126" s="91" t="s">
        <v>332</v>
      </c>
      <c r="J126" s="91">
        <v>6343</v>
      </c>
      <c r="K126" s="91" t="s">
        <v>320</v>
      </c>
      <c r="L126" s="91" t="s">
        <v>333</v>
      </c>
      <c r="M126" s="91" t="s">
        <v>320</v>
      </c>
      <c r="N126" s="92"/>
      <c r="O126" s="93">
        <v>43344</v>
      </c>
      <c r="P126" s="94">
        <v>13</v>
      </c>
      <c r="Q126" s="95">
        <v>42980.4375</v>
      </c>
      <c r="R126" s="95">
        <v>42980.482638888891</v>
      </c>
      <c r="S126" s="94">
        <v>5</v>
      </c>
      <c r="T126" s="96">
        <f t="shared" si="29"/>
        <v>50</v>
      </c>
      <c r="U126" s="114" t="s">
        <v>550</v>
      </c>
      <c r="W126" s="98">
        <v>101.5</v>
      </c>
      <c r="X126" s="98">
        <v>100.4</v>
      </c>
      <c r="Y126" s="98">
        <v>104.4</v>
      </c>
      <c r="Z126" s="98">
        <v>99.6</v>
      </c>
      <c r="AA126" s="98">
        <v>103.2</v>
      </c>
      <c r="AB126" s="98">
        <v>103.4</v>
      </c>
      <c r="AC126" s="99">
        <v>29</v>
      </c>
      <c r="AD126" s="100">
        <f>VLOOKUP(AF126,Auszahlungen_Startgeld!$A$3:$G$6543,IF(OR(G126="U17",G126="U21",G126="V",G126="SV"),3,4),1)</f>
        <v>35</v>
      </c>
      <c r="AE126" s="101">
        <f t="shared" si="41"/>
        <v>612.54048314550005</v>
      </c>
      <c r="AF126" s="101">
        <f t="shared" si="30"/>
        <v>612.5</v>
      </c>
      <c r="AG126" s="102">
        <f t="shared" si="31"/>
        <v>35</v>
      </c>
      <c r="AI126" s="103">
        <f t="shared" si="32"/>
        <v>2.9000000000000001E-2</v>
      </c>
      <c r="AJ126" s="103">
        <f t="shared" si="33"/>
        <v>1.015E-7</v>
      </c>
      <c r="AK126" s="103">
        <f t="shared" si="34"/>
        <v>1.004E-6</v>
      </c>
      <c r="AL126" s="103">
        <f t="shared" si="35"/>
        <v>1.044E-5</v>
      </c>
      <c r="AM126" s="103">
        <f t="shared" si="36"/>
        <v>9.9599999999999995E-5</v>
      </c>
      <c r="AN126" s="103">
        <f t="shared" si="37"/>
        <v>1.0320000000000001E-3</v>
      </c>
      <c r="AO126" s="104">
        <f t="shared" si="38"/>
        <v>1.034E-2</v>
      </c>
      <c r="AQ126" s="105"/>
      <c r="AR126" s="105"/>
      <c r="AS126" s="105"/>
      <c r="AT126" s="105"/>
      <c r="AU126" s="105"/>
      <c r="AV126" s="105"/>
      <c r="AW126" s="106">
        <f t="shared" si="39"/>
        <v>4.0483145499999998E-2</v>
      </c>
      <c r="AX126" s="106">
        <f t="shared" si="40"/>
        <v>0</v>
      </c>
      <c r="AY126" s="100">
        <f>VLOOKUP(AX126,Auszahlungen_Startgeld!$O$3:$U$6543,IF(OR(G126="U17",G126="U21",G126="V",G126="SV"),3,4),1)</f>
        <v>0</v>
      </c>
    </row>
    <row r="127" spans="1:51" x14ac:dyDescent="0.25">
      <c r="A127" s="90">
        <v>126</v>
      </c>
      <c r="B127" s="90">
        <f t="shared" si="28"/>
        <v>74</v>
      </c>
      <c r="C127" s="91" t="s">
        <v>324</v>
      </c>
      <c r="D127" s="91" t="s">
        <v>334</v>
      </c>
      <c r="E127" s="91" t="s">
        <v>335</v>
      </c>
      <c r="F127" s="91">
        <v>1992</v>
      </c>
      <c r="G127" s="108" t="str">
        <f>VLOOKUP(F127,Jahrgänge!$A$2:$B$114,2,1)</f>
        <v>E</v>
      </c>
      <c r="H127" s="91">
        <v>702070</v>
      </c>
      <c r="I127" s="91" t="s">
        <v>336</v>
      </c>
      <c r="J127" s="91">
        <v>6410</v>
      </c>
      <c r="K127" s="91" t="s">
        <v>337</v>
      </c>
      <c r="L127" s="110" t="s">
        <v>338</v>
      </c>
      <c r="M127" s="91" t="s">
        <v>328</v>
      </c>
      <c r="N127" s="92"/>
      <c r="O127" s="93">
        <v>43344</v>
      </c>
      <c r="P127" s="94">
        <v>13</v>
      </c>
      <c r="Q127" s="95">
        <v>42980.4375</v>
      </c>
      <c r="R127" s="95">
        <v>42980.482638888891</v>
      </c>
      <c r="S127" s="94">
        <v>6</v>
      </c>
      <c r="T127" s="96">
        <f t="shared" si="29"/>
        <v>50</v>
      </c>
      <c r="U127" s="114" t="s">
        <v>550</v>
      </c>
      <c r="W127" s="98">
        <v>103.1</v>
      </c>
      <c r="X127" s="98">
        <v>99.6</v>
      </c>
      <c r="Y127" s="98">
        <v>97.1</v>
      </c>
      <c r="Z127" s="98">
        <v>102.9</v>
      </c>
      <c r="AA127" s="98">
        <v>97</v>
      </c>
      <c r="AB127" s="98">
        <v>102.4</v>
      </c>
      <c r="AC127" s="99">
        <v>24</v>
      </c>
      <c r="AD127" s="100">
        <f>VLOOKUP(AF127,Auszahlungen_Startgeld!$A$3:$G$6543,IF(OR(G127="U17",G127="U21",G127="V",G127="SV"),3,4),1)</f>
        <v>12</v>
      </c>
      <c r="AE127" s="101">
        <f t="shared" si="41"/>
        <v>602.13532370909991</v>
      </c>
      <c r="AF127" s="101">
        <f t="shared" si="30"/>
        <v>602.09999999999991</v>
      </c>
      <c r="AG127" s="102">
        <f t="shared" si="31"/>
        <v>74</v>
      </c>
      <c r="AI127" s="103">
        <f t="shared" si="32"/>
        <v>2.4E-2</v>
      </c>
      <c r="AJ127" s="103">
        <f t="shared" si="33"/>
        <v>1.031E-7</v>
      </c>
      <c r="AK127" s="103">
        <f t="shared" si="34"/>
        <v>9.9599999999999987E-7</v>
      </c>
      <c r="AL127" s="103">
        <f t="shared" si="35"/>
        <v>9.7099999999999985E-6</v>
      </c>
      <c r="AM127" s="103">
        <f t="shared" si="36"/>
        <v>1.0290000000000001E-4</v>
      </c>
      <c r="AN127" s="103">
        <f t="shared" si="37"/>
        <v>9.7000000000000005E-4</v>
      </c>
      <c r="AO127" s="104">
        <f t="shared" si="38"/>
        <v>1.0240000000000001E-2</v>
      </c>
      <c r="AQ127" s="105"/>
      <c r="AR127" s="105"/>
      <c r="AS127" s="105"/>
      <c r="AT127" s="105"/>
      <c r="AU127" s="105"/>
      <c r="AV127" s="105"/>
      <c r="AW127" s="106">
        <f t="shared" si="39"/>
        <v>3.5323709099999996E-2</v>
      </c>
      <c r="AX127" s="106">
        <f t="shared" si="40"/>
        <v>0</v>
      </c>
      <c r="AY127" s="100">
        <f>VLOOKUP(AX127,Auszahlungen_Startgeld!$O$3:$U$6543,IF(OR(G127="U17",G127="U21",G127="V",G127="SV"),3,4),1)</f>
        <v>0</v>
      </c>
    </row>
    <row r="128" spans="1:51" x14ac:dyDescent="0.25">
      <c r="A128" s="90">
        <v>127</v>
      </c>
      <c r="B128" s="90">
        <f t="shared" ref="B128:B159" si="43">RANK(AE128,$AE$2:$AE$191,0)</f>
        <v>52</v>
      </c>
      <c r="C128" s="91" t="s">
        <v>359</v>
      </c>
      <c r="D128" s="91" t="s">
        <v>351</v>
      </c>
      <c r="E128" s="91" t="s">
        <v>352</v>
      </c>
      <c r="F128" s="91">
        <v>1974</v>
      </c>
      <c r="G128" s="108" t="str">
        <f>VLOOKUP(F128,Jahrgänge!$A$2:$B$114,2,1)</f>
        <v>E</v>
      </c>
      <c r="H128" s="91">
        <v>100631</v>
      </c>
      <c r="I128" s="91" t="s">
        <v>353</v>
      </c>
      <c r="J128" s="91">
        <v>5504</v>
      </c>
      <c r="K128" s="91" t="s">
        <v>354</v>
      </c>
      <c r="L128" s="91" t="s">
        <v>30</v>
      </c>
      <c r="M128" s="91" t="s">
        <v>350</v>
      </c>
      <c r="N128" s="91"/>
      <c r="O128" s="93">
        <v>43344</v>
      </c>
      <c r="P128" s="94">
        <v>13</v>
      </c>
      <c r="Q128" s="95">
        <v>42980.4375</v>
      </c>
      <c r="R128" s="95">
        <v>42980.482638888891</v>
      </c>
      <c r="S128" s="94">
        <v>7</v>
      </c>
      <c r="T128" s="96">
        <f t="shared" si="29"/>
        <v>50</v>
      </c>
      <c r="U128" s="114" t="s">
        <v>550</v>
      </c>
      <c r="W128" s="98">
        <v>101.6</v>
      </c>
      <c r="X128" s="98">
        <v>103.2</v>
      </c>
      <c r="Y128" s="98">
        <v>103.3</v>
      </c>
      <c r="Z128" s="98">
        <v>100</v>
      </c>
      <c r="AA128" s="98">
        <v>98</v>
      </c>
      <c r="AB128" s="98">
        <v>101.1</v>
      </c>
      <c r="AC128" s="99">
        <v>24</v>
      </c>
      <c r="AD128" s="100">
        <f>VLOOKUP(AF128,Auszahlungen_Startgeld!$A$3:$G$6543,IF(OR(G128="U17",G128="U21",G128="V",G128="SV"),3,4),1)</f>
        <v>22</v>
      </c>
      <c r="AE128" s="101">
        <f t="shared" si="41"/>
        <v>607.23520146359999</v>
      </c>
      <c r="AF128" s="101">
        <f t="shared" si="30"/>
        <v>607.20000000000005</v>
      </c>
      <c r="AG128" s="102">
        <f t="shared" si="31"/>
        <v>52</v>
      </c>
      <c r="AI128" s="103">
        <f t="shared" si="32"/>
        <v>2.4E-2</v>
      </c>
      <c r="AJ128" s="103">
        <f t="shared" si="33"/>
        <v>1.016E-7</v>
      </c>
      <c r="AK128" s="103">
        <f t="shared" si="34"/>
        <v>1.032E-6</v>
      </c>
      <c r="AL128" s="103">
        <f t="shared" si="35"/>
        <v>1.0329999999999999E-5</v>
      </c>
      <c r="AM128" s="103">
        <f t="shared" si="36"/>
        <v>9.9999999999999991E-5</v>
      </c>
      <c r="AN128" s="103">
        <f t="shared" si="37"/>
        <v>9.8000000000000019E-4</v>
      </c>
      <c r="AO128" s="104">
        <f t="shared" si="38"/>
        <v>1.0109999999999999E-2</v>
      </c>
      <c r="AQ128" s="105"/>
      <c r="AR128" s="105"/>
      <c r="AS128" s="105"/>
      <c r="AT128" s="105"/>
      <c r="AU128" s="105"/>
      <c r="AV128" s="105"/>
      <c r="AW128" s="106">
        <f t="shared" si="39"/>
        <v>3.5201463600000003E-2</v>
      </c>
      <c r="AX128" s="106">
        <f t="shared" si="40"/>
        <v>0</v>
      </c>
      <c r="AY128" s="100">
        <f>VLOOKUP(AX128,Auszahlungen_Startgeld!$O$3:$U$6543,IF(OR(G128="U17",G128="U21",G128="V",G128="SV"),3,4),1)</f>
        <v>0</v>
      </c>
    </row>
    <row r="129" spans="1:51" x14ac:dyDescent="0.25">
      <c r="A129" s="90">
        <v>128</v>
      </c>
      <c r="B129" s="90">
        <f t="shared" si="43"/>
        <v>79</v>
      </c>
      <c r="C129" s="91" t="s">
        <v>359</v>
      </c>
      <c r="D129" s="91" t="s">
        <v>356</v>
      </c>
      <c r="E129" s="91" t="s">
        <v>357</v>
      </c>
      <c r="F129" s="91">
        <v>1977</v>
      </c>
      <c r="G129" s="108" t="str">
        <f>VLOOKUP(F129,Jahrgänge!$A$2:$B$114,2,1)</f>
        <v>E</v>
      </c>
      <c r="H129" s="91">
        <v>771455</v>
      </c>
      <c r="I129" s="91" t="s">
        <v>353</v>
      </c>
      <c r="J129" s="91">
        <v>5504</v>
      </c>
      <c r="K129" s="91" t="s">
        <v>354</v>
      </c>
      <c r="L129" s="91" t="s">
        <v>358</v>
      </c>
      <c r="M129" s="91" t="s">
        <v>355</v>
      </c>
      <c r="N129" s="92"/>
      <c r="O129" s="93">
        <v>43344</v>
      </c>
      <c r="P129" s="94">
        <v>13</v>
      </c>
      <c r="Q129" s="95">
        <v>42980.4375</v>
      </c>
      <c r="R129" s="95">
        <v>42980.482638888891</v>
      </c>
      <c r="S129" s="94">
        <v>8</v>
      </c>
      <c r="T129" s="96">
        <f t="shared" si="29"/>
        <v>50</v>
      </c>
      <c r="U129" s="114" t="s">
        <v>550</v>
      </c>
      <c r="W129" s="98">
        <v>101.9</v>
      </c>
      <c r="X129" s="98">
        <v>97.6</v>
      </c>
      <c r="Y129" s="98">
        <v>100.3</v>
      </c>
      <c r="Z129" s="98">
        <v>100.6</v>
      </c>
      <c r="AA129" s="98">
        <v>99.8</v>
      </c>
      <c r="AB129" s="98">
        <v>99.2</v>
      </c>
      <c r="AC129" s="99">
        <v>18</v>
      </c>
      <c r="AD129" s="100">
        <f>VLOOKUP(AF129,Auszahlungen_Startgeld!$A$3:$G$6543,IF(OR(G129="U17",G129="U21",G129="V",G129="SV"),3,4),1)</f>
        <v>8</v>
      </c>
      <c r="AE129" s="101">
        <f t="shared" si="41"/>
        <v>599.42902970789999</v>
      </c>
      <c r="AF129" s="101">
        <f t="shared" si="30"/>
        <v>599.4</v>
      </c>
      <c r="AG129" s="102">
        <f t="shared" si="31"/>
        <v>79</v>
      </c>
      <c r="AI129" s="103">
        <f t="shared" si="32"/>
        <v>1.8000000000000002E-2</v>
      </c>
      <c r="AJ129" s="103">
        <f t="shared" si="33"/>
        <v>1.0190000000000001E-7</v>
      </c>
      <c r="AK129" s="103">
        <f t="shared" si="34"/>
        <v>9.7600000000000006E-7</v>
      </c>
      <c r="AL129" s="103">
        <f t="shared" si="35"/>
        <v>1.0029999999999999E-5</v>
      </c>
      <c r="AM129" s="103">
        <f t="shared" si="36"/>
        <v>1.0059999999999999E-4</v>
      </c>
      <c r="AN129" s="103">
        <f t="shared" si="37"/>
        <v>9.9799999999999997E-4</v>
      </c>
      <c r="AO129" s="104">
        <f t="shared" si="38"/>
        <v>9.92E-3</v>
      </c>
      <c r="AQ129" s="105"/>
      <c r="AR129" s="105"/>
      <c r="AS129" s="105"/>
      <c r="AT129" s="105"/>
      <c r="AU129" s="105"/>
      <c r="AV129" s="105"/>
      <c r="AW129" s="106">
        <f t="shared" si="39"/>
        <v>2.90297079E-2</v>
      </c>
      <c r="AX129" s="106">
        <f t="shared" si="40"/>
        <v>0</v>
      </c>
      <c r="AY129" s="100">
        <f>VLOOKUP(AX129,Auszahlungen_Startgeld!$O$3:$U$6543,IF(OR(G129="U17",G129="U21",G129="V",G129="SV"),3,4),1)</f>
        <v>0</v>
      </c>
    </row>
    <row r="130" spans="1:51" x14ac:dyDescent="0.25">
      <c r="A130" s="90">
        <v>129</v>
      </c>
      <c r="B130" s="90">
        <f t="shared" si="43"/>
        <v>36</v>
      </c>
      <c r="C130" s="91" t="s">
        <v>359</v>
      </c>
      <c r="D130" s="91" t="s">
        <v>363</v>
      </c>
      <c r="E130" s="91" t="s">
        <v>251</v>
      </c>
      <c r="F130" s="91">
        <v>1980</v>
      </c>
      <c r="G130" s="108" t="str">
        <f>VLOOKUP(F130,Jahrgänge!$A$2:$B$114,2,1)</f>
        <v>E</v>
      </c>
      <c r="H130" s="91">
        <v>325703</v>
      </c>
      <c r="I130" s="91" t="s">
        <v>361</v>
      </c>
      <c r="J130" s="91">
        <v>8112</v>
      </c>
      <c r="K130" s="91" t="s">
        <v>362</v>
      </c>
      <c r="L130" s="91" t="s">
        <v>364</v>
      </c>
      <c r="M130" s="91" t="s">
        <v>360</v>
      </c>
      <c r="N130" s="92"/>
      <c r="O130" s="93">
        <v>43344</v>
      </c>
      <c r="P130" s="94">
        <v>13</v>
      </c>
      <c r="Q130" s="95">
        <v>42980.4375</v>
      </c>
      <c r="R130" s="95">
        <v>42980.482638888891</v>
      </c>
      <c r="S130" s="94">
        <v>9</v>
      </c>
      <c r="T130" s="96">
        <f t="shared" si="29"/>
        <v>50</v>
      </c>
      <c r="U130" s="114" t="s">
        <v>550</v>
      </c>
      <c r="W130" s="98">
        <v>102.8</v>
      </c>
      <c r="X130" s="98">
        <v>102.7</v>
      </c>
      <c r="Y130" s="98">
        <v>102.5</v>
      </c>
      <c r="Z130" s="98">
        <v>102.4</v>
      </c>
      <c r="AA130" s="98">
        <v>99.3</v>
      </c>
      <c r="AB130" s="98">
        <v>102.4</v>
      </c>
      <c r="AC130" s="99">
        <v>25</v>
      </c>
      <c r="AD130" s="100">
        <f>VLOOKUP(AF130,Auszahlungen_Startgeld!$A$3:$G$6543,IF(OR(G130="U17",G130="U21",G130="V",G130="SV"),3,4),1)</f>
        <v>35</v>
      </c>
      <c r="AE130" s="101">
        <f t="shared" si="41"/>
        <v>612.13634677980008</v>
      </c>
      <c r="AF130" s="101">
        <f t="shared" si="30"/>
        <v>612.1</v>
      </c>
      <c r="AG130" s="102">
        <f t="shared" si="31"/>
        <v>36</v>
      </c>
      <c r="AI130" s="103">
        <f t="shared" si="32"/>
        <v>2.5000000000000001E-2</v>
      </c>
      <c r="AJ130" s="103">
        <f t="shared" si="33"/>
        <v>1.0280000000000001E-7</v>
      </c>
      <c r="AK130" s="103">
        <f t="shared" si="34"/>
        <v>1.0270000000000001E-6</v>
      </c>
      <c r="AL130" s="103">
        <f t="shared" si="35"/>
        <v>1.025E-5</v>
      </c>
      <c r="AM130" s="103">
        <f t="shared" si="36"/>
        <v>1.024E-4</v>
      </c>
      <c r="AN130" s="103">
        <f t="shared" si="37"/>
        <v>9.9299999999999996E-4</v>
      </c>
      <c r="AO130" s="104">
        <f t="shared" si="38"/>
        <v>1.0240000000000001E-2</v>
      </c>
      <c r="AQ130" s="105"/>
      <c r="AR130" s="105"/>
      <c r="AS130" s="105"/>
      <c r="AT130" s="105"/>
      <c r="AU130" s="105"/>
      <c r="AV130" s="105"/>
      <c r="AW130" s="106">
        <f t="shared" si="39"/>
        <v>3.6346779799999999E-2</v>
      </c>
      <c r="AX130" s="106">
        <f t="shared" si="40"/>
        <v>0</v>
      </c>
      <c r="AY130" s="100">
        <f>VLOOKUP(AX130,Auszahlungen_Startgeld!$O$3:$U$6543,IF(OR(G130="U17",G130="U21",G130="V",G130="SV"),3,4),1)</f>
        <v>0</v>
      </c>
    </row>
    <row r="131" spans="1:51" x14ac:dyDescent="0.25">
      <c r="A131" s="90">
        <v>130</v>
      </c>
      <c r="B131" s="90">
        <f t="shared" si="43"/>
        <v>81</v>
      </c>
      <c r="C131" s="115" t="s">
        <v>574</v>
      </c>
      <c r="D131" s="92" t="str">
        <f>VLOOKUP($H131,[1]Teilnehmerliste!$C$6:$N$999,3,0)</f>
        <v>Hug</v>
      </c>
      <c r="E131" s="92" t="str">
        <f>VLOOKUP($H131,[1]Teilnehmerliste!$C$6:$N$999,4,0)</f>
        <v>Heinz</v>
      </c>
      <c r="F131" s="92">
        <f>VLOOKUP($H131,[1]Teilnehmerliste!$C$6:$N$999,6,0)</f>
        <v>1952</v>
      </c>
      <c r="G131" s="108" t="str">
        <f>VLOOKUP(F131,Jahrgänge!$A$2:$B$114,2,1)</f>
        <v>V</v>
      </c>
      <c r="H131" s="118">
        <v>168888</v>
      </c>
      <c r="I131" s="92" t="str">
        <f>VLOOKUP($H131,[1]Teilnehmerliste!$C$6:$N$999,7,0)</f>
        <v>Affolternstr. 24</v>
      </c>
      <c r="J131" s="92">
        <f>VLOOKUP($H131,[1]Teilnehmerliste!$C$6:$N$999,8,0)</f>
        <v>8913</v>
      </c>
      <c r="K131" s="92" t="str">
        <f>VLOOKUP($H131,[1]Teilnehmerliste!$C$6:$N$999,9,0)</f>
        <v>Ottenbach</v>
      </c>
      <c r="L131" s="92" t="str">
        <f>VLOOKUP($H131,[1]Teilnehmerliste!$C$6:$N$999,11,0)</f>
        <v>huemue@bluewin.ch</v>
      </c>
      <c r="M131" s="92" t="str">
        <f>VLOOKUP($H131,[1]Teilnehmerliste!$C$6:$N$999,12,0)</f>
        <v>Aesch</v>
      </c>
      <c r="N131" s="92"/>
      <c r="O131" s="93">
        <v>43344</v>
      </c>
      <c r="P131" s="94">
        <v>13</v>
      </c>
      <c r="Q131" s="95">
        <v>42980.4375</v>
      </c>
      <c r="R131" s="95">
        <v>42980.482638888891</v>
      </c>
      <c r="S131" s="94">
        <v>10</v>
      </c>
      <c r="T131" s="96">
        <f t="shared" ref="T131:T191" si="44">IF(OR(G131="U17",G131="U21"),25,50)</f>
        <v>50</v>
      </c>
      <c r="U131" s="114" t="s">
        <v>550</v>
      </c>
      <c r="W131" s="98">
        <v>99.7</v>
      </c>
      <c r="X131" s="98">
        <v>100</v>
      </c>
      <c r="Y131" s="98">
        <v>99.6</v>
      </c>
      <c r="Z131" s="98">
        <v>100.1</v>
      </c>
      <c r="AA131" s="98">
        <v>97.3</v>
      </c>
      <c r="AB131" s="98">
        <v>100.9</v>
      </c>
      <c r="AC131" s="99">
        <v>16</v>
      </c>
      <c r="AD131" s="100">
        <f>VLOOKUP(AF131,Auszahlungen_Startgeld!$A$3:$G$6543,IF(OR(G131="U17",G131="U21",G131="V",G131="SV"),3,4),1)</f>
        <v>14</v>
      </c>
      <c r="AE131" s="101">
        <f t="shared" ref="AE131:AE191" si="45">SUM(W131:AB131)+SUM(AI131:AO131)</f>
        <v>597.62717415970008</v>
      </c>
      <c r="AF131" s="101">
        <f t="shared" ref="AF131:AF191" si="46">SUM(W131:AB131)</f>
        <v>597.6</v>
      </c>
      <c r="AG131" s="102">
        <f t="shared" ref="AG131:AG191" si="47">RANK(AE131,$AE$2:$AE$191,0)</f>
        <v>81</v>
      </c>
      <c r="AI131" s="103">
        <f t="shared" ref="AI131:AI191" si="48">0.001*AC131</f>
        <v>1.6E-2</v>
      </c>
      <c r="AJ131" s="103">
        <f t="shared" ref="AJ131:AJ191" si="49">0.000000001*W131</f>
        <v>9.9700000000000013E-8</v>
      </c>
      <c r="AK131" s="103">
        <f t="shared" ref="AK131:AK191" si="50">0.00000001*X131</f>
        <v>9.9999999999999995E-7</v>
      </c>
      <c r="AL131" s="103">
        <f t="shared" ref="AL131:AL191" si="51">0.0000001*Y131</f>
        <v>9.9599999999999995E-6</v>
      </c>
      <c r="AM131" s="103">
        <f t="shared" ref="AM131:AM191" si="52">0.000001*Z131</f>
        <v>1.0009999999999999E-4</v>
      </c>
      <c r="AN131" s="103">
        <f t="shared" ref="AN131:AN191" si="53">0.00001*AA131</f>
        <v>9.7300000000000002E-4</v>
      </c>
      <c r="AO131" s="104">
        <f t="shared" ref="AO131:AO191" si="54">0.0001*AB131</f>
        <v>1.0090000000000002E-2</v>
      </c>
      <c r="AQ131" s="105"/>
      <c r="AR131" s="105"/>
      <c r="AS131" s="105"/>
      <c r="AT131" s="105"/>
      <c r="AU131" s="105"/>
      <c r="AV131" s="105"/>
      <c r="AW131" s="106">
        <f t="shared" ref="AW131:AW191" si="55">SUM(AQ131:AV131)+SUM(AI131:AO131)</f>
        <v>2.7174159700000002E-2</v>
      </c>
      <c r="AX131" s="106">
        <f t="shared" ref="AX131:AX191" si="56">SUM(AQ131:AV131)</f>
        <v>0</v>
      </c>
      <c r="AY131" s="100">
        <f>VLOOKUP(AX131,Auszahlungen_Startgeld!$O$3:$U$6543,IF(OR(G131="U17",G131="U21",G131="V",G131="SV"),3,4),1)</f>
        <v>0</v>
      </c>
    </row>
    <row r="132" spans="1:51" x14ac:dyDescent="0.25">
      <c r="A132" s="90">
        <v>131</v>
      </c>
      <c r="B132" s="90">
        <f t="shared" si="43"/>
        <v>98</v>
      </c>
      <c r="C132" s="107" t="e">
        <f>VLOOKUP($H132,[1]Teilnehmerliste!$C$6:$N$999,12,0)</f>
        <v>#N/A</v>
      </c>
      <c r="D132" s="107" t="e">
        <f>VLOOKUP($H132,[1]Teilnehmerliste!$C$6:$N$999,3,0)</f>
        <v>#N/A</v>
      </c>
      <c r="E132" s="107" t="e">
        <f>VLOOKUP($H132,[1]Teilnehmerliste!$C$6:$N$999,4,0)</f>
        <v>#N/A</v>
      </c>
      <c r="F132" s="107" t="e">
        <f>VLOOKUP($H132,[1]Teilnehmerliste!$C$6:$N$999,6,0)</f>
        <v>#N/A</v>
      </c>
      <c r="G132" s="108" t="e">
        <f>VLOOKUP(F132,Jahrgänge!$A$2:$B$114,2,1)</f>
        <v>#N/A</v>
      </c>
      <c r="H132" s="109"/>
      <c r="I132" s="107" t="e">
        <f>VLOOKUP($H132,[1]Teilnehmerliste!$C$6:$N$999,7,0)</f>
        <v>#N/A</v>
      </c>
      <c r="J132" s="107" t="e">
        <f>VLOOKUP($H132,[1]Teilnehmerliste!$C$6:$N$999,8,0)</f>
        <v>#N/A</v>
      </c>
      <c r="K132" s="107" t="e">
        <f>VLOOKUP($H132,[1]Teilnehmerliste!$C$6:$N$999,9,0)</f>
        <v>#N/A</v>
      </c>
      <c r="L132" s="107" t="e">
        <f>VLOOKUP($H132,[1]Teilnehmerliste!$C$6:$N$999,11,0)</f>
        <v>#N/A</v>
      </c>
      <c r="M132" s="107" t="e">
        <f>VLOOKUP($H132,[1]Teilnehmerliste!$C$6:$N$999,12,0)</f>
        <v>#N/A</v>
      </c>
      <c r="N132" s="92"/>
      <c r="O132" s="93">
        <v>43344</v>
      </c>
      <c r="P132" s="94">
        <v>14</v>
      </c>
      <c r="Q132" s="95">
        <v>42980.489583333336</v>
      </c>
      <c r="R132" s="95">
        <v>42980.534722222219</v>
      </c>
      <c r="S132" s="94">
        <v>1</v>
      </c>
      <c r="T132" s="96" t="e">
        <f t="shared" si="44"/>
        <v>#N/A</v>
      </c>
      <c r="U132" s="97" t="s">
        <v>123</v>
      </c>
      <c r="W132" s="98"/>
      <c r="X132" s="98"/>
      <c r="Y132" s="98"/>
      <c r="Z132" s="98"/>
      <c r="AA132" s="98"/>
      <c r="AB132" s="98"/>
      <c r="AC132" s="99"/>
      <c r="AD132" s="100" t="e">
        <f>VLOOKUP(AF132,Auszahlungen_Startgeld!$A$3:$G$6543,IF(OR(G132="U17",G132="U21",G132="V",G132="SV"),3,4),1)</f>
        <v>#N/A</v>
      </c>
      <c r="AE132" s="101">
        <f t="shared" si="45"/>
        <v>0</v>
      </c>
      <c r="AF132" s="101">
        <f t="shared" si="46"/>
        <v>0</v>
      </c>
      <c r="AG132" s="102">
        <f t="shared" si="47"/>
        <v>98</v>
      </c>
      <c r="AI132" s="103">
        <f t="shared" si="48"/>
        <v>0</v>
      </c>
      <c r="AJ132" s="103">
        <f t="shared" si="49"/>
        <v>0</v>
      </c>
      <c r="AK132" s="103">
        <f t="shared" si="50"/>
        <v>0</v>
      </c>
      <c r="AL132" s="103">
        <f t="shared" si="51"/>
        <v>0</v>
      </c>
      <c r="AM132" s="103">
        <f t="shared" si="52"/>
        <v>0</v>
      </c>
      <c r="AN132" s="103">
        <f t="shared" si="53"/>
        <v>0</v>
      </c>
      <c r="AO132" s="104">
        <f t="shared" si="54"/>
        <v>0</v>
      </c>
      <c r="AQ132" s="105"/>
      <c r="AR132" s="105"/>
      <c r="AS132" s="105"/>
      <c r="AT132" s="105"/>
      <c r="AU132" s="105"/>
      <c r="AV132" s="105"/>
      <c r="AW132" s="106">
        <f t="shared" si="55"/>
        <v>0</v>
      </c>
      <c r="AX132" s="106">
        <f t="shared" si="56"/>
        <v>0</v>
      </c>
      <c r="AY132" s="100" t="e">
        <f>VLOOKUP(AX132,Auszahlungen_Startgeld!$O$3:$U$6543,IF(OR(G132="U17",G132="U21",G132="V",G132="SV"),3,4),1)</f>
        <v>#N/A</v>
      </c>
    </row>
    <row r="133" spans="1:51" x14ac:dyDescent="0.25">
      <c r="A133" s="90">
        <v>132</v>
      </c>
      <c r="B133" s="90">
        <f t="shared" si="43"/>
        <v>98</v>
      </c>
      <c r="C133" s="107" t="e">
        <f>VLOOKUP($H133,[1]Teilnehmerliste!$C$6:$N$999,12,0)</f>
        <v>#N/A</v>
      </c>
      <c r="D133" s="107" t="e">
        <f>VLOOKUP($H133,[1]Teilnehmerliste!$C$6:$N$999,3,0)</f>
        <v>#N/A</v>
      </c>
      <c r="E133" s="107" t="e">
        <f>VLOOKUP($H133,[1]Teilnehmerliste!$C$6:$N$999,4,0)</f>
        <v>#N/A</v>
      </c>
      <c r="F133" s="107" t="e">
        <f>VLOOKUP($H133,[1]Teilnehmerliste!$C$6:$N$999,6,0)</f>
        <v>#N/A</v>
      </c>
      <c r="G133" s="108" t="e">
        <f>VLOOKUP(F133,Jahrgänge!$A$2:$B$114,2,1)</f>
        <v>#N/A</v>
      </c>
      <c r="H133" s="109"/>
      <c r="I133" s="107" t="e">
        <f>VLOOKUP($H133,[1]Teilnehmerliste!$C$6:$N$999,7,0)</f>
        <v>#N/A</v>
      </c>
      <c r="J133" s="107" t="e">
        <f>VLOOKUP($H133,[1]Teilnehmerliste!$C$6:$N$999,8,0)</f>
        <v>#N/A</v>
      </c>
      <c r="K133" s="107" t="e">
        <f>VLOOKUP($H133,[1]Teilnehmerliste!$C$6:$N$999,9,0)</f>
        <v>#N/A</v>
      </c>
      <c r="L133" s="107" t="e">
        <f>VLOOKUP($H133,[1]Teilnehmerliste!$C$6:$N$999,11,0)</f>
        <v>#N/A</v>
      </c>
      <c r="M133" s="107" t="e">
        <f>VLOOKUP($H133,[1]Teilnehmerliste!$C$6:$N$999,12,0)</f>
        <v>#N/A</v>
      </c>
      <c r="N133" s="92"/>
      <c r="O133" s="93">
        <v>43344</v>
      </c>
      <c r="P133" s="94">
        <v>14</v>
      </c>
      <c r="Q133" s="95">
        <v>42980.489583333336</v>
      </c>
      <c r="R133" s="95">
        <v>42980.534722222219</v>
      </c>
      <c r="S133" s="94">
        <v>2</v>
      </c>
      <c r="T133" s="96" t="e">
        <f t="shared" si="44"/>
        <v>#N/A</v>
      </c>
      <c r="U133" s="97" t="s">
        <v>123</v>
      </c>
      <c r="W133" s="98"/>
      <c r="X133" s="98"/>
      <c r="Y133" s="98"/>
      <c r="Z133" s="98"/>
      <c r="AA133" s="98"/>
      <c r="AB133" s="98"/>
      <c r="AC133" s="99"/>
      <c r="AD133" s="100" t="e">
        <f>VLOOKUP(AF133,Auszahlungen_Startgeld!$A$3:$G$6543,IF(OR(G133="U17",G133="U21",G133="V",G133="SV"),3,4),1)</f>
        <v>#N/A</v>
      </c>
      <c r="AE133" s="101">
        <f t="shared" si="45"/>
        <v>0</v>
      </c>
      <c r="AF133" s="101">
        <f t="shared" si="46"/>
        <v>0</v>
      </c>
      <c r="AG133" s="102">
        <f t="shared" si="47"/>
        <v>98</v>
      </c>
      <c r="AI133" s="103">
        <f t="shared" si="48"/>
        <v>0</v>
      </c>
      <c r="AJ133" s="103">
        <f t="shared" si="49"/>
        <v>0</v>
      </c>
      <c r="AK133" s="103">
        <f t="shared" si="50"/>
        <v>0</v>
      </c>
      <c r="AL133" s="103">
        <f t="shared" si="51"/>
        <v>0</v>
      </c>
      <c r="AM133" s="103">
        <f t="shared" si="52"/>
        <v>0</v>
      </c>
      <c r="AN133" s="103">
        <f t="shared" si="53"/>
        <v>0</v>
      </c>
      <c r="AO133" s="104">
        <f t="shared" si="54"/>
        <v>0</v>
      </c>
      <c r="AQ133" s="105"/>
      <c r="AR133" s="105"/>
      <c r="AS133" s="105"/>
      <c r="AT133" s="105"/>
      <c r="AU133" s="105"/>
      <c r="AV133" s="105"/>
      <c r="AW133" s="106">
        <f t="shared" si="55"/>
        <v>0</v>
      </c>
      <c r="AX133" s="106">
        <f t="shared" si="56"/>
        <v>0</v>
      </c>
      <c r="AY133" s="100" t="e">
        <f>VLOOKUP(AX133,Auszahlungen_Startgeld!$O$3:$U$6543,IF(OR(G133="U17",G133="U21",G133="V",G133="SV"),3,4),1)</f>
        <v>#N/A</v>
      </c>
    </row>
    <row r="134" spans="1:51" x14ac:dyDescent="0.25">
      <c r="A134" s="90">
        <v>133</v>
      </c>
      <c r="B134" s="90">
        <f t="shared" si="43"/>
        <v>98</v>
      </c>
      <c r="C134" s="107" t="e">
        <f>VLOOKUP($H134,[1]Teilnehmerliste!$C$6:$N$999,12,0)</f>
        <v>#N/A</v>
      </c>
      <c r="D134" s="107" t="e">
        <f>VLOOKUP($H134,[1]Teilnehmerliste!$C$6:$N$999,3,0)</f>
        <v>#N/A</v>
      </c>
      <c r="E134" s="107" t="e">
        <f>VLOOKUP($H134,[1]Teilnehmerliste!$C$6:$N$999,4,0)</f>
        <v>#N/A</v>
      </c>
      <c r="F134" s="107" t="e">
        <f>VLOOKUP($H134,[1]Teilnehmerliste!$C$6:$N$999,6,0)</f>
        <v>#N/A</v>
      </c>
      <c r="G134" s="108" t="e">
        <f>VLOOKUP(F134,Jahrgänge!$A$2:$B$114,2,1)</f>
        <v>#N/A</v>
      </c>
      <c r="H134" s="109"/>
      <c r="I134" s="107" t="e">
        <f>VLOOKUP($H134,[1]Teilnehmerliste!$C$6:$N$999,7,0)</f>
        <v>#N/A</v>
      </c>
      <c r="J134" s="107" t="e">
        <f>VLOOKUP($H134,[1]Teilnehmerliste!$C$6:$N$999,8,0)</f>
        <v>#N/A</v>
      </c>
      <c r="K134" s="107" t="e">
        <f>VLOOKUP($H134,[1]Teilnehmerliste!$C$6:$N$999,9,0)</f>
        <v>#N/A</v>
      </c>
      <c r="L134" s="107" t="e">
        <f>VLOOKUP($H134,[1]Teilnehmerliste!$C$6:$N$999,11,0)</f>
        <v>#N/A</v>
      </c>
      <c r="M134" s="107" t="e">
        <f>VLOOKUP($H134,[1]Teilnehmerliste!$C$6:$N$999,12,0)</f>
        <v>#N/A</v>
      </c>
      <c r="N134" s="92"/>
      <c r="O134" s="93">
        <v>43344</v>
      </c>
      <c r="P134" s="94">
        <v>14</v>
      </c>
      <c r="Q134" s="95">
        <v>42980.489583333336</v>
      </c>
      <c r="R134" s="95">
        <v>42980.534722222219</v>
      </c>
      <c r="S134" s="94">
        <v>3</v>
      </c>
      <c r="T134" s="96" t="e">
        <f t="shared" si="44"/>
        <v>#N/A</v>
      </c>
      <c r="U134" s="97" t="s">
        <v>123</v>
      </c>
      <c r="W134" s="98"/>
      <c r="X134" s="98"/>
      <c r="Y134" s="98"/>
      <c r="Z134" s="98"/>
      <c r="AA134" s="98"/>
      <c r="AB134" s="98"/>
      <c r="AC134" s="99"/>
      <c r="AD134" s="100" t="e">
        <f>VLOOKUP(AF134,Auszahlungen_Startgeld!$A$3:$G$6543,IF(OR(G134="U17",G134="U21",G134="V",G134="SV"),3,4),1)</f>
        <v>#N/A</v>
      </c>
      <c r="AE134" s="101">
        <f t="shared" si="45"/>
        <v>0</v>
      </c>
      <c r="AF134" s="101">
        <f t="shared" si="46"/>
        <v>0</v>
      </c>
      <c r="AG134" s="102">
        <f t="shared" si="47"/>
        <v>98</v>
      </c>
      <c r="AI134" s="103">
        <f t="shared" si="48"/>
        <v>0</v>
      </c>
      <c r="AJ134" s="103">
        <f t="shared" si="49"/>
        <v>0</v>
      </c>
      <c r="AK134" s="103">
        <f t="shared" si="50"/>
        <v>0</v>
      </c>
      <c r="AL134" s="103">
        <f t="shared" si="51"/>
        <v>0</v>
      </c>
      <c r="AM134" s="103">
        <f t="shared" si="52"/>
        <v>0</v>
      </c>
      <c r="AN134" s="103">
        <f t="shared" si="53"/>
        <v>0</v>
      </c>
      <c r="AO134" s="104">
        <f t="shared" si="54"/>
        <v>0</v>
      </c>
      <c r="AQ134" s="105"/>
      <c r="AR134" s="105"/>
      <c r="AS134" s="105"/>
      <c r="AT134" s="105"/>
      <c r="AU134" s="105"/>
      <c r="AV134" s="105"/>
      <c r="AW134" s="106">
        <f t="shared" si="55"/>
        <v>0</v>
      </c>
      <c r="AX134" s="106">
        <f t="shared" si="56"/>
        <v>0</v>
      </c>
      <c r="AY134" s="100" t="e">
        <f>VLOOKUP(AX134,Auszahlungen_Startgeld!$O$3:$U$6543,IF(OR(G134="U17",G134="U21",G134="V",G134="SV"),3,4),1)</f>
        <v>#N/A</v>
      </c>
    </row>
    <row r="135" spans="1:51" x14ac:dyDescent="0.25">
      <c r="A135" s="90">
        <v>134</v>
      </c>
      <c r="B135" s="90">
        <f t="shared" si="43"/>
        <v>98</v>
      </c>
      <c r="C135" s="107" t="e">
        <f>VLOOKUP($H135,[1]Teilnehmerliste!$C$6:$N$999,12,0)</f>
        <v>#N/A</v>
      </c>
      <c r="D135" s="107" t="e">
        <f>VLOOKUP($H135,[1]Teilnehmerliste!$C$6:$N$999,3,0)</f>
        <v>#N/A</v>
      </c>
      <c r="E135" s="107" t="e">
        <f>VLOOKUP($H135,[1]Teilnehmerliste!$C$6:$N$999,4,0)</f>
        <v>#N/A</v>
      </c>
      <c r="F135" s="107" t="e">
        <f>VLOOKUP($H135,[1]Teilnehmerliste!$C$6:$N$999,6,0)</f>
        <v>#N/A</v>
      </c>
      <c r="G135" s="108" t="e">
        <f>VLOOKUP(F135,Jahrgänge!$A$2:$B$114,2,1)</f>
        <v>#N/A</v>
      </c>
      <c r="H135" s="109"/>
      <c r="I135" s="107" t="e">
        <f>VLOOKUP($H135,[1]Teilnehmerliste!$C$6:$N$999,7,0)</f>
        <v>#N/A</v>
      </c>
      <c r="J135" s="107" t="e">
        <f>VLOOKUP($H135,[1]Teilnehmerliste!$C$6:$N$999,8,0)</f>
        <v>#N/A</v>
      </c>
      <c r="K135" s="107" t="e">
        <f>VLOOKUP($H135,[1]Teilnehmerliste!$C$6:$N$999,9,0)</f>
        <v>#N/A</v>
      </c>
      <c r="L135" s="107" t="e">
        <f>VLOOKUP($H135,[1]Teilnehmerliste!$C$6:$N$999,11,0)</f>
        <v>#N/A</v>
      </c>
      <c r="M135" s="107" t="e">
        <f>VLOOKUP($H135,[1]Teilnehmerliste!$C$6:$N$999,12,0)</f>
        <v>#N/A</v>
      </c>
      <c r="N135" s="92"/>
      <c r="O135" s="93">
        <v>43344</v>
      </c>
      <c r="P135" s="94">
        <v>14</v>
      </c>
      <c r="Q135" s="95">
        <v>42980.489583333336</v>
      </c>
      <c r="R135" s="95">
        <v>42980.534722222219</v>
      </c>
      <c r="S135" s="94">
        <v>4</v>
      </c>
      <c r="T135" s="96" t="e">
        <f t="shared" si="44"/>
        <v>#N/A</v>
      </c>
      <c r="U135" s="97" t="s">
        <v>123</v>
      </c>
      <c r="W135" s="98"/>
      <c r="X135" s="98"/>
      <c r="Y135" s="98"/>
      <c r="Z135" s="98"/>
      <c r="AA135" s="98"/>
      <c r="AB135" s="98"/>
      <c r="AC135" s="99"/>
      <c r="AD135" s="100" t="e">
        <f>VLOOKUP(AF135,Auszahlungen_Startgeld!$A$3:$G$6543,IF(OR(G135="U17",G135="U21",G135="V",G135="SV"),3,4),1)</f>
        <v>#N/A</v>
      </c>
      <c r="AE135" s="101">
        <f t="shared" si="45"/>
        <v>0</v>
      </c>
      <c r="AF135" s="101">
        <f t="shared" si="46"/>
        <v>0</v>
      </c>
      <c r="AG135" s="102">
        <f t="shared" si="47"/>
        <v>98</v>
      </c>
      <c r="AI135" s="103">
        <f t="shared" si="48"/>
        <v>0</v>
      </c>
      <c r="AJ135" s="103">
        <f t="shared" si="49"/>
        <v>0</v>
      </c>
      <c r="AK135" s="103">
        <f t="shared" si="50"/>
        <v>0</v>
      </c>
      <c r="AL135" s="103">
        <f t="shared" si="51"/>
        <v>0</v>
      </c>
      <c r="AM135" s="103">
        <f t="shared" si="52"/>
        <v>0</v>
      </c>
      <c r="AN135" s="103">
        <f t="shared" si="53"/>
        <v>0</v>
      </c>
      <c r="AO135" s="104">
        <f t="shared" si="54"/>
        <v>0</v>
      </c>
      <c r="AQ135" s="105"/>
      <c r="AR135" s="105"/>
      <c r="AS135" s="105"/>
      <c r="AT135" s="105"/>
      <c r="AU135" s="105"/>
      <c r="AV135" s="105"/>
      <c r="AW135" s="106">
        <f t="shared" si="55"/>
        <v>0</v>
      </c>
      <c r="AX135" s="106">
        <f t="shared" si="56"/>
        <v>0</v>
      </c>
      <c r="AY135" s="100" t="e">
        <f>VLOOKUP(AX135,Auszahlungen_Startgeld!$O$3:$U$6543,IF(OR(G135="U17",G135="U21",G135="V",G135="SV"),3,4),1)</f>
        <v>#N/A</v>
      </c>
    </row>
    <row r="136" spans="1:51" x14ac:dyDescent="0.25">
      <c r="A136" s="90">
        <v>135</v>
      </c>
      <c r="B136" s="90">
        <f t="shared" si="43"/>
        <v>98</v>
      </c>
      <c r="C136" s="107" t="e">
        <f>VLOOKUP($H136,[1]Teilnehmerliste!$C$6:$N$999,12,0)</f>
        <v>#N/A</v>
      </c>
      <c r="D136" s="107" t="e">
        <f>VLOOKUP($H136,[1]Teilnehmerliste!$C$6:$N$999,3,0)</f>
        <v>#N/A</v>
      </c>
      <c r="E136" s="107" t="e">
        <f>VLOOKUP($H136,[1]Teilnehmerliste!$C$6:$N$999,4,0)</f>
        <v>#N/A</v>
      </c>
      <c r="F136" s="107" t="e">
        <f>VLOOKUP($H136,[1]Teilnehmerliste!$C$6:$N$999,6,0)</f>
        <v>#N/A</v>
      </c>
      <c r="G136" s="108" t="e">
        <f>VLOOKUP(F136,Jahrgänge!$A$2:$B$114,2,1)</f>
        <v>#N/A</v>
      </c>
      <c r="H136" s="109"/>
      <c r="I136" s="107" t="e">
        <f>VLOOKUP($H136,[1]Teilnehmerliste!$C$6:$N$999,7,0)</f>
        <v>#N/A</v>
      </c>
      <c r="J136" s="107" t="e">
        <f>VLOOKUP($H136,[1]Teilnehmerliste!$C$6:$N$999,8,0)</f>
        <v>#N/A</v>
      </c>
      <c r="K136" s="107" t="e">
        <f>VLOOKUP($H136,[1]Teilnehmerliste!$C$6:$N$999,9,0)</f>
        <v>#N/A</v>
      </c>
      <c r="L136" s="107" t="e">
        <f>VLOOKUP($H136,[1]Teilnehmerliste!$C$6:$N$999,11,0)</f>
        <v>#N/A</v>
      </c>
      <c r="M136" s="107" t="e">
        <f>VLOOKUP($H136,[1]Teilnehmerliste!$C$6:$N$999,12,0)</f>
        <v>#N/A</v>
      </c>
      <c r="N136" s="92"/>
      <c r="O136" s="93">
        <v>43344</v>
      </c>
      <c r="P136" s="94">
        <v>14</v>
      </c>
      <c r="Q136" s="95">
        <v>42980.489583333336</v>
      </c>
      <c r="R136" s="95">
        <v>42980.534722222219</v>
      </c>
      <c r="S136" s="94">
        <v>5</v>
      </c>
      <c r="T136" s="96" t="e">
        <f t="shared" si="44"/>
        <v>#N/A</v>
      </c>
      <c r="U136" s="97" t="s">
        <v>123</v>
      </c>
      <c r="W136" s="98"/>
      <c r="X136" s="98"/>
      <c r="Y136" s="98"/>
      <c r="Z136" s="98"/>
      <c r="AA136" s="98"/>
      <c r="AB136" s="98"/>
      <c r="AC136" s="99"/>
      <c r="AD136" s="100" t="e">
        <f>VLOOKUP(AF136,Auszahlungen_Startgeld!$A$3:$G$6543,IF(OR(G136="U17",G136="U21",G136="V",G136="SV"),3,4),1)</f>
        <v>#N/A</v>
      </c>
      <c r="AE136" s="101">
        <f t="shared" si="45"/>
        <v>0</v>
      </c>
      <c r="AF136" s="101">
        <f t="shared" si="46"/>
        <v>0</v>
      </c>
      <c r="AG136" s="102">
        <f t="shared" si="47"/>
        <v>98</v>
      </c>
      <c r="AI136" s="103">
        <f t="shared" si="48"/>
        <v>0</v>
      </c>
      <c r="AJ136" s="103">
        <f t="shared" si="49"/>
        <v>0</v>
      </c>
      <c r="AK136" s="103">
        <f t="shared" si="50"/>
        <v>0</v>
      </c>
      <c r="AL136" s="103">
        <f t="shared" si="51"/>
        <v>0</v>
      </c>
      <c r="AM136" s="103">
        <f t="shared" si="52"/>
        <v>0</v>
      </c>
      <c r="AN136" s="103">
        <f t="shared" si="53"/>
        <v>0</v>
      </c>
      <c r="AO136" s="104">
        <f t="shared" si="54"/>
        <v>0</v>
      </c>
      <c r="AQ136" s="105"/>
      <c r="AR136" s="105"/>
      <c r="AS136" s="105"/>
      <c r="AT136" s="105"/>
      <c r="AU136" s="105"/>
      <c r="AV136" s="105"/>
      <c r="AW136" s="106">
        <f t="shared" si="55"/>
        <v>0</v>
      </c>
      <c r="AX136" s="106">
        <f t="shared" si="56"/>
        <v>0</v>
      </c>
      <c r="AY136" s="100" t="e">
        <f>VLOOKUP(AX136,Auszahlungen_Startgeld!$O$3:$U$6543,IF(OR(G136="U17",G136="U21",G136="V",G136="SV"),3,4),1)</f>
        <v>#N/A</v>
      </c>
    </row>
    <row r="137" spans="1:51" x14ac:dyDescent="0.25">
      <c r="A137" s="90">
        <v>136</v>
      </c>
      <c r="B137" s="90">
        <f t="shared" si="43"/>
        <v>98</v>
      </c>
      <c r="C137" s="107"/>
      <c r="D137" s="107"/>
      <c r="E137" s="107"/>
      <c r="F137" s="107"/>
      <c r="G137" s="108" t="e">
        <f>VLOOKUP(F137,Jahrgänge!$A$2:$B$114,2,1)</f>
        <v>#N/A</v>
      </c>
      <c r="H137" s="109"/>
      <c r="I137" s="107"/>
      <c r="J137" s="107"/>
      <c r="K137" s="107"/>
      <c r="L137" s="107"/>
      <c r="M137" s="107"/>
      <c r="N137" s="92"/>
      <c r="O137" s="93">
        <v>43344</v>
      </c>
      <c r="P137" s="94">
        <v>14</v>
      </c>
      <c r="Q137" s="95">
        <v>42980.489583333336</v>
      </c>
      <c r="R137" s="95">
        <v>42980.534722222219</v>
      </c>
      <c r="S137" s="94">
        <v>6</v>
      </c>
      <c r="T137" s="96" t="e">
        <f t="shared" si="44"/>
        <v>#N/A</v>
      </c>
      <c r="U137" s="97" t="s">
        <v>123</v>
      </c>
      <c r="W137" s="98"/>
      <c r="X137" s="98"/>
      <c r="Y137" s="98"/>
      <c r="Z137" s="98"/>
      <c r="AA137" s="98"/>
      <c r="AB137" s="98"/>
      <c r="AC137" s="99"/>
      <c r="AD137" s="100" t="e">
        <f>VLOOKUP(AF137,Auszahlungen_Startgeld!$A$3:$G$6543,IF(OR(G137="U17",G137="U21",G137="V",G137="SV"),3,4),1)</f>
        <v>#N/A</v>
      </c>
      <c r="AE137" s="101">
        <f t="shared" si="45"/>
        <v>0</v>
      </c>
      <c r="AF137" s="101">
        <f t="shared" si="46"/>
        <v>0</v>
      </c>
      <c r="AG137" s="102">
        <f t="shared" si="47"/>
        <v>98</v>
      </c>
      <c r="AI137" s="103">
        <f t="shared" si="48"/>
        <v>0</v>
      </c>
      <c r="AJ137" s="103">
        <f t="shared" si="49"/>
        <v>0</v>
      </c>
      <c r="AK137" s="103">
        <f t="shared" si="50"/>
        <v>0</v>
      </c>
      <c r="AL137" s="103">
        <f t="shared" si="51"/>
        <v>0</v>
      </c>
      <c r="AM137" s="103">
        <f t="shared" si="52"/>
        <v>0</v>
      </c>
      <c r="AN137" s="103">
        <f t="shared" si="53"/>
        <v>0</v>
      </c>
      <c r="AO137" s="104">
        <f t="shared" si="54"/>
        <v>0</v>
      </c>
      <c r="AQ137" s="105"/>
      <c r="AR137" s="105"/>
      <c r="AS137" s="105"/>
      <c r="AT137" s="105"/>
      <c r="AU137" s="105"/>
      <c r="AV137" s="105"/>
      <c r="AW137" s="106">
        <f t="shared" si="55"/>
        <v>0</v>
      </c>
      <c r="AX137" s="106">
        <f t="shared" si="56"/>
        <v>0</v>
      </c>
      <c r="AY137" s="100" t="e">
        <f>VLOOKUP(AX137,Auszahlungen_Startgeld!$O$3:$U$6543,IF(OR(G137="U17",G137="U21",G137="V",G137="SV"),3,4),1)</f>
        <v>#N/A</v>
      </c>
    </row>
    <row r="138" spans="1:51" x14ac:dyDescent="0.25">
      <c r="A138" s="90">
        <v>137</v>
      </c>
      <c r="B138" s="90">
        <f t="shared" si="43"/>
        <v>98</v>
      </c>
      <c r="C138" s="107" t="e">
        <f>VLOOKUP($H138,[1]Teilnehmerliste!$C$6:$N$999,12,0)</f>
        <v>#N/A</v>
      </c>
      <c r="D138" s="107" t="e">
        <f>VLOOKUP($H138,[1]Teilnehmerliste!$C$6:$N$999,3,0)</f>
        <v>#N/A</v>
      </c>
      <c r="E138" s="107" t="e">
        <f>VLOOKUP($H138,[1]Teilnehmerliste!$C$6:$N$999,4,0)</f>
        <v>#N/A</v>
      </c>
      <c r="F138" s="107" t="e">
        <f>VLOOKUP($H138,[1]Teilnehmerliste!$C$6:$N$999,6,0)</f>
        <v>#N/A</v>
      </c>
      <c r="G138" s="108" t="e">
        <f>VLOOKUP(F138,Jahrgänge!$A$2:$B$114,2,1)</f>
        <v>#N/A</v>
      </c>
      <c r="H138" s="109"/>
      <c r="I138" s="107" t="e">
        <f>VLOOKUP($H138,[1]Teilnehmerliste!$C$6:$N$999,7,0)</f>
        <v>#N/A</v>
      </c>
      <c r="J138" s="107" t="e">
        <f>VLOOKUP($H138,[1]Teilnehmerliste!$C$6:$N$999,8,0)</f>
        <v>#N/A</v>
      </c>
      <c r="K138" s="107" t="e">
        <f>VLOOKUP($H138,[1]Teilnehmerliste!$C$6:$N$999,9,0)</f>
        <v>#N/A</v>
      </c>
      <c r="L138" s="107" t="e">
        <f>VLOOKUP($H138,[1]Teilnehmerliste!$C$6:$N$999,11,0)</f>
        <v>#N/A</v>
      </c>
      <c r="M138" s="107" t="e">
        <f>VLOOKUP($H138,[1]Teilnehmerliste!$C$6:$N$999,12,0)</f>
        <v>#N/A</v>
      </c>
      <c r="N138" s="92"/>
      <c r="O138" s="93">
        <v>43344</v>
      </c>
      <c r="P138" s="94">
        <v>14</v>
      </c>
      <c r="Q138" s="95">
        <v>42980.489583333336</v>
      </c>
      <c r="R138" s="95">
        <v>42980.534722222219</v>
      </c>
      <c r="S138" s="94">
        <v>7</v>
      </c>
      <c r="T138" s="96" t="e">
        <f t="shared" si="44"/>
        <v>#N/A</v>
      </c>
      <c r="U138" s="97" t="s">
        <v>123</v>
      </c>
      <c r="W138" s="98"/>
      <c r="X138" s="98"/>
      <c r="Y138" s="98"/>
      <c r="Z138" s="98"/>
      <c r="AA138" s="98"/>
      <c r="AB138" s="98"/>
      <c r="AC138" s="99"/>
      <c r="AD138" s="100" t="e">
        <f>VLOOKUP(AF138,Auszahlungen_Startgeld!$A$3:$G$6543,IF(OR(G138="U17",G138="U21",G138="V",G138="SV"),3,4),1)</f>
        <v>#N/A</v>
      </c>
      <c r="AE138" s="101">
        <f t="shared" si="45"/>
        <v>0</v>
      </c>
      <c r="AF138" s="101">
        <f t="shared" si="46"/>
        <v>0</v>
      </c>
      <c r="AG138" s="102">
        <f t="shared" si="47"/>
        <v>98</v>
      </c>
      <c r="AI138" s="103">
        <f t="shared" si="48"/>
        <v>0</v>
      </c>
      <c r="AJ138" s="103">
        <f t="shared" si="49"/>
        <v>0</v>
      </c>
      <c r="AK138" s="103">
        <f t="shared" si="50"/>
        <v>0</v>
      </c>
      <c r="AL138" s="103">
        <f t="shared" si="51"/>
        <v>0</v>
      </c>
      <c r="AM138" s="103">
        <f t="shared" si="52"/>
        <v>0</v>
      </c>
      <c r="AN138" s="103">
        <f t="shared" si="53"/>
        <v>0</v>
      </c>
      <c r="AO138" s="104">
        <f t="shared" si="54"/>
        <v>0</v>
      </c>
      <c r="AQ138" s="105"/>
      <c r="AR138" s="105"/>
      <c r="AS138" s="105"/>
      <c r="AT138" s="105"/>
      <c r="AU138" s="105"/>
      <c r="AV138" s="105"/>
      <c r="AW138" s="106">
        <f t="shared" si="55"/>
        <v>0</v>
      </c>
      <c r="AX138" s="106">
        <f t="shared" si="56"/>
        <v>0</v>
      </c>
      <c r="AY138" s="100" t="e">
        <f>VLOOKUP(AX138,Auszahlungen_Startgeld!$O$3:$U$6543,IF(OR(G138="U17",G138="U21",G138="V",G138="SV"),3,4),1)</f>
        <v>#N/A</v>
      </c>
    </row>
    <row r="139" spans="1:51" x14ac:dyDescent="0.25">
      <c r="A139" s="90">
        <v>138</v>
      </c>
      <c r="B139" s="90">
        <f t="shared" si="43"/>
        <v>98</v>
      </c>
      <c r="C139" s="107" t="e">
        <f>VLOOKUP($H139,[1]Teilnehmerliste!$C$6:$N$999,12,0)</f>
        <v>#N/A</v>
      </c>
      <c r="D139" s="107" t="e">
        <f>VLOOKUP($H139,[1]Teilnehmerliste!$C$6:$N$999,3,0)</f>
        <v>#N/A</v>
      </c>
      <c r="E139" s="107" t="e">
        <f>VLOOKUP($H139,[1]Teilnehmerliste!$C$6:$N$999,4,0)</f>
        <v>#N/A</v>
      </c>
      <c r="F139" s="107" t="e">
        <f>VLOOKUP($H139,[1]Teilnehmerliste!$C$6:$N$999,6,0)</f>
        <v>#N/A</v>
      </c>
      <c r="G139" s="108" t="e">
        <f>VLOOKUP(F139,Jahrgänge!$A$2:$B$114,2,1)</f>
        <v>#N/A</v>
      </c>
      <c r="H139" s="109"/>
      <c r="I139" s="107" t="e">
        <f>VLOOKUP($H139,[1]Teilnehmerliste!$C$6:$N$999,7,0)</f>
        <v>#N/A</v>
      </c>
      <c r="J139" s="107" t="e">
        <f>VLOOKUP($H139,[1]Teilnehmerliste!$C$6:$N$999,8,0)</f>
        <v>#N/A</v>
      </c>
      <c r="K139" s="107" t="e">
        <f>VLOOKUP($H139,[1]Teilnehmerliste!$C$6:$N$999,9,0)</f>
        <v>#N/A</v>
      </c>
      <c r="L139" s="107" t="e">
        <f>VLOOKUP($H139,[1]Teilnehmerliste!$C$6:$N$999,11,0)</f>
        <v>#N/A</v>
      </c>
      <c r="M139" s="107" t="e">
        <f>VLOOKUP($H139,[1]Teilnehmerliste!$C$6:$N$999,12,0)</f>
        <v>#N/A</v>
      </c>
      <c r="N139" s="92"/>
      <c r="O139" s="93">
        <v>43344</v>
      </c>
      <c r="P139" s="94">
        <v>14</v>
      </c>
      <c r="Q139" s="95">
        <v>42980.489583333336</v>
      </c>
      <c r="R139" s="95">
        <v>42980.534722222219</v>
      </c>
      <c r="S139" s="94">
        <v>8</v>
      </c>
      <c r="T139" s="96" t="e">
        <f t="shared" si="44"/>
        <v>#N/A</v>
      </c>
      <c r="U139" s="97" t="s">
        <v>123</v>
      </c>
      <c r="W139" s="98"/>
      <c r="X139" s="98"/>
      <c r="Y139" s="98"/>
      <c r="Z139" s="98"/>
      <c r="AA139" s="98"/>
      <c r="AB139" s="98"/>
      <c r="AC139" s="99"/>
      <c r="AD139" s="100" t="e">
        <f>VLOOKUP(AF139,Auszahlungen_Startgeld!$A$3:$G$6543,IF(OR(G139="U17",G139="U21",G139="V",G139="SV"),3,4),1)</f>
        <v>#N/A</v>
      </c>
      <c r="AE139" s="101">
        <f t="shared" si="45"/>
        <v>0</v>
      </c>
      <c r="AF139" s="101">
        <f t="shared" si="46"/>
        <v>0</v>
      </c>
      <c r="AG139" s="102">
        <f t="shared" si="47"/>
        <v>98</v>
      </c>
      <c r="AI139" s="103">
        <f t="shared" si="48"/>
        <v>0</v>
      </c>
      <c r="AJ139" s="103">
        <f t="shared" si="49"/>
        <v>0</v>
      </c>
      <c r="AK139" s="103">
        <f t="shared" si="50"/>
        <v>0</v>
      </c>
      <c r="AL139" s="103">
        <f t="shared" si="51"/>
        <v>0</v>
      </c>
      <c r="AM139" s="103">
        <f t="shared" si="52"/>
        <v>0</v>
      </c>
      <c r="AN139" s="103">
        <f t="shared" si="53"/>
        <v>0</v>
      </c>
      <c r="AO139" s="104">
        <f t="shared" si="54"/>
        <v>0</v>
      </c>
      <c r="AQ139" s="105"/>
      <c r="AR139" s="105"/>
      <c r="AS139" s="105"/>
      <c r="AT139" s="105"/>
      <c r="AU139" s="105"/>
      <c r="AV139" s="105"/>
      <c r="AW139" s="106">
        <f t="shared" si="55"/>
        <v>0</v>
      </c>
      <c r="AX139" s="106">
        <f t="shared" si="56"/>
        <v>0</v>
      </c>
      <c r="AY139" s="100" t="e">
        <f>VLOOKUP(AX139,Auszahlungen_Startgeld!$O$3:$U$6543,IF(OR(G139="U17",G139="U21",G139="V",G139="SV"),3,4),1)</f>
        <v>#N/A</v>
      </c>
    </row>
    <row r="140" spans="1:51" x14ac:dyDescent="0.25">
      <c r="A140" s="90">
        <v>139</v>
      </c>
      <c r="B140" s="90">
        <f t="shared" si="43"/>
        <v>98</v>
      </c>
      <c r="C140" s="107" t="e">
        <f>VLOOKUP($H140,[1]Teilnehmerliste!$C$6:$N$999,12,0)</f>
        <v>#N/A</v>
      </c>
      <c r="D140" s="107" t="e">
        <f>VLOOKUP($H140,[1]Teilnehmerliste!$C$6:$N$999,3,0)</f>
        <v>#N/A</v>
      </c>
      <c r="E140" s="107" t="e">
        <f>VLOOKUP($H140,[1]Teilnehmerliste!$C$6:$N$999,4,0)</f>
        <v>#N/A</v>
      </c>
      <c r="F140" s="107" t="e">
        <f>VLOOKUP($H140,[1]Teilnehmerliste!$C$6:$N$999,6,0)</f>
        <v>#N/A</v>
      </c>
      <c r="G140" s="108" t="e">
        <f>VLOOKUP(F140,Jahrgänge!$A$2:$B$114,2,1)</f>
        <v>#N/A</v>
      </c>
      <c r="H140" s="109"/>
      <c r="I140" s="107" t="e">
        <f>VLOOKUP($H140,[1]Teilnehmerliste!$C$6:$N$999,7,0)</f>
        <v>#N/A</v>
      </c>
      <c r="J140" s="107" t="e">
        <f>VLOOKUP($H140,[1]Teilnehmerliste!$C$6:$N$999,8,0)</f>
        <v>#N/A</v>
      </c>
      <c r="K140" s="107" t="e">
        <f>VLOOKUP($H140,[1]Teilnehmerliste!$C$6:$N$999,9,0)</f>
        <v>#N/A</v>
      </c>
      <c r="L140" s="107" t="e">
        <f>VLOOKUP($H140,[1]Teilnehmerliste!$C$6:$N$999,11,0)</f>
        <v>#N/A</v>
      </c>
      <c r="M140" s="107" t="e">
        <f>VLOOKUP($H140,[1]Teilnehmerliste!$C$6:$N$999,12,0)</f>
        <v>#N/A</v>
      </c>
      <c r="N140" s="92"/>
      <c r="O140" s="93">
        <v>43344</v>
      </c>
      <c r="P140" s="94">
        <v>14</v>
      </c>
      <c r="Q140" s="95">
        <v>42980.489583333336</v>
      </c>
      <c r="R140" s="95">
        <v>42980.534722222219</v>
      </c>
      <c r="S140" s="94">
        <v>9</v>
      </c>
      <c r="T140" s="96" t="e">
        <f t="shared" si="44"/>
        <v>#N/A</v>
      </c>
      <c r="U140" s="97" t="s">
        <v>123</v>
      </c>
      <c r="W140" s="98"/>
      <c r="X140" s="98"/>
      <c r="Y140" s="98"/>
      <c r="Z140" s="98"/>
      <c r="AA140" s="98"/>
      <c r="AB140" s="98"/>
      <c r="AC140" s="99"/>
      <c r="AD140" s="100" t="e">
        <f>VLOOKUP(AF140,Auszahlungen_Startgeld!$A$3:$G$6543,IF(OR(G140="U17",G140="U21",G140="V",G140="SV"),3,4),1)</f>
        <v>#N/A</v>
      </c>
      <c r="AE140" s="101">
        <f t="shared" si="45"/>
        <v>0</v>
      </c>
      <c r="AF140" s="101">
        <f t="shared" si="46"/>
        <v>0</v>
      </c>
      <c r="AG140" s="102">
        <f t="shared" si="47"/>
        <v>98</v>
      </c>
      <c r="AI140" s="103">
        <f t="shared" si="48"/>
        <v>0</v>
      </c>
      <c r="AJ140" s="103">
        <f t="shared" si="49"/>
        <v>0</v>
      </c>
      <c r="AK140" s="103">
        <f t="shared" si="50"/>
        <v>0</v>
      </c>
      <c r="AL140" s="103">
        <f t="shared" si="51"/>
        <v>0</v>
      </c>
      <c r="AM140" s="103">
        <f t="shared" si="52"/>
        <v>0</v>
      </c>
      <c r="AN140" s="103">
        <f t="shared" si="53"/>
        <v>0</v>
      </c>
      <c r="AO140" s="104">
        <f t="shared" si="54"/>
        <v>0</v>
      </c>
      <c r="AQ140" s="105"/>
      <c r="AR140" s="105"/>
      <c r="AS140" s="105"/>
      <c r="AT140" s="105"/>
      <c r="AU140" s="105"/>
      <c r="AV140" s="105"/>
      <c r="AW140" s="106">
        <f t="shared" si="55"/>
        <v>0</v>
      </c>
      <c r="AX140" s="106">
        <f t="shared" si="56"/>
        <v>0</v>
      </c>
      <c r="AY140" s="100" t="e">
        <f>VLOOKUP(AX140,Auszahlungen_Startgeld!$O$3:$U$6543,IF(OR(G140="U17",G140="U21",G140="V",G140="SV"),3,4),1)</f>
        <v>#N/A</v>
      </c>
    </row>
    <row r="141" spans="1:51" x14ac:dyDescent="0.25">
      <c r="A141" s="90">
        <v>140</v>
      </c>
      <c r="B141" s="90">
        <f t="shared" si="43"/>
        <v>98</v>
      </c>
      <c r="C141" s="107" t="e">
        <f>VLOOKUP($H141,[1]Teilnehmerliste!$C$6:$N$999,12,0)</f>
        <v>#N/A</v>
      </c>
      <c r="D141" s="107" t="e">
        <f>VLOOKUP($H141,[1]Teilnehmerliste!$C$6:$N$999,3,0)</f>
        <v>#N/A</v>
      </c>
      <c r="E141" s="107" t="e">
        <f>VLOOKUP($H141,[1]Teilnehmerliste!$C$6:$N$999,4,0)</f>
        <v>#N/A</v>
      </c>
      <c r="F141" s="107" t="e">
        <f>VLOOKUP($H141,[1]Teilnehmerliste!$C$6:$N$999,6,0)</f>
        <v>#N/A</v>
      </c>
      <c r="G141" s="108" t="e">
        <f>VLOOKUP(F141,Jahrgänge!$A$2:$B$114,2,1)</f>
        <v>#N/A</v>
      </c>
      <c r="H141" s="109"/>
      <c r="I141" s="107" t="e">
        <f>VLOOKUP($H141,[1]Teilnehmerliste!$C$6:$N$999,7,0)</f>
        <v>#N/A</v>
      </c>
      <c r="J141" s="107" t="e">
        <f>VLOOKUP($H141,[1]Teilnehmerliste!$C$6:$N$999,8,0)</f>
        <v>#N/A</v>
      </c>
      <c r="K141" s="107" t="e">
        <f>VLOOKUP($H141,[1]Teilnehmerliste!$C$6:$N$999,9,0)</f>
        <v>#N/A</v>
      </c>
      <c r="L141" s="107" t="e">
        <f>VLOOKUP($H141,[1]Teilnehmerliste!$C$6:$N$999,11,0)</f>
        <v>#N/A</v>
      </c>
      <c r="M141" s="107" t="e">
        <f>VLOOKUP($H141,[1]Teilnehmerliste!$C$6:$N$999,12,0)</f>
        <v>#N/A</v>
      </c>
      <c r="N141" s="92"/>
      <c r="O141" s="93">
        <v>43344</v>
      </c>
      <c r="P141" s="94">
        <v>14</v>
      </c>
      <c r="Q141" s="95">
        <v>42980.489583333336</v>
      </c>
      <c r="R141" s="95">
        <v>42980.534722222219</v>
      </c>
      <c r="S141" s="94">
        <v>10</v>
      </c>
      <c r="T141" s="96" t="e">
        <f t="shared" si="44"/>
        <v>#N/A</v>
      </c>
      <c r="U141" s="97" t="s">
        <v>123</v>
      </c>
      <c r="W141" s="98"/>
      <c r="X141" s="98"/>
      <c r="Y141" s="98"/>
      <c r="Z141" s="98"/>
      <c r="AA141" s="98"/>
      <c r="AB141" s="98"/>
      <c r="AC141" s="99"/>
      <c r="AD141" s="100" t="e">
        <f>VLOOKUP(AF141,Auszahlungen_Startgeld!$A$3:$G$6543,IF(OR(G141="U17",G141="U21",G141="V",G141="SV"),3,4),1)</f>
        <v>#N/A</v>
      </c>
      <c r="AE141" s="101">
        <f t="shared" si="45"/>
        <v>0</v>
      </c>
      <c r="AF141" s="101">
        <f t="shared" si="46"/>
        <v>0</v>
      </c>
      <c r="AG141" s="102">
        <f t="shared" si="47"/>
        <v>98</v>
      </c>
      <c r="AI141" s="103">
        <f t="shared" si="48"/>
        <v>0</v>
      </c>
      <c r="AJ141" s="103">
        <f t="shared" si="49"/>
        <v>0</v>
      </c>
      <c r="AK141" s="103">
        <f t="shared" si="50"/>
        <v>0</v>
      </c>
      <c r="AL141" s="103">
        <f t="shared" si="51"/>
        <v>0</v>
      </c>
      <c r="AM141" s="103">
        <f t="shared" si="52"/>
        <v>0</v>
      </c>
      <c r="AN141" s="103">
        <f t="shared" si="53"/>
        <v>0</v>
      </c>
      <c r="AO141" s="104">
        <f t="shared" si="54"/>
        <v>0</v>
      </c>
      <c r="AQ141" s="105"/>
      <c r="AR141" s="105"/>
      <c r="AS141" s="105"/>
      <c r="AT141" s="105"/>
      <c r="AU141" s="105"/>
      <c r="AV141" s="105"/>
      <c r="AW141" s="106">
        <f t="shared" si="55"/>
        <v>0</v>
      </c>
      <c r="AX141" s="106">
        <f t="shared" si="56"/>
        <v>0</v>
      </c>
      <c r="AY141" s="100" t="e">
        <f>VLOOKUP(AX141,Auszahlungen_Startgeld!$O$3:$U$6543,IF(OR(G141="U17",G141="U21",G141="V",G141="SV"),3,4),1)</f>
        <v>#N/A</v>
      </c>
    </row>
    <row r="142" spans="1:51" x14ac:dyDescent="0.25">
      <c r="A142" s="90">
        <v>141</v>
      </c>
      <c r="B142" s="90">
        <f t="shared" si="43"/>
        <v>37</v>
      </c>
      <c r="C142" s="91" t="s">
        <v>163</v>
      </c>
      <c r="D142" s="91" t="s">
        <v>164</v>
      </c>
      <c r="E142" s="91" t="s">
        <v>165</v>
      </c>
      <c r="F142" s="91">
        <v>1987</v>
      </c>
      <c r="G142" s="108" t="str">
        <f>VLOOKUP(F142,Jahrgänge!$A$2:$B$114,2,1)</f>
        <v>E</v>
      </c>
      <c r="H142" s="91">
        <v>289886</v>
      </c>
      <c r="I142" s="91" t="s">
        <v>166</v>
      </c>
      <c r="J142" s="91">
        <v>6006</v>
      </c>
      <c r="K142" s="91" t="s">
        <v>167</v>
      </c>
      <c r="L142" s="91" t="s">
        <v>168</v>
      </c>
      <c r="M142" s="91" t="s">
        <v>163</v>
      </c>
      <c r="N142" s="92"/>
      <c r="O142" s="93">
        <v>43345</v>
      </c>
      <c r="P142" s="94">
        <v>15</v>
      </c>
      <c r="Q142" s="95">
        <v>42981.375</v>
      </c>
      <c r="R142" s="95">
        <v>42980.420138888891</v>
      </c>
      <c r="S142" s="94">
        <v>1</v>
      </c>
      <c r="T142" s="96">
        <f t="shared" si="44"/>
        <v>50</v>
      </c>
      <c r="U142" s="114" t="s">
        <v>550</v>
      </c>
      <c r="W142" s="98">
        <v>99.9</v>
      </c>
      <c r="X142" s="98">
        <v>102.6</v>
      </c>
      <c r="Y142" s="98">
        <v>101.4</v>
      </c>
      <c r="Z142" s="98">
        <v>102.3</v>
      </c>
      <c r="AA142" s="98">
        <v>104.4</v>
      </c>
      <c r="AB142" s="98">
        <v>101.5</v>
      </c>
      <c r="AC142" s="99">
        <v>23</v>
      </c>
      <c r="AD142" s="100">
        <f>VLOOKUP(AF142,Auszahlungen_Startgeld!$A$3:$G$6543,IF(OR(G142="U17",G142="U21",G142="V",G142="SV"),3,4),1)</f>
        <v>35</v>
      </c>
      <c r="AE142" s="101">
        <f t="shared" si="45"/>
        <v>612.13430756590003</v>
      </c>
      <c r="AF142" s="101">
        <f t="shared" si="46"/>
        <v>612.1</v>
      </c>
      <c r="AG142" s="102">
        <f t="shared" si="47"/>
        <v>37</v>
      </c>
      <c r="AI142" s="103">
        <f t="shared" si="48"/>
        <v>2.3E-2</v>
      </c>
      <c r="AJ142" s="103">
        <f t="shared" si="49"/>
        <v>9.9900000000000014E-8</v>
      </c>
      <c r="AK142" s="103">
        <f t="shared" si="50"/>
        <v>1.026E-6</v>
      </c>
      <c r="AL142" s="103">
        <f t="shared" si="51"/>
        <v>1.0139999999999999E-5</v>
      </c>
      <c r="AM142" s="103">
        <f t="shared" si="52"/>
        <v>1.0229999999999999E-4</v>
      </c>
      <c r="AN142" s="103">
        <f t="shared" si="53"/>
        <v>1.0440000000000002E-3</v>
      </c>
      <c r="AO142" s="104">
        <f t="shared" si="54"/>
        <v>1.0150000000000001E-2</v>
      </c>
      <c r="AQ142" s="105"/>
      <c r="AR142" s="105"/>
      <c r="AS142" s="105"/>
      <c r="AT142" s="105"/>
      <c r="AU142" s="105"/>
      <c r="AV142" s="105"/>
      <c r="AW142" s="106">
        <f t="shared" si="55"/>
        <v>3.4307565900000003E-2</v>
      </c>
      <c r="AX142" s="106">
        <f t="shared" si="56"/>
        <v>0</v>
      </c>
      <c r="AY142" s="100">
        <f>VLOOKUP(AX142,Auszahlungen_Startgeld!$O$3:$U$6543,IF(OR(G142="U17",G142="U21",G142="V",G142="SV"),3,4),1)</f>
        <v>0</v>
      </c>
    </row>
    <row r="143" spans="1:51" x14ac:dyDescent="0.25">
      <c r="A143" s="90">
        <v>142</v>
      </c>
      <c r="B143" s="90">
        <f t="shared" si="43"/>
        <v>49</v>
      </c>
      <c r="C143" s="91" t="s">
        <v>409</v>
      </c>
      <c r="D143" s="91" t="s">
        <v>461</v>
      </c>
      <c r="E143" s="91" t="s">
        <v>236</v>
      </c>
      <c r="F143" s="91">
        <v>1956</v>
      </c>
      <c r="G143" s="108" t="str">
        <f>VLOOKUP(F143,Jahrgänge!$A$2:$B$114,2,1)</f>
        <v>V</v>
      </c>
      <c r="H143" s="91">
        <v>101351</v>
      </c>
      <c r="I143" s="91" t="s">
        <v>462</v>
      </c>
      <c r="J143" s="91">
        <v>4703</v>
      </c>
      <c r="K143" s="91" t="s">
        <v>463</v>
      </c>
      <c r="L143" s="110" t="s">
        <v>464</v>
      </c>
      <c r="M143" s="91">
        <v>793408477</v>
      </c>
      <c r="N143" s="92"/>
      <c r="O143" s="93">
        <v>43345</v>
      </c>
      <c r="P143" s="94">
        <v>15</v>
      </c>
      <c r="Q143" s="95">
        <v>42981.375</v>
      </c>
      <c r="R143" s="95">
        <v>42980.420138888891</v>
      </c>
      <c r="S143" s="94">
        <v>2</v>
      </c>
      <c r="T143" s="96">
        <f t="shared" si="44"/>
        <v>50</v>
      </c>
      <c r="U143" s="114" t="s">
        <v>550</v>
      </c>
      <c r="W143" s="98">
        <v>100.4</v>
      </c>
      <c r="X143" s="98">
        <v>99.9</v>
      </c>
      <c r="Y143" s="98">
        <v>100.5</v>
      </c>
      <c r="Z143" s="98">
        <v>103.3</v>
      </c>
      <c r="AA143" s="98">
        <v>101.5</v>
      </c>
      <c r="AB143" s="98">
        <v>102.4</v>
      </c>
      <c r="AC143" s="99">
        <v>25</v>
      </c>
      <c r="AD143" s="100">
        <f>VLOOKUP(AF143,Auszahlungen_Startgeld!$A$3:$G$6543,IF(OR(G143="U17",G143="U21",G143="V",G143="SV"),3,4),1)</f>
        <v>34</v>
      </c>
      <c r="AE143" s="101">
        <f t="shared" si="45"/>
        <v>608.03636944940001</v>
      </c>
      <c r="AF143" s="101">
        <f t="shared" si="46"/>
        <v>608</v>
      </c>
      <c r="AG143" s="102">
        <f t="shared" si="47"/>
        <v>49</v>
      </c>
      <c r="AI143" s="103">
        <f t="shared" si="48"/>
        <v>2.5000000000000001E-2</v>
      </c>
      <c r="AJ143" s="103">
        <f t="shared" si="49"/>
        <v>1.0040000000000001E-7</v>
      </c>
      <c r="AK143" s="103">
        <f t="shared" si="50"/>
        <v>9.9900000000000009E-7</v>
      </c>
      <c r="AL143" s="103">
        <f t="shared" si="51"/>
        <v>1.005E-5</v>
      </c>
      <c r="AM143" s="103">
        <f t="shared" si="52"/>
        <v>1.0329999999999999E-4</v>
      </c>
      <c r="AN143" s="103">
        <f t="shared" si="53"/>
        <v>1.0150000000000001E-3</v>
      </c>
      <c r="AO143" s="104">
        <f t="shared" si="54"/>
        <v>1.0240000000000001E-2</v>
      </c>
      <c r="AQ143" s="105"/>
      <c r="AR143" s="105"/>
      <c r="AS143" s="105"/>
      <c r="AT143" s="105"/>
      <c r="AU143" s="105"/>
      <c r="AV143" s="105"/>
      <c r="AW143" s="106">
        <f t="shared" si="55"/>
        <v>3.6369449400000003E-2</v>
      </c>
      <c r="AX143" s="106">
        <f t="shared" si="56"/>
        <v>0</v>
      </c>
      <c r="AY143" s="100">
        <f>VLOOKUP(AX143,Auszahlungen_Startgeld!$O$3:$U$6543,IF(OR(G143="U17",G143="U21",G143="V",G143="SV"),3,4),1)</f>
        <v>0</v>
      </c>
    </row>
    <row r="144" spans="1:51" x14ac:dyDescent="0.25">
      <c r="A144" s="90">
        <v>143</v>
      </c>
      <c r="B144" s="90">
        <f t="shared" si="43"/>
        <v>85</v>
      </c>
      <c r="C144" s="91" t="s">
        <v>222</v>
      </c>
      <c r="D144" s="91" t="s">
        <v>223</v>
      </c>
      <c r="E144" s="91" t="s">
        <v>224</v>
      </c>
      <c r="F144" s="91">
        <v>1957</v>
      </c>
      <c r="G144" s="108" t="str">
        <f>VLOOKUP(F144,Jahrgänge!$A$2:$B$114,2,1)</f>
        <v>V</v>
      </c>
      <c r="H144" s="91">
        <v>114788</v>
      </c>
      <c r="I144" s="91" t="s">
        <v>225</v>
      </c>
      <c r="J144" s="91">
        <v>6122</v>
      </c>
      <c r="K144" s="91" t="s">
        <v>222</v>
      </c>
      <c r="L144" s="91" t="s">
        <v>226</v>
      </c>
      <c r="M144" s="91" t="s">
        <v>221</v>
      </c>
      <c r="N144" s="92"/>
      <c r="O144" s="93">
        <v>43345</v>
      </c>
      <c r="P144" s="94">
        <v>15</v>
      </c>
      <c r="Q144" s="95">
        <v>42981.375</v>
      </c>
      <c r="R144" s="95">
        <v>42980.420138888891</v>
      </c>
      <c r="S144" s="94">
        <v>3</v>
      </c>
      <c r="T144" s="96">
        <f t="shared" si="44"/>
        <v>50</v>
      </c>
      <c r="U144" s="114" t="s">
        <v>572</v>
      </c>
      <c r="W144" s="98">
        <v>101.5</v>
      </c>
      <c r="X144" s="98">
        <v>98.1</v>
      </c>
      <c r="Y144" s="98">
        <v>97.3</v>
      </c>
      <c r="Z144" s="98">
        <v>101.7</v>
      </c>
      <c r="AA144" s="98">
        <v>99.2</v>
      </c>
      <c r="AB144" s="98">
        <v>97.2</v>
      </c>
      <c r="AC144" s="99">
        <v>18</v>
      </c>
      <c r="AD144" s="100">
        <f>VLOOKUP(AF144,Auszahlungen_Startgeld!$A$3:$G$6543,IF(OR(G144="U17",G144="U21",G144="V",G144="SV"),3,4),1)</f>
        <v>12</v>
      </c>
      <c r="AE144" s="101">
        <f t="shared" si="45"/>
        <v>595.02882451250002</v>
      </c>
      <c r="AF144" s="101">
        <f t="shared" si="46"/>
        <v>595</v>
      </c>
      <c r="AG144" s="102">
        <f t="shared" si="47"/>
        <v>85</v>
      </c>
      <c r="AI144" s="103">
        <f t="shared" si="48"/>
        <v>1.8000000000000002E-2</v>
      </c>
      <c r="AJ144" s="103">
        <f t="shared" si="49"/>
        <v>1.015E-7</v>
      </c>
      <c r="AK144" s="103">
        <f t="shared" si="50"/>
        <v>9.8100000000000001E-7</v>
      </c>
      <c r="AL144" s="103">
        <f t="shared" si="51"/>
        <v>9.73E-6</v>
      </c>
      <c r="AM144" s="103">
        <f t="shared" si="52"/>
        <v>1.0169999999999999E-4</v>
      </c>
      <c r="AN144" s="103">
        <f t="shared" si="53"/>
        <v>9.9200000000000004E-4</v>
      </c>
      <c r="AO144" s="104">
        <f t="shared" si="54"/>
        <v>9.7200000000000012E-3</v>
      </c>
      <c r="AQ144" s="105"/>
      <c r="AR144" s="105"/>
      <c r="AS144" s="105"/>
      <c r="AT144" s="105"/>
      <c r="AU144" s="105"/>
      <c r="AV144" s="105"/>
      <c r="AW144" s="106">
        <f t="shared" si="55"/>
        <v>2.8824512500000003E-2</v>
      </c>
      <c r="AX144" s="106">
        <f t="shared" si="56"/>
        <v>0</v>
      </c>
      <c r="AY144" s="100">
        <f>VLOOKUP(AX144,Auszahlungen_Startgeld!$O$3:$U$6543,IF(OR(G144="U17",G144="U21",G144="V",G144="SV"),3,4),1)</f>
        <v>0</v>
      </c>
    </row>
    <row r="145" spans="1:51" x14ac:dyDescent="0.25">
      <c r="A145" s="90">
        <v>144</v>
      </c>
      <c r="B145" s="90">
        <f t="shared" si="43"/>
        <v>34</v>
      </c>
      <c r="C145" s="91" t="s">
        <v>344</v>
      </c>
      <c r="D145" s="91" t="s">
        <v>345</v>
      </c>
      <c r="E145" s="91" t="s">
        <v>346</v>
      </c>
      <c r="F145" s="91">
        <v>1975</v>
      </c>
      <c r="G145" s="108" t="str">
        <f>VLOOKUP(F145,Jahrgänge!$A$2:$B$114,2,1)</f>
        <v>E</v>
      </c>
      <c r="H145" s="91">
        <v>113233</v>
      </c>
      <c r="I145" s="91" t="s">
        <v>347</v>
      </c>
      <c r="J145" s="91">
        <v>8842</v>
      </c>
      <c r="K145" s="91" t="s">
        <v>348</v>
      </c>
      <c r="L145" s="91" t="s">
        <v>349</v>
      </c>
      <c r="M145" s="91" t="s">
        <v>344</v>
      </c>
      <c r="N145" s="92"/>
      <c r="O145" s="93">
        <v>43345</v>
      </c>
      <c r="P145" s="94">
        <v>15</v>
      </c>
      <c r="Q145" s="95">
        <v>42981.375</v>
      </c>
      <c r="R145" s="95">
        <v>42980.420138888891</v>
      </c>
      <c r="S145" s="94">
        <v>4</v>
      </c>
      <c r="T145" s="96">
        <f t="shared" si="44"/>
        <v>50</v>
      </c>
      <c r="U145" s="114" t="s">
        <v>550</v>
      </c>
      <c r="W145" s="98">
        <v>102.2</v>
      </c>
      <c r="X145" s="98">
        <v>101</v>
      </c>
      <c r="Y145" s="98">
        <v>101.2</v>
      </c>
      <c r="Z145" s="98">
        <v>100.1</v>
      </c>
      <c r="AA145" s="98">
        <v>104</v>
      </c>
      <c r="AB145" s="98">
        <v>104</v>
      </c>
      <c r="AC145" s="99">
        <v>29</v>
      </c>
      <c r="AD145" s="100">
        <f>VLOOKUP(AF145,Auszahlungen_Startgeld!$A$3:$G$6543,IF(OR(G145="U17",G145="U21",G145="V",G145="SV"),3,4),1)</f>
        <v>35</v>
      </c>
      <c r="AE145" s="101">
        <f t="shared" si="45"/>
        <v>612.54055133220004</v>
      </c>
      <c r="AF145" s="101">
        <f t="shared" si="46"/>
        <v>612.5</v>
      </c>
      <c r="AG145" s="102">
        <f t="shared" si="47"/>
        <v>34</v>
      </c>
      <c r="AI145" s="103">
        <f t="shared" si="48"/>
        <v>2.9000000000000001E-2</v>
      </c>
      <c r="AJ145" s="103">
        <f t="shared" si="49"/>
        <v>1.0220000000000002E-7</v>
      </c>
      <c r="AK145" s="103">
        <f t="shared" si="50"/>
        <v>1.0100000000000001E-6</v>
      </c>
      <c r="AL145" s="103">
        <f t="shared" si="51"/>
        <v>1.012E-5</v>
      </c>
      <c r="AM145" s="103">
        <f t="shared" si="52"/>
        <v>1.0009999999999999E-4</v>
      </c>
      <c r="AN145" s="103">
        <f t="shared" si="53"/>
        <v>1.0400000000000001E-3</v>
      </c>
      <c r="AO145" s="104">
        <f t="shared" si="54"/>
        <v>1.0400000000000001E-2</v>
      </c>
      <c r="AQ145" s="105"/>
      <c r="AR145" s="105"/>
      <c r="AS145" s="105"/>
      <c r="AT145" s="105"/>
      <c r="AU145" s="105"/>
      <c r="AV145" s="105"/>
      <c r="AW145" s="106">
        <f t="shared" si="55"/>
        <v>4.0551332199999998E-2</v>
      </c>
      <c r="AX145" s="106">
        <f t="shared" si="56"/>
        <v>0</v>
      </c>
      <c r="AY145" s="100">
        <f>VLOOKUP(AX145,Auszahlungen_Startgeld!$O$3:$U$6543,IF(OR(G145="U17",G145="U21",G145="V",G145="SV"),3,4),1)</f>
        <v>0</v>
      </c>
    </row>
    <row r="146" spans="1:51" x14ac:dyDescent="0.25">
      <c r="A146" s="90">
        <v>145</v>
      </c>
      <c r="B146" s="90">
        <f t="shared" si="43"/>
        <v>22</v>
      </c>
      <c r="C146" s="116" t="s">
        <v>575</v>
      </c>
      <c r="D146" s="91" t="s">
        <v>384</v>
      </c>
      <c r="E146" s="91" t="s">
        <v>189</v>
      </c>
      <c r="F146" s="91">
        <v>1957</v>
      </c>
      <c r="G146" s="108" t="str">
        <f>VLOOKUP(F146,Jahrgänge!$A$2:$B$114,2,1)</f>
        <v>V</v>
      </c>
      <c r="H146" s="91">
        <v>122056</v>
      </c>
      <c r="I146" s="91" t="s">
        <v>385</v>
      </c>
      <c r="J146" s="91">
        <v>4332</v>
      </c>
      <c r="K146" s="91" t="s">
        <v>386</v>
      </c>
      <c r="L146" s="91" t="s">
        <v>30</v>
      </c>
      <c r="M146" s="91" t="s">
        <v>309</v>
      </c>
      <c r="N146" s="92"/>
      <c r="O146" s="93">
        <v>43345</v>
      </c>
      <c r="P146" s="94">
        <v>15</v>
      </c>
      <c r="Q146" s="95">
        <v>42981.375</v>
      </c>
      <c r="R146" s="95">
        <v>42980.420138888891</v>
      </c>
      <c r="S146" s="94">
        <v>5</v>
      </c>
      <c r="T146" s="96">
        <f t="shared" si="44"/>
        <v>50</v>
      </c>
      <c r="U146" s="114" t="s">
        <v>550</v>
      </c>
      <c r="W146" s="98">
        <v>102.5</v>
      </c>
      <c r="X146" s="98">
        <v>101.8</v>
      </c>
      <c r="Y146" s="98">
        <v>102.9</v>
      </c>
      <c r="Z146" s="98">
        <v>103.6</v>
      </c>
      <c r="AA146" s="98">
        <v>101.7</v>
      </c>
      <c r="AB146" s="98">
        <v>103.2</v>
      </c>
      <c r="AC146" s="99">
        <v>33</v>
      </c>
      <c r="AD146" s="100">
        <f>VLOOKUP(AF146,Auszahlungen_Startgeld!$A$3:$G$6543,IF(OR(G146="U17",G146="U21",G146="V",G146="SV"),3,4),1)</f>
        <v>65</v>
      </c>
      <c r="AE146" s="101">
        <f t="shared" si="45"/>
        <v>615.74445201050014</v>
      </c>
      <c r="AF146" s="101">
        <f t="shared" si="46"/>
        <v>615.70000000000016</v>
      </c>
      <c r="AG146" s="102">
        <f t="shared" si="47"/>
        <v>22</v>
      </c>
      <c r="AI146" s="103">
        <f t="shared" si="48"/>
        <v>3.3000000000000002E-2</v>
      </c>
      <c r="AJ146" s="103">
        <f t="shared" si="49"/>
        <v>1.0250000000000001E-7</v>
      </c>
      <c r="AK146" s="103">
        <f t="shared" si="50"/>
        <v>1.018E-6</v>
      </c>
      <c r="AL146" s="103">
        <f t="shared" si="51"/>
        <v>1.029E-5</v>
      </c>
      <c r="AM146" s="103">
        <f t="shared" si="52"/>
        <v>1.0359999999999998E-4</v>
      </c>
      <c r="AN146" s="103">
        <f t="shared" si="53"/>
        <v>1.0170000000000001E-3</v>
      </c>
      <c r="AO146" s="104">
        <f t="shared" si="54"/>
        <v>1.0320000000000001E-2</v>
      </c>
      <c r="AQ146" s="105"/>
      <c r="AR146" s="105"/>
      <c r="AS146" s="105"/>
      <c r="AT146" s="105"/>
      <c r="AU146" s="105"/>
      <c r="AV146" s="105"/>
      <c r="AW146" s="106">
        <f t="shared" si="55"/>
        <v>4.4452010500000007E-2</v>
      </c>
      <c r="AX146" s="106">
        <f t="shared" si="56"/>
        <v>0</v>
      </c>
      <c r="AY146" s="100">
        <f>VLOOKUP(AX146,Auszahlungen_Startgeld!$O$3:$U$6543,IF(OR(G146="U17",G146="U21",G146="V",G146="SV"),3,4),1)</f>
        <v>0</v>
      </c>
    </row>
    <row r="147" spans="1:51" x14ac:dyDescent="0.25">
      <c r="A147" s="90">
        <v>146</v>
      </c>
      <c r="B147" s="90">
        <f t="shared" si="43"/>
        <v>84</v>
      </c>
      <c r="C147" s="91" t="s">
        <v>409</v>
      </c>
      <c r="D147" s="91" t="s">
        <v>465</v>
      </c>
      <c r="E147" s="91" t="s">
        <v>466</v>
      </c>
      <c r="F147" s="91">
        <v>1953</v>
      </c>
      <c r="G147" s="108" t="str">
        <f>VLOOKUP(F147,Jahrgänge!$A$2:$B$114,2,1)</f>
        <v>V</v>
      </c>
      <c r="H147" s="91">
        <v>216914</v>
      </c>
      <c r="I147" s="91" t="s">
        <v>467</v>
      </c>
      <c r="J147" s="91">
        <v>4852</v>
      </c>
      <c r="K147" s="91" t="s">
        <v>468</v>
      </c>
      <c r="L147" s="91" t="s">
        <v>469</v>
      </c>
      <c r="M147" s="91" t="s">
        <v>409</v>
      </c>
      <c r="N147" s="92"/>
      <c r="O147" s="93">
        <v>43345</v>
      </c>
      <c r="P147" s="94">
        <v>15</v>
      </c>
      <c r="Q147" s="95">
        <v>42981.375</v>
      </c>
      <c r="R147" s="95">
        <v>42980.420138888891</v>
      </c>
      <c r="S147" s="94">
        <v>6</v>
      </c>
      <c r="T147" s="96">
        <f t="shared" si="44"/>
        <v>50</v>
      </c>
      <c r="U147" s="114" t="s">
        <v>550</v>
      </c>
      <c r="W147" s="98">
        <v>96.4</v>
      </c>
      <c r="X147" s="98">
        <v>98.2</v>
      </c>
      <c r="Y147" s="98">
        <v>100.9</v>
      </c>
      <c r="Z147" s="98">
        <v>102</v>
      </c>
      <c r="AA147" s="98">
        <v>97.7</v>
      </c>
      <c r="AB147" s="98">
        <v>101.8</v>
      </c>
      <c r="AC147" s="99">
        <v>20</v>
      </c>
      <c r="AD147" s="100">
        <f>VLOOKUP(AF147,Auszahlungen_Startgeld!$A$3:$G$6543,IF(OR(G147="U17",G147="U21",G147="V",G147="SV"),3,4),1)</f>
        <v>12</v>
      </c>
      <c r="AE147" s="101">
        <f t="shared" si="45"/>
        <v>597.03127016840006</v>
      </c>
      <c r="AF147" s="101">
        <f t="shared" si="46"/>
        <v>597</v>
      </c>
      <c r="AG147" s="102">
        <f t="shared" si="47"/>
        <v>84</v>
      </c>
      <c r="AI147" s="103">
        <f t="shared" si="48"/>
        <v>0.02</v>
      </c>
      <c r="AJ147" s="103">
        <f t="shared" si="49"/>
        <v>9.6400000000000016E-8</v>
      </c>
      <c r="AK147" s="103">
        <f t="shared" si="50"/>
        <v>9.8200000000000008E-7</v>
      </c>
      <c r="AL147" s="103">
        <f t="shared" si="51"/>
        <v>1.009E-5</v>
      </c>
      <c r="AM147" s="103">
        <f t="shared" si="52"/>
        <v>1.02E-4</v>
      </c>
      <c r="AN147" s="103">
        <f t="shared" si="53"/>
        <v>9.77E-4</v>
      </c>
      <c r="AO147" s="104">
        <f t="shared" si="54"/>
        <v>1.018E-2</v>
      </c>
      <c r="AQ147" s="105"/>
      <c r="AR147" s="105"/>
      <c r="AS147" s="105"/>
      <c r="AT147" s="105"/>
      <c r="AU147" s="105"/>
      <c r="AV147" s="105"/>
      <c r="AW147" s="106">
        <f t="shared" si="55"/>
        <v>3.1270168399999999E-2</v>
      </c>
      <c r="AX147" s="106">
        <f t="shared" si="56"/>
        <v>0</v>
      </c>
      <c r="AY147" s="100">
        <f>VLOOKUP(AX147,Auszahlungen_Startgeld!$O$3:$U$6543,IF(OR(G147="U17",G147="U21",G147="V",G147="SV"),3,4),1)</f>
        <v>0</v>
      </c>
    </row>
    <row r="148" spans="1:51" x14ac:dyDescent="0.25">
      <c r="A148" s="90">
        <v>147</v>
      </c>
      <c r="B148" s="90">
        <f t="shared" si="43"/>
        <v>38</v>
      </c>
      <c r="C148" s="91" t="s">
        <v>365</v>
      </c>
      <c r="D148" s="91" t="s">
        <v>366</v>
      </c>
      <c r="E148" s="91" t="s">
        <v>367</v>
      </c>
      <c r="F148" s="91">
        <v>1951</v>
      </c>
      <c r="G148" s="108" t="str">
        <f>VLOOKUP(F148,Jahrgänge!$A$2:$B$114,2,1)</f>
        <v>V</v>
      </c>
      <c r="H148" s="91">
        <v>117788</v>
      </c>
      <c r="I148" s="91" t="s">
        <v>368</v>
      </c>
      <c r="J148" s="91">
        <v>8344</v>
      </c>
      <c r="K148" s="91" t="s">
        <v>369</v>
      </c>
      <c r="L148" s="91" t="s">
        <v>370</v>
      </c>
      <c r="M148" s="91" t="s">
        <v>365</v>
      </c>
      <c r="N148" s="92"/>
      <c r="O148" s="93">
        <v>43345</v>
      </c>
      <c r="P148" s="94">
        <v>15</v>
      </c>
      <c r="Q148" s="95">
        <v>42981.375</v>
      </c>
      <c r="R148" s="95">
        <v>42980.420138888891</v>
      </c>
      <c r="S148" s="94">
        <v>7</v>
      </c>
      <c r="T148" s="96">
        <f t="shared" si="44"/>
        <v>50</v>
      </c>
      <c r="U148" s="114" t="s">
        <v>550</v>
      </c>
      <c r="W148" s="98">
        <v>103.1</v>
      </c>
      <c r="X148" s="98">
        <v>99.8</v>
      </c>
      <c r="Y148" s="98">
        <v>103</v>
      </c>
      <c r="Z148" s="98">
        <v>101.8</v>
      </c>
      <c r="AA148" s="98">
        <v>102.5</v>
      </c>
      <c r="AB148" s="98">
        <v>101.4</v>
      </c>
      <c r="AC148" s="99">
        <v>28</v>
      </c>
      <c r="AD148" s="100">
        <f>VLOOKUP(AF148,Auszahlungen_Startgeld!$A$3:$G$6543,IF(OR(G148="U17",G148="U21",G148="V",G148="SV"),3,4),1)</f>
        <v>45</v>
      </c>
      <c r="AE148" s="101">
        <f t="shared" si="45"/>
        <v>611.63927820110007</v>
      </c>
      <c r="AF148" s="101">
        <f t="shared" si="46"/>
        <v>611.6</v>
      </c>
      <c r="AG148" s="102">
        <f t="shared" si="47"/>
        <v>38</v>
      </c>
      <c r="AI148" s="103">
        <f t="shared" si="48"/>
        <v>2.8000000000000001E-2</v>
      </c>
      <c r="AJ148" s="103">
        <f t="shared" si="49"/>
        <v>1.031E-7</v>
      </c>
      <c r="AK148" s="103">
        <f t="shared" si="50"/>
        <v>9.9800000000000002E-7</v>
      </c>
      <c r="AL148" s="103">
        <f t="shared" si="51"/>
        <v>1.03E-5</v>
      </c>
      <c r="AM148" s="103">
        <f t="shared" si="52"/>
        <v>1.0179999999999999E-4</v>
      </c>
      <c r="AN148" s="103">
        <f t="shared" si="53"/>
        <v>1.0250000000000001E-3</v>
      </c>
      <c r="AO148" s="104">
        <f t="shared" si="54"/>
        <v>1.0140000000000001E-2</v>
      </c>
      <c r="AQ148" s="105"/>
      <c r="AR148" s="105"/>
      <c r="AS148" s="105"/>
      <c r="AT148" s="105"/>
      <c r="AU148" s="105"/>
      <c r="AV148" s="105"/>
      <c r="AW148" s="106">
        <f t="shared" si="55"/>
        <v>3.92782011E-2</v>
      </c>
      <c r="AX148" s="106">
        <f t="shared" si="56"/>
        <v>0</v>
      </c>
      <c r="AY148" s="100">
        <f>VLOOKUP(AX148,Auszahlungen_Startgeld!$O$3:$U$6543,IF(OR(G148="U17",G148="U21",G148="V",G148="SV"),3,4),1)</f>
        <v>0</v>
      </c>
    </row>
    <row r="149" spans="1:51" x14ac:dyDescent="0.25">
      <c r="A149" s="90">
        <v>148</v>
      </c>
      <c r="B149" s="90">
        <f t="shared" si="43"/>
        <v>2</v>
      </c>
      <c r="C149" s="91" t="s">
        <v>365</v>
      </c>
      <c r="D149" s="91" t="s">
        <v>379</v>
      </c>
      <c r="E149" s="91" t="s">
        <v>380</v>
      </c>
      <c r="F149" s="91">
        <v>1986</v>
      </c>
      <c r="G149" s="108" t="str">
        <f>VLOOKUP(F149,Jahrgänge!$A$2:$B$114,2,1)</f>
        <v>E</v>
      </c>
      <c r="H149" s="91">
        <v>117379</v>
      </c>
      <c r="I149" s="91" t="s">
        <v>381</v>
      </c>
      <c r="J149" s="91">
        <v>8155</v>
      </c>
      <c r="K149" s="91" t="s">
        <v>382</v>
      </c>
      <c r="L149" s="91" t="s">
        <v>383</v>
      </c>
      <c r="M149" s="91" t="s">
        <v>365</v>
      </c>
      <c r="N149" s="92"/>
      <c r="O149" s="93">
        <v>43345</v>
      </c>
      <c r="P149" s="94">
        <v>15</v>
      </c>
      <c r="Q149" s="95">
        <v>42981.375</v>
      </c>
      <c r="R149" s="95">
        <v>42980.420138888891</v>
      </c>
      <c r="S149" s="94">
        <v>8</v>
      </c>
      <c r="T149" s="96">
        <f t="shared" si="44"/>
        <v>50</v>
      </c>
      <c r="U149" s="114" t="s">
        <v>572</v>
      </c>
      <c r="W149" s="98">
        <v>102.2</v>
      </c>
      <c r="X149" s="98">
        <v>101.8</v>
      </c>
      <c r="Y149" s="98">
        <v>103.4</v>
      </c>
      <c r="Z149" s="98">
        <v>106.8</v>
      </c>
      <c r="AA149" s="98">
        <v>102.3</v>
      </c>
      <c r="AB149" s="98">
        <v>104.4</v>
      </c>
      <c r="AC149" s="99">
        <v>39</v>
      </c>
      <c r="AD149" s="100">
        <f>VLOOKUP(AF149,Auszahlungen_Startgeld!$A$3:$G$6543,IF(OR(G149="U17",G149="U21",G149="V",G149="SV"),3,4),1)</f>
        <v>75</v>
      </c>
      <c r="AE149" s="101">
        <f t="shared" si="45"/>
        <v>620.95058126020001</v>
      </c>
      <c r="AF149" s="101">
        <f t="shared" si="46"/>
        <v>620.9</v>
      </c>
      <c r="AG149" s="102">
        <f t="shared" si="47"/>
        <v>2</v>
      </c>
      <c r="AI149" s="103">
        <f t="shared" si="48"/>
        <v>3.9E-2</v>
      </c>
      <c r="AJ149" s="103">
        <f t="shared" si="49"/>
        <v>1.0220000000000002E-7</v>
      </c>
      <c r="AK149" s="103">
        <f t="shared" si="50"/>
        <v>1.018E-6</v>
      </c>
      <c r="AL149" s="103">
        <f t="shared" si="51"/>
        <v>1.0339999999999999E-5</v>
      </c>
      <c r="AM149" s="103">
        <f t="shared" si="52"/>
        <v>1.0679999999999999E-4</v>
      </c>
      <c r="AN149" s="103">
        <f t="shared" si="53"/>
        <v>1.023E-3</v>
      </c>
      <c r="AO149" s="104">
        <f t="shared" si="54"/>
        <v>1.0440000000000001E-2</v>
      </c>
      <c r="AQ149" s="105"/>
      <c r="AR149" s="105"/>
      <c r="AS149" s="105"/>
      <c r="AT149" s="105"/>
      <c r="AU149" s="105"/>
      <c r="AV149" s="105"/>
      <c r="AW149" s="106">
        <f t="shared" si="55"/>
        <v>5.0581260199999992E-2</v>
      </c>
      <c r="AX149" s="106">
        <f t="shared" si="56"/>
        <v>0</v>
      </c>
      <c r="AY149" s="100">
        <f>VLOOKUP(AX149,Auszahlungen_Startgeld!$O$3:$U$6543,IF(OR(G149="U17",G149="U21",G149="V",G149="SV"),3,4),1)</f>
        <v>0</v>
      </c>
    </row>
    <row r="150" spans="1:51" x14ac:dyDescent="0.25">
      <c r="A150" s="90">
        <v>149</v>
      </c>
      <c r="B150" s="90">
        <f t="shared" si="43"/>
        <v>54</v>
      </c>
      <c r="C150" s="91" t="s">
        <v>543</v>
      </c>
      <c r="D150" s="91" t="s">
        <v>470</v>
      </c>
      <c r="E150" s="91" t="s">
        <v>544</v>
      </c>
      <c r="F150" s="91">
        <v>1999</v>
      </c>
      <c r="G150" s="108" t="str">
        <f>VLOOKUP(F150,Jahrgänge!$A$2:$B$114,2,1)</f>
        <v>U21</v>
      </c>
      <c r="H150" s="91">
        <v>681925</v>
      </c>
      <c r="I150" s="91" t="s">
        <v>545</v>
      </c>
      <c r="J150" s="91">
        <v>4626</v>
      </c>
      <c r="K150" s="91" t="s">
        <v>409</v>
      </c>
      <c r="L150" s="110" t="s">
        <v>464</v>
      </c>
      <c r="M150" s="91" t="s">
        <v>543</v>
      </c>
      <c r="N150" s="92"/>
      <c r="O150" s="93">
        <v>43345</v>
      </c>
      <c r="P150" s="94">
        <v>15</v>
      </c>
      <c r="Q150" s="95">
        <v>42981.375</v>
      </c>
      <c r="R150" s="95">
        <v>42980.420138888891</v>
      </c>
      <c r="S150" s="94">
        <v>9</v>
      </c>
      <c r="T150" s="96">
        <f t="shared" si="44"/>
        <v>25</v>
      </c>
      <c r="U150" s="114" t="s">
        <v>550</v>
      </c>
      <c r="W150" s="98">
        <v>102</v>
      </c>
      <c r="X150" s="98">
        <v>104.4</v>
      </c>
      <c r="Y150" s="98">
        <v>100.4</v>
      </c>
      <c r="Z150" s="98">
        <v>101.4</v>
      </c>
      <c r="AA150" s="98">
        <v>97.5</v>
      </c>
      <c r="AB150" s="98">
        <v>101.1</v>
      </c>
      <c r="AC150" s="99">
        <v>24</v>
      </c>
      <c r="AD150" s="100">
        <f>VLOOKUP(AF150,Auszahlungen_Startgeld!$A$3:$G$6543,IF(OR(G150="U17",G150="U21",G150="V",G150="SV"),3,4),1)</f>
        <v>32</v>
      </c>
      <c r="AE150" s="101">
        <f t="shared" si="45"/>
        <v>606.83519758600005</v>
      </c>
      <c r="AF150" s="101">
        <f t="shared" si="46"/>
        <v>606.80000000000007</v>
      </c>
      <c r="AG150" s="102">
        <f t="shared" si="47"/>
        <v>54</v>
      </c>
      <c r="AI150" s="103">
        <f t="shared" si="48"/>
        <v>2.4E-2</v>
      </c>
      <c r="AJ150" s="103">
        <f t="shared" si="49"/>
        <v>1.02E-7</v>
      </c>
      <c r="AK150" s="103">
        <f t="shared" si="50"/>
        <v>1.0440000000000001E-6</v>
      </c>
      <c r="AL150" s="103">
        <f t="shared" si="51"/>
        <v>1.004E-5</v>
      </c>
      <c r="AM150" s="103">
        <f t="shared" si="52"/>
        <v>1.014E-4</v>
      </c>
      <c r="AN150" s="103">
        <f t="shared" si="53"/>
        <v>9.7500000000000006E-4</v>
      </c>
      <c r="AO150" s="104">
        <f t="shared" si="54"/>
        <v>1.0109999999999999E-2</v>
      </c>
      <c r="AQ150" s="105"/>
      <c r="AR150" s="105"/>
      <c r="AS150" s="105"/>
      <c r="AT150" s="105"/>
      <c r="AU150" s="105"/>
      <c r="AV150" s="105"/>
      <c r="AW150" s="106">
        <f t="shared" si="55"/>
        <v>3.5197585999999996E-2</v>
      </c>
      <c r="AX150" s="106">
        <f t="shared" si="56"/>
        <v>0</v>
      </c>
      <c r="AY150" s="100">
        <f>VLOOKUP(AX150,Auszahlungen_Startgeld!$O$3:$U$6543,IF(OR(G150="U17",G150="U21",G150="V",G150="SV"),3,4),1)</f>
        <v>0</v>
      </c>
    </row>
    <row r="151" spans="1:51" x14ac:dyDescent="0.25">
      <c r="A151" s="90">
        <v>150</v>
      </c>
      <c r="B151" s="90">
        <f t="shared" si="43"/>
        <v>14</v>
      </c>
      <c r="C151" s="91" t="s">
        <v>409</v>
      </c>
      <c r="D151" s="91" t="s">
        <v>410</v>
      </c>
      <c r="E151" s="91" t="s">
        <v>411</v>
      </c>
      <c r="F151" s="91">
        <v>1972</v>
      </c>
      <c r="G151" s="108" t="str">
        <f>VLOOKUP(F151,Jahrgänge!$A$2:$B$114,2,1)</f>
        <v>S</v>
      </c>
      <c r="H151" s="91">
        <v>101298</v>
      </c>
      <c r="I151" s="91" t="s">
        <v>408</v>
      </c>
      <c r="J151" s="91">
        <v>4623</v>
      </c>
      <c r="K151" s="91" t="s">
        <v>412</v>
      </c>
      <c r="L151" s="110" t="s">
        <v>413</v>
      </c>
      <c r="M151" s="91" t="s">
        <v>409</v>
      </c>
      <c r="N151" s="92"/>
      <c r="O151" s="93">
        <v>43345</v>
      </c>
      <c r="P151" s="94">
        <v>15</v>
      </c>
      <c r="Q151" s="95">
        <v>42981.375</v>
      </c>
      <c r="R151" s="95">
        <v>42980.420138888891</v>
      </c>
      <c r="S151" s="94">
        <v>10</v>
      </c>
      <c r="T151" s="96">
        <f t="shared" si="44"/>
        <v>50</v>
      </c>
      <c r="U151" s="114" t="s">
        <v>550</v>
      </c>
      <c r="W151" s="98">
        <v>101</v>
      </c>
      <c r="X151" s="98">
        <v>102.7</v>
      </c>
      <c r="Y151" s="98">
        <v>101.1</v>
      </c>
      <c r="Z151" s="98">
        <v>104.2</v>
      </c>
      <c r="AA151" s="98">
        <v>103.9</v>
      </c>
      <c r="AB151" s="98">
        <v>104.1</v>
      </c>
      <c r="AC151" s="99">
        <v>33</v>
      </c>
      <c r="AD151" s="100">
        <f>VLOOKUP(AF151,Auszahlungen_Startgeld!$A$3:$G$6543,IF(OR(G151="U17",G151="U21",G151="V",G151="SV"),3,4),1)</f>
        <v>55</v>
      </c>
      <c r="AE151" s="101">
        <f t="shared" si="45"/>
        <v>617.04456443799995</v>
      </c>
      <c r="AF151" s="101">
        <f t="shared" si="46"/>
        <v>617</v>
      </c>
      <c r="AG151" s="102">
        <f t="shared" si="47"/>
        <v>14</v>
      </c>
      <c r="AI151" s="103">
        <f t="shared" si="48"/>
        <v>3.3000000000000002E-2</v>
      </c>
      <c r="AJ151" s="103">
        <f t="shared" si="49"/>
        <v>1.01E-7</v>
      </c>
      <c r="AK151" s="103">
        <f t="shared" si="50"/>
        <v>1.0270000000000001E-6</v>
      </c>
      <c r="AL151" s="103">
        <f t="shared" si="51"/>
        <v>1.011E-5</v>
      </c>
      <c r="AM151" s="103">
        <f t="shared" si="52"/>
        <v>1.042E-4</v>
      </c>
      <c r="AN151" s="103">
        <f t="shared" si="53"/>
        <v>1.0390000000000002E-3</v>
      </c>
      <c r="AO151" s="104">
        <f t="shared" si="54"/>
        <v>1.0409999999999999E-2</v>
      </c>
      <c r="AQ151" s="105"/>
      <c r="AR151" s="105"/>
      <c r="AS151" s="105"/>
      <c r="AT151" s="105"/>
      <c r="AU151" s="105"/>
      <c r="AV151" s="105"/>
      <c r="AW151" s="106">
        <f t="shared" si="55"/>
        <v>4.4564437999999998E-2</v>
      </c>
      <c r="AX151" s="106">
        <f t="shared" si="56"/>
        <v>0</v>
      </c>
      <c r="AY151" s="100">
        <f>VLOOKUP(AX151,Auszahlungen_Startgeld!$O$3:$U$6543,IF(OR(G151="U17",G151="U21",G151="V",G151="SV"),3,4),1)</f>
        <v>0</v>
      </c>
    </row>
    <row r="152" spans="1:51" x14ac:dyDescent="0.25">
      <c r="A152" s="90">
        <v>151</v>
      </c>
      <c r="B152" s="90">
        <f t="shared" si="43"/>
        <v>87</v>
      </c>
      <c r="C152" s="91" t="s">
        <v>400</v>
      </c>
      <c r="D152" s="91" t="s">
        <v>401</v>
      </c>
      <c r="E152" s="91" t="s">
        <v>224</v>
      </c>
      <c r="F152" s="91">
        <v>1948</v>
      </c>
      <c r="G152" s="108" t="str">
        <f>VLOOKUP(F152,Jahrgänge!$A$2:$B$114,2,1)</f>
        <v>SV</v>
      </c>
      <c r="H152" s="91">
        <v>116146</v>
      </c>
      <c r="I152" s="91" t="s">
        <v>402</v>
      </c>
      <c r="J152" s="91">
        <v>3753</v>
      </c>
      <c r="K152" s="91" t="s">
        <v>403</v>
      </c>
      <c r="L152" s="91" t="s">
        <v>30</v>
      </c>
      <c r="M152" s="91" t="s">
        <v>400</v>
      </c>
      <c r="N152" s="92"/>
      <c r="O152" s="93">
        <v>43345</v>
      </c>
      <c r="P152" s="94">
        <v>16</v>
      </c>
      <c r="Q152" s="95">
        <v>42981.427083333336</v>
      </c>
      <c r="R152" s="95">
        <v>42981.472222222219</v>
      </c>
      <c r="S152" s="94">
        <v>1</v>
      </c>
      <c r="T152" s="96">
        <f t="shared" si="44"/>
        <v>50</v>
      </c>
      <c r="U152" s="114" t="s">
        <v>550</v>
      </c>
      <c r="W152" s="98">
        <v>96.9</v>
      </c>
      <c r="X152" s="98">
        <v>98.1</v>
      </c>
      <c r="Y152" s="98">
        <v>99</v>
      </c>
      <c r="Z152" s="98">
        <v>100.4</v>
      </c>
      <c r="AA152" s="98">
        <v>100.5</v>
      </c>
      <c r="AB152" s="98">
        <v>99.9</v>
      </c>
      <c r="AC152" s="99">
        <v>15</v>
      </c>
      <c r="AD152" s="100">
        <f>VLOOKUP(AF152,Auszahlungen_Startgeld!$A$3:$G$6543,IF(OR(G152="U17",G152="U21",G152="V",G152="SV"),3,4),1)</f>
        <v>12</v>
      </c>
      <c r="AE152" s="101">
        <f t="shared" si="45"/>
        <v>594.82610637789992</v>
      </c>
      <c r="AF152" s="101">
        <f t="shared" si="46"/>
        <v>594.79999999999995</v>
      </c>
      <c r="AG152" s="102">
        <f t="shared" si="47"/>
        <v>87</v>
      </c>
      <c r="AI152" s="103">
        <f t="shared" si="48"/>
        <v>1.4999999999999999E-2</v>
      </c>
      <c r="AJ152" s="103">
        <f t="shared" si="49"/>
        <v>9.6900000000000014E-8</v>
      </c>
      <c r="AK152" s="103">
        <f t="shared" si="50"/>
        <v>9.8100000000000001E-7</v>
      </c>
      <c r="AL152" s="103">
        <f t="shared" si="51"/>
        <v>9.9000000000000001E-6</v>
      </c>
      <c r="AM152" s="103">
        <f t="shared" si="52"/>
        <v>1.004E-4</v>
      </c>
      <c r="AN152" s="103">
        <f t="shared" si="53"/>
        <v>1.005E-3</v>
      </c>
      <c r="AO152" s="104">
        <f t="shared" si="54"/>
        <v>9.9900000000000006E-3</v>
      </c>
      <c r="AQ152" s="105"/>
      <c r="AR152" s="105"/>
      <c r="AS152" s="105"/>
      <c r="AT152" s="105"/>
      <c r="AU152" s="105"/>
      <c r="AV152" s="105"/>
      <c r="AW152" s="106">
        <f t="shared" si="55"/>
        <v>2.6106377899999998E-2</v>
      </c>
      <c r="AX152" s="106">
        <f t="shared" si="56"/>
        <v>0</v>
      </c>
      <c r="AY152" s="100">
        <f>VLOOKUP(AX152,Auszahlungen_Startgeld!$O$3:$U$6543,IF(OR(G152="U17",G152="U21",G152="V",G152="SV"),3,4),1)</f>
        <v>0</v>
      </c>
    </row>
    <row r="153" spans="1:51" x14ac:dyDescent="0.25">
      <c r="A153" s="90">
        <v>152</v>
      </c>
      <c r="B153" s="90">
        <f t="shared" si="43"/>
        <v>50</v>
      </c>
      <c r="C153" s="91" t="s">
        <v>409</v>
      </c>
      <c r="D153" s="91" t="s">
        <v>470</v>
      </c>
      <c r="E153" s="91" t="s">
        <v>471</v>
      </c>
      <c r="F153" s="91">
        <v>2002</v>
      </c>
      <c r="G153" s="108" t="str">
        <f>VLOOKUP(F153,Jahrgänge!$A$2:$B$114,2,1)</f>
        <v>U17</v>
      </c>
      <c r="H153" s="91">
        <v>759777</v>
      </c>
      <c r="I153" s="91" t="e">
        <v>#N/A</v>
      </c>
      <c r="J153" s="91">
        <v>4626</v>
      </c>
      <c r="K153" s="91" t="s">
        <v>409</v>
      </c>
      <c r="L153" s="91" t="e">
        <v>#N/A</v>
      </c>
      <c r="M153" s="91" t="s">
        <v>409</v>
      </c>
      <c r="N153" s="92"/>
      <c r="O153" s="93">
        <v>43345</v>
      </c>
      <c r="P153" s="94">
        <v>16</v>
      </c>
      <c r="Q153" s="95">
        <v>42981.427083333336</v>
      </c>
      <c r="R153" s="95">
        <v>42981.472222222219</v>
      </c>
      <c r="S153" s="94">
        <v>2</v>
      </c>
      <c r="T153" s="96">
        <f t="shared" si="44"/>
        <v>25</v>
      </c>
      <c r="U153" s="114" t="s">
        <v>550</v>
      </c>
      <c r="W153" s="98">
        <v>100.2</v>
      </c>
      <c r="X153" s="98">
        <v>104.6</v>
      </c>
      <c r="Y153" s="98">
        <v>101.5</v>
      </c>
      <c r="Z153" s="98">
        <v>99.9</v>
      </c>
      <c r="AA153" s="98">
        <v>100.6</v>
      </c>
      <c r="AB153" s="98">
        <v>101</v>
      </c>
      <c r="AC153" s="99">
        <v>28</v>
      </c>
      <c r="AD153" s="100">
        <f>VLOOKUP(AF153,Auszahlungen_Startgeld!$A$3:$G$6543,IF(OR(G153="U17",G153="U21",G153="V",G153="SV"),3,4),1)</f>
        <v>34</v>
      </c>
      <c r="AE153" s="101">
        <f t="shared" si="45"/>
        <v>607.83921719620002</v>
      </c>
      <c r="AF153" s="101">
        <f t="shared" si="46"/>
        <v>607.80000000000007</v>
      </c>
      <c r="AG153" s="102">
        <f t="shared" si="47"/>
        <v>50</v>
      </c>
      <c r="AI153" s="103">
        <f t="shared" si="48"/>
        <v>2.8000000000000001E-2</v>
      </c>
      <c r="AJ153" s="103">
        <f t="shared" si="49"/>
        <v>1.0020000000000001E-7</v>
      </c>
      <c r="AK153" s="103">
        <f t="shared" si="50"/>
        <v>1.046E-6</v>
      </c>
      <c r="AL153" s="103">
        <f t="shared" si="51"/>
        <v>1.0149999999999999E-5</v>
      </c>
      <c r="AM153" s="103">
        <f t="shared" si="52"/>
        <v>9.9900000000000002E-5</v>
      </c>
      <c r="AN153" s="103">
        <f t="shared" si="53"/>
        <v>1.0059999999999999E-3</v>
      </c>
      <c r="AO153" s="104">
        <f t="shared" si="54"/>
        <v>1.0100000000000001E-2</v>
      </c>
      <c r="AQ153" s="105"/>
      <c r="AR153" s="105"/>
      <c r="AS153" s="105"/>
      <c r="AT153" s="105"/>
      <c r="AU153" s="105"/>
      <c r="AV153" s="105"/>
      <c r="AW153" s="106">
        <f t="shared" si="55"/>
        <v>3.9217196199999999E-2</v>
      </c>
      <c r="AX153" s="106">
        <f t="shared" si="56"/>
        <v>0</v>
      </c>
      <c r="AY153" s="100">
        <f>VLOOKUP(AX153,Auszahlungen_Startgeld!$O$3:$U$6543,IF(OR(G153="U17",G153="U21",G153="V",G153="SV"),3,4),1)</f>
        <v>0</v>
      </c>
    </row>
    <row r="154" spans="1:51" x14ac:dyDescent="0.25">
      <c r="A154" s="90">
        <v>153</v>
      </c>
      <c r="B154" s="90">
        <f t="shared" si="43"/>
        <v>68</v>
      </c>
      <c r="C154" s="91" t="s">
        <v>423</v>
      </c>
      <c r="D154" s="91" t="s">
        <v>424</v>
      </c>
      <c r="E154" s="91" t="s">
        <v>425</v>
      </c>
      <c r="F154" s="91">
        <v>1957</v>
      </c>
      <c r="G154" s="108" t="str">
        <f>VLOOKUP(F154,Jahrgänge!$A$2:$B$114,2,1)</f>
        <v>V</v>
      </c>
      <c r="H154" s="91">
        <v>110195</v>
      </c>
      <c r="I154" s="91" t="s">
        <v>426</v>
      </c>
      <c r="J154" s="91">
        <v>8055</v>
      </c>
      <c r="K154" s="91" t="s">
        <v>427</v>
      </c>
      <c r="L154" s="91" t="s">
        <v>428</v>
      </c>
      <c r="M154" s="91" t="s">
        <v>423</v>
      </c>
      <c r="N154" s="92"/>
      <c r="O154" s="93">
        <v>43345</v>
      </c>
      <c r="P154" s="94">
        <v>16</v>
      </c>
      <c r="Q154" s="95">
        <v>42981.427083333336</v>
      </c>
      <c r="R154" s="95">
        <v>42981.472222222219</v>
      </c>
      <c r="S154" s="94">
        <v>3</v>
      </c>
      <c r="T154" s="96">
        <f t="shared" si="44"/>
        <v>50</v>
      </c>
      <c r="U154" s="114" t="s">
        <v>550</v>
      </c>
      <c r="W154" s="98">
        <v>97.3</v>
      </c>
      <c r="X154" s="98">
        <v>99.8</v>
      </c>
      <c r="Y154" s="98">
        <v>103.3</v>
      </c>
      <c r="Z154" s="98">
        <v>101.9</v>
      </c>
      <c r="AA154" s="98">
        <v>98.6</v>
      </c>
      <c r="AB154" s="98">
        <v>102.4</v>
      </c>
      <c r="AC154" s="99">
        <v>23</v>
      </c>
      <c r="AD154" s="100">
        <f>VLOOKUP(AF154,Auszahlungen_Startgeld!$A$3:$G$6543,IF(OR(G154="U17",G154="U21",G154="V",G154="SV"),3,4),1)</f>
        <v>26</v>
      </c>
      <c r="AE154" s="101">
        <f t="shared" si="45"/>
        <v>603.33433932529999</v>
      </c>
      <c r="AF154" s="101">
        <f t="shared" si="46"/>
        <v>603.29999999999995</v>
      </c>
      <c r="AG154" s="102">
        <f t="shared" si="47"/>
        <v>68</v>
      </c>
      <c r="AI154" s="103">
        <f t="shared" si="48"/>
        <v>2.3E-2</v>
      </c>
      <c r="AJ154" s="103">
        <f t="shared" si="49"/>
        <v>9.7300000000000004E-8</v>
      </c>
      <c r="AK154" s="103">
        <f t="shared" si="50"/>
        <v>9.9800000000000002E-7</v>
      </c>
      <c r="AL154" s="103">
        <f t="shared" si="51"/>
        <v>1.0329999999999999E-5</v>
      </c>
      <c r="AM154" s="103">
        <f t="shared" si="52"/>
        <v>1.019E-4</v>
      </c>
      <c r="AN154" s="103">
        <f t="shared" si="53"/>
        <v>9.8600000000000011E-4</v>
      </c>
      <c r="AO154" s="104">
        <f t="shared" si="54"/>
        <v>1.0240000000000001E-2</v>
      </c>
      <c r="AQ154" s="105"/>
      <c r="AR154" s="105"/>
      <c r="AS154" s="105"/>
      <c r="AT154" s="105"/>
      <c r="AU154" s="105"/>
      <c r="AV154" s="105"/>
      <c r="AW154" s="106">
        <f t="shared" si="55"/>
        <v>3.4339325300000001E-2</v>
      </c>
      <c r="AX154" s="106">
        <f t="shared" si="56"/>
        <v>0</v>
      </c>
      <c r="AY154" s="100">
        <f>VLOOKUP(AX154,Auszahlungen_Startgeld!$O$3:$U$6543,IF(OR(G154="U17",G154="U21",G154="V",G154="SV"),3,4),1)</f>
        <v>0</v>
      </c>
    </row>
    <row r="155" spans="1:51" x14ac:dyDescent="0.25">
      <c r="A155" s="90">
        <v>154</v>
      </c>
      <c r="B155" s="90">
        <f t="shared" si="43"/>
        <v>96</v>
      </c>
      <c r="C155" s="91" t="s">
        <v>452</v>
      </c>
      <c r="D155" s="91" t="s">
        <v>453</v>
      </c>
      <c r="E155" s="91" t="s">
        <v>184</v>
      </c>
      <c r="F155" s="91">
        <v>1967</v>
      </c>
      <c r="G155" s="108" t="str">
        <f>VLOOKUP(F155,Jahrgänge!$A$2:$B$114,2,1)</f>
        <v>S</v>
      </c>
      <c r="H155" s="91">
        <v>171407</v>
      </c>
      <c r="I155" s="91" t="s">
        <v>454</v>
      </c>
      <c r="J155" s="91">
        <v>8408</v>
      </c>
      <c r="K155" s="91" t="s">
        <v>13</v>
      </c>
      <c r="L155" s="91" t="s">
        <v>455</v>
      </c>
      <c r="M155" s="91" t="s">
        <v>456</v>
      </c>
      <c r="N155" s="92"/>
      <c r="O155" s="93">
        <v>43345</v>
      </c>
      <c r="P155" s="94">
        <v>16</v>
      </c>
      <c r="Q155" s="95">
        <v>42981.427083333336</v>
      </c>
      <c r="R155" s="95">
        <v>42981.472222222219</v>
      </c>
      <c r="S155" s="94">
        <v>4</v>
      </c>
      <c r="T155" s="96">
        <f t="shared" si="44"/>
        <v>50</v>
      </c>
      <c r="U155" s="114" t="s">
        <v>550</v>
      </c>
      <c r="W155" s="98">
        <v>93.4</v>
      </c>
      <c r="X155" s="98">
        <v>94.7</v>
      </c>
      <c r="Y155" s="98">
        <v>96.8</v>
      </c>
      <c r="Z155" s="98">
        <v>100.4</v>
      </c>
      <c r="AA155" s="98">
        <v>95.6</v>
      </c>
      <c r="AB155" s="98">
        <v>97.5</v>
      </c>
      <c r="AC155" s="99">
        <v>9</v>
      </c>
      <c r="AD155" s="100">
        <f>VLOOKUP(AF155,Auszahlungen_Startgeld!$A$3:$G$6543,IF(OR(G155="U17",G155="U21",G155="V",G155="SV"),3,4),1)</f>
        <v>6</v>
      </c>
      <c r="AE155" s="101">
        <f t="shared" si="45"/>
        <v>578.41981712040013</v>
      </c>
      <c r="AF155" s="101">
        <f t="shared" si="46"/>
        <v>578.40000000000009</v>
      </c>
      <c r="AG155" s="102">
        <f t="shared" si="47"/>
        <v>96</v>
      </c>
      <c r="AI155" s="103">
        <f t="shared" si="48"/>
        <v>9.0000000000000011E-3</v>
      </c>
      <c r="AJ155" s="103">
        <f t="shared" si="49"/>
        <v>9.3400000000000016E-8</v>
      </c>
      <c r="AK155" s="103">
        <f t="shared" si="50"/>
        <v>9.47E-7</v>
      </c>
      <c r="AL155" s="103">
        <f t="shared" si="51"/>
        <v>9.6799999999999988E-6</v>
      </c>
      <c r="AM155" s="103">
        <f t="shared" si="52"/>
        <v>1.004E-4</v>
      </c>
      <c r="AN155" s="103">
        <f t="shared" si="53"/>
        <v>9.5600000000000004E-4</v>
      </c>
      <c r="AO155" s="104">
        <f t="shared" si="54"/>
        <v>9.75E-3</v>
      </c>
      <c r="AQ155" s="105"/>
      <c r="AR155" s="105"/>
      <c r="AS155" s="105"/>
      <c r="AT155" s="105"/>
      <c r="AU155" s="105"/>
      <c r="AV155" s="105"/>
      <c r="AW155" s="106">
        <f t="shared" si="55"/>
        <v>1.9817120399999999E-2</v>
      </c>
      <c r="AX155" s="106">
        <f t="shared" si="56"/>
        <v>0</v>
      </c>
      <c r="AY155" s="100">
        <f>VLOOKUP(AX155,Auszahlungen_Startgeld!$O$3:$U$6543,IF(OR(G155="U17",G155="U21",G155="V",G155="SV"),3,4),1)</f>
        <v>0</v>
      </c>
    </row>
    <row r="156" spans="1:51" x14ac:dyDescent="0.25">
      <c r="A156" s="90">
        <v>155</v>
      </c>
      <c r="B156" s="90">
        <f t="shared" si="43"/>
        <v>94</v>
      </c>
      <c r="C156" s="91" t="s">
        <v>452</v>
      </c>
      <c r="D156" s="91" t="s">
        <v>458</v>
      </c>
      <c r="E156" s="91" t="s">
        <v>459</v>
      </c>
      <c r="F156" s="91">
        <v>1969</v>
      </c>
      <c r="G156" s="108" t="str">
        <f>VLOOKUP(F156,Jahrgänge!$A$2:$B$114,2,1)</f>
        <v>S</v>
      </c>
      <c r="H156" s="91">
        <v>117812</v>
      </c>
      <c r="I156" s="91" t="s">
        <v>460</v>
      </c>
      <c r="J156" s="91">
        <v>8408</v>
      </c>
      <c r="K156" s="91" t="s">
        <v>13</v>
      </c>
      <c r="L156" s="91" t="s">
        <v>30</v>
      </c>
      <c r="M156" s="91" t="s">
        <v>457</v>
      </c>
      <c r="N156" s="92"/>
      <c r="O156" s="93">
        <v>43345</v>
      </c>
      <c r="P156" s="94">
        <v>16</v>
      </c>
      <c r="Q156" s="95">
        <v>42981.427083333336</v>
      </c>
      <c r="R156" s="95">
        <v>42981.472222222219</v>
      </c>
      <c r="S156" s="94">
        <v>5</v>
      </c>
      <c r="T156" s="96">
        <f t="shared" si="44"/>
        <v>50</v>
      </c>
      <c r="U156" s="114" t="s">
        <v>550</v>
      </c>
      <c r="W156" s="98">
        <v>98.5</v>
      </c>
      <c r="X156" s="98">
        <v>98.7</v>
      </c>
      <c r="Y156" s="98">
        <v>97.7</v>
      </c>
      <c r="Z156" s="98">
        <v>97.3</v>
      </c>
      <c r="AA156" s="98">
        <v>97.4</v>
      </c>
      <c r="AB156" s="98">
        <v>97.5</v>
      </c>
      <c r="AC156" s="99">
        <v>11</v>
      </c>
      <c r="AD156" s="100">
        <f>VLOOKUP(AF156,Auszahlungen_Startgeld!$A$3:$G$6543,IF(OR(G156="U17",G156="U21",G156="V",G156="SV"),3,4),1)</f>
        <v>6</v>
      </c>
      <c r="AE156" s="101">
        <f t="shared" si="45"/>
        <v>587.12183215549999</v>
      </c>
      <c r="AF156" s="101">
        <f t="shared" si="46"/>
        <v>587.1</v>
      </c>
      <c r="AG156" s="102">
        <f t="shared" si="47"/>
        <v>94</v>
      </c>
      <c r="AI156" s="103">
        <f t="shared" si="48"/>
        <v>1.0999999999999999E-2</v>
      </c>
      <c r="AJ156" s="103">
        <f t="shared" si="49"/>
        <v>9.8500000000000002E-8</v>
      </c>
      <c r="AK156" s="103">
        <f t="shared" si="50"/>
        <v>9.8700000000000004E-7</v>
      </c>
      <c r="AL156" s="103">
        <f t="shared" si="51"/>
        <v>9.7699999999999996E-6</v>
      </c>
      <c r="AM156" s="103">
        <f t="shared" si="52"/>
        <v>9.7299999999999993E-5</v>
      </c>
      <c r="AN156" s="103">
        <f t="shared" si="53"/>
        <v>9.7400000000000015E-4</v>
      </c>
      <c r="AO156" s="104">
        <f t="shared" si="54"/>
        <v>9.75E-3</v>
      </c>
      <c r="AQ156" s="105"/>
      <c r="AR156" s="105"/>
      <c r="AS156" s="105"/>
      <c r="AT156" s="105"/>
      <c r="AU156" s="105"/>
      <c r="AV156" s="105"/>
      <c r="AW156" s="106">
        <f t="shared" si="55"/>
        <v>2.1832155499999999E-2</v>
      </c>
      <c r="AX156" s="106">
        <f t="shared" si="56"/>
        <v>0</v>
      </c>
      <c r="AY156" s="100">
        <f>VLOOKUP(AX156,Auszahlungen_Startgeld!$O$3:$U$6543,IF(OR(G156="U17",G156="U21",G156="V",G156="SV"),3,4),1)</f>
        <v>0</v>
      </c>
    </row>
    <row r="157" spans="1:51" x14ac:dyDescent="0.25">
      <c r="A157" s="90">
        <v>156</v>
      </c>
      <c r="B157" s="90">
        <f t="shared" si="43"/>
        <v>65</v>
      </c>
      <c r="C157" s="91" t="s">
        <v>533</v>
      </c>
      <c r="D157" s="91" t="s">
        <v>189</v>
      </c>
      <c r="E157" s="91" t="s">
        <v>474</v>
      </c>
      <c r="F157" s="91">
        <v>1979</v>
      </c>
      <c r="G157" s="108" t="str">
        <f>VLOOKUP(F157,Jahrgänge!$A$2:$B$114,2,1)</f>
        <v>E</v>
      </c>
      <c r="H157" s="91">
        <v>110268</v>
      </c>
      <c r="I157" s="91" t="s">
        <v>535</v>
      </c>
      <c r="J157" s="91">
        <v>8064</v>
      </c>
      <c r="K157" s="91" t="s">
        <v>427</v>
      </c>
      <c r="L157" s="110" t="s">
        <v>534</v>
      </c>
      <c r="M157" s="91">
        <v>796359259</v>
      </c>
      <c r="N157" s="92"/>
      <c r="O157" s="93">
        <v>43345</v>
      </c>
      <c r="P157" s="94">
        <v>16</v>
      </c>
      <c r="Q157" s="95">
        <v>42981.427083333336</v>
      </c>
      <c r="R157" s="95">
        <v>42981.472222222219</v>
      </c>
      <c r="S157" s="94">
        <v>6</v>
      </c>
      <c r="T157" s="96">
        <f t="shared" si="44"/>
        <v>50</v>
      </c>
      <c r="U157" s="114" t="s">
        <v>550</v>
      </c>
      <c r="W157" s="98">
        <v>98.1</v>
      </c>
      <c r="X157" s="98">
        <v>100.6</v>
      </c>
      <c r="Y157" s="98">
        <v>102</v>
      </c>
      <c r="Z157" s="98">
        <v>100.2</v>
      </c>
      <c r="AA157" s="98">
        <v>100.8</v>
      </c>
      <c r="AB157" s="98">
        <v>102.4</v>
      </c>
      <c r="AC157" s="99">
        <v>23</v>
      </c>
      <c r="AD157" s="100">
        <f>VLOOKUP(AF157,Auszahlungen_Startgeld!$A$3:$G$6543,IF(OR(G157="U17",G157="U21",G157="V",G157="SV"),3,4),1)</f>
        <v>16</v>
      </c>
      <c r="AE157" s="101">
        <f t="shared" si="45"/>
        <v>604.13435950410008</v>
      </c>
      <c r="AF157" s="101">
        <f t="shared" si="46"/>
        <v>604.1</v>
      </c>
      <c r="AG157" s="102">
        <f t="shared" si="47"/>
        <v>65</v>
      </c>
      <c r="AI157" s="103">
        <f t="shared" si="48"/>
        <v>2.3E-2</v>
      </c>
      <c r="AJ157" s="103">
        <f t="shared" si="49"/>
        <v>9.8099999999999998E-8</v>
      </c>
      <c r="AK157" s="103">
        <f t="shared" si="50"/>
        <v>1.006E-6</v>
      </c>
      <c r="AL157" s="103">
        <f t="shared" si="51"/>
        <v>1.0199999999999999E-5</v>
      </c>
      <c r="AM157" s="103">
        <f t="shared" si="52"/>
        <v>1.002E-4</v>
      </c>
      <c r="AN157" s="103">
        <f t="shared" si="53"/>
        <v>1.008E-3</v>
      </c>
      <c r="AO157" s="104">
        <f t="shared" si="54"/>
        <v>1.0240000000000001E-2</v>
      </c>
      <c r="AQ157" s="105"/>
      <c r="AR157" s="105"/>
      <c r="AS157" s="105"/>
      <c r="AT157" s="105"/>
      <c r="AU157" s="105"/>
      <c r="AV157" s="105"/>
      <c r="AW157" s="106">
        <f t="shared" si="55"/>
        <v>3.43595041E-2</v>
      </c>
      <c r="AX157" s="106">
        <f t="shared" si="56"/>
        <v>0</v>
      </c>
      <c r="AY157" s="100">
        <f>VLOOKUP(AX157,Auszahlungen_Startgeld!$O$3:$U$6543,IF(OR(G157="U17",G157="U21",G157="V",G157="SV"),3,4),1)</f>
        <v>0</v>
      </c>
    </row>
    <row r="158" spans="1:51" x14ac:dyDescent="0.25">
      <c r="A158" s="90">
        <v>157</v>
      </c>
      <c r="B158" s="90">
        <f t="shared" si="43"/>
        <v>6</v>
      </c>
      <c r="C158" s="91" t="s">
        <v>423</v>
      </c>
      <c r="D158" s="91" t="s">
        <v>536</v>
      </c>
      <c r="E158" s="91" t="s">
        <v>537</v>
      </c>
      <c r="F158" s="91">
        <v>1988</v>
      </c>
      <c r="G158" s="108" t="str">
        <f>VLOOKUP(F158,Jahrgänge!$A$2:$B$114,2,1)</f>
        <v>E</v>
      </c>
      <c r="H158" s="91">
        <v>768284</v>
      </c>
      <c r="I158" s="91" t="s">
        <v>538</v>
      </c>
      <c r="J158" s="91">
        <v>8134</v>
      </c>
      <c r="K158" s="91" t="s">
        <v>387</v>
      </c>
      <c r="L158" s="91" t="s">
        <v>539</v>
      </c>
      <c r="M158" s="91" t="s">
        <v>423</v>
      </c>
      <c r="N158" s="92"/>
      <c r="O158" s="93">
        <v>43345</v>
      </c>
      <c r="P158" s="94">
        <v>16</v>
      </c>
      <c r="Q158" s="95">
        <v>42981.427083333336</v>
      </c>
      <c r="R158" s="95">
        <v>42981.472222222219</v>
      </c>
      <c r="S158" s="94">
        <v>7</v>
      </c>
      <c r="T158" s="96">
        <f t="shared" si="44"/>
        <v>50</v>
      </c>
      <c r="U158" s="114" t="s">
        <v>550</v>
      </c>
      <c r="W158" s="98">
        <v>103.6</v>
      </c>
      <c r="X158" s="98">
        <v>102.4</v>
      </c>
      <c r="Y158" s="98">
        <v>103.1</v>
      </c>
      <c r="Z158" s="98">
        <v>102.9</v>
      </c>
      <c r="AA158" s="98">
        <v>104.7</v>
      </c>
      <c r="AB158" s="98">
        <v>103.1</v>
      </c>
      <c r="AC158" s="99">
        <v>35</v>
      </c>
      <c r="AD158" s="100">
        <f>VLOOKUP(AF158,Auszahlungen_Startgeld!$A$3:$G$6543,IF(OR(G158="U17",G158="U21",G158="V",G158="SV"),3,4),1)</f>
        <v>70</v>
      </c>
      <c r="AE158" s="101">
        <f t="shared" si="45"/>
        <v>619.84647133760006</v>
      </c>
      <c r="AF158" s="101">
        <f t="shared" si="46"/>
        <v>619.80000000000007</v>
      </c>
      <c r="AG158" s="102">
        <f t="shared" si="47"/>
        <v>6</v>
      </c>
      <c r="AI158" s="103">
        <f t="shared" si="48"/>
        <v>3.5000000000000003E-2</v>
      </c>
      <c r="AJ158" s="103">
        <f t="shared" si="49"/>
        <v>1.036E-7</v>
      </c>
      <c r="AK158" s="103">
        <f t="shared" si="50"/>
        <v>1.0240000000000001E-6</v>
      </c>
      <c r="AL158" s="103">
        <f t="shared" si="51"/>
        <v>1.031E-5</v>
      </c>
      <c r="AM158" s="103">
        <f t="shared" si="52"/>
        <v>1.0290000000000001E-4</v>
      </c>
      <c r="AN158" s="103">
        <f t="shared" si="53"/>
        <v>1.0470000000000002E-3</v>
      </c>
      <c r="AO158" s="104">
        <f t="shared" si="54"/>
        <v>1.031E-2</v>
      </c>
      <c r="AQ158" s="105"/>
      <c r="AR158" s="105"/>
      <c r="AS158" s="105"/>
      <c r="AT158" s="105"/>
      <c r="AU158" s="105"/>
      <c r="AV158" s="105"/>
      <c r="AW158" s="106">
        <f t="shared" si="55"/>
        <v>4.6471337600000009E-2</v>
      </c>
      <c r="AX158" s="106">
        <f t="shared" si="56"/>
        <v>0</v>
      </c>
      <c r="AY158" s="100">
        <f>VLOOKUP(AX158,Auszahlungen_Startgeld!$O$3:$U$6543,IF(OR(G158="U17",G158="U21",G158="V",G158="SV"),3,4),1)</f>
        <v>0</v>
      </c>
    </row>
    <row r="159" spans="1:51" x14ac:dyDescent="0.25">
      <c r="A159" s="90">
        <v>158</v>
      </c>
      <c r="B159" s="90">
        <f t="shared" si="43"/>
        <v>5</v>
      </c>
      <c r="C159" s="91" t="s">
        <v>423</v>
      </c>
      <c r="D159" s="91" t="s">
        <v>541</v>
      </c>
      <c r="E159" s="91" t="s">
        <v>542</v>
      </c>
      <c r="F159" s="91">
        <v>1987</v>
      </c>
      <c r="G159" s="108" t="str">
        <f>VLOOKUP(F159,Jahrgänge!$A$2:$B$114,2,1)</f>
        <v>E</v>
      </c>
      <c r="H159" s="91">
        <v>274834</v>
      </c>
      <c r="I159" s="91" t="s">
        <v>538</v>
      </c>
      <c r="J159" s="91">
        <v>8134</v>
      </c>
      <c r="K159" s="91" t="s">
        <v>387</v>
      </c>
      <c r="L159" s="110" t="s">
        <v>540</v>
      </c>
      <c r="M159" s="91" t="s">
        <v>423</v>
      </c>
      <c r="N159" s="92"/>
      <c r="O159" s="93">
        <v>43345</v>
      </c>
      <c r="P159" s="94">
        <v>16</v>
      </c>
      <c r="Q159" s="95">
        <v>42981.427083333336</v>
      </c>
      <c r="R159" s="95">
        <v>42981.472222222219</v>
      </c>
      <c r="S159" s="94">
        <v>8</v>
      </c>
      <c r="T159" s="96">
        <f t="shared" si="44"/>
        <v>50</v>
      </c>
      <c r="U159" s="114" t="s">
        <v>550</v>
      </c>
      <c r="W159" s="98">
        <v>101.7</v>
      </c>
      <c r="X159" s="98">
        <v>103.8</v>
      </c>
      <c r="Y159" s="98">
        <v>104.6</v>
      </c>
      <c r="Z159" s="98">
        <v>102.1</v>
      </c>
      <c r="AA159" s="98">
        <v>105.1</v>
      </c>
      <c r="AB159" s="98">
        <v>102.9</v>
      </c>
      <c r="AC159" s="99">
        <v>37</v>
      </c>
      <c r="AD159" s="100">
        <f>VLOOKUP(AF159,Auszahlungen_Startgeld!$A$3:$G$6543,IF(OR(G159="U17",G159="U21",G159="V",G159="SV"),3,4),1)</f>
        <v>75</v>
      </c>
      <c r="AE159" s="101">
        <f t="shared" si="45"/>
        <v>620.24845469970001</v>
      </c>
      <c r="AF159" s="101">
        <f t="shared" si="46"/>
        <v>620.20000000000005</v>
      </c>
      <c r="AG159" s="102">
        <f t="shared" si="47"/>
        <v>5</v>
      </c>
      <c r="AI159" s="103">
        <f t="shared" si="48"/>
        <v>3.6999999999999998E-2</v>
      </c>
      <c r="AJ159" s="103">
        <f t="shared" si="49"/>
        <v>1.017E-7</v>
      </c>
      <c r="AK159" s="103">
        <f t="shared" si="50"/>
        <v>1.0380000000000001E-6</v>
      </c>
      <c r="AL159" s="103">
        <f t="shared" si="51"/>
        <v>1.046E-5</v>
      </c>
      <c r="AM159" s="103">
        <f t="shared" si="52"/>
        <v>1.0209999999999999E-4</v>
      </c>
      <c r="AN159" s="103">
        <f t="shared" si="53"/>
        <v>1.0510000000000001E-3</v>
      </c>
      <c r="AO159" s="104">
        <f t="shared" si="54"/>
        <v>1.0290000000000001E-2</v>
      </c>
      <c r="AQ159" s="105"/>
      <c r="AR159" s="105"/>
      <c r="AS159" s="105"/>
      <c r="AT159" s="105"/>
      <c r="AU159" s="105"/>
      <c r="AV159" s="105"/>
      <c r="AW159" s="106">
        <f t="shared" si="55"/>
        <v>4.8454699699999999E-2</v>
      </c>
      <c r="AX159" s="106">
        <f t="shared" si="56"/>
        <v>0</v>
      </c>
      <c r="AY159" s="100">
        <f>VLOOKUP(AX159,Auszahlungen_Startgeld!$O$3:$U$6543,IF(OR(G159="U17",G159="U21",G159="V",G159="SV"),3,4),1)</f>
        <v>0</v>
      </c>
    </row>
    <row r="160" spans="1:51" x14ac:dyDescent="0.25">
      <c r="A160" s="90">
        <v>159</v>
      </c>
      <c r="B160" s="90">
        <f t="shared" ref="B160:B191" si="57">RANK(AE160,$AE$2:$AE$191,0)</f>
        <v>17</v>
      </c>
      <c r="C160" s="115" t="s">
        <v>339</v>
      </c>
      <c r="D160" s="115" t="s">
        <v>576</v>
      </c>
      <c r="E160" s="115" t="s">
        <v>577</v>
      </c>
      <c r="F160" s="92">
        <v>1974</v>
      </c>
      <c r="G160" s="108" t="str">
        <f>VLOOKUP(F160,Jahrgänge!$A$2:$B$114,2,1)</f>
        <v>E</v>
      </c>
      <c r="H160" s="92">
        <v>110279</v>
      </c>
      <c r="I160" s="92" t="str">
        <f>VLOOKUP($H160,[1]Teilnehmerliste!$C$6:$N$999,7,0)</f>
        <v>Schäppistr. 18</v>
      </c>
      <c r="J160" s="92">
        <f>VLOOKUP($H160,[1]Teilnehmerliste!$C$6:$N$999,8,0)</f>
        <v>8006</v>
      </c>
      <c r="K160" s="92" t="str">
        <f>VLOOKUP($H160,[1]Teilnehmerliste!$C$6:$N$999,9,0)</f>
        <v>Zürich</v>
      </c>
      <c r="L160" s="92" t="str">
        <f>VLOOKUP($H160,[1]Teilnehmerliste!$C$6:$N$999,11,0)</f>
        <v>paguigoz@bluewin.ch</v>
      </c>
      <c r="M160" s="92" t="str">
        <f>VLOOKUP($H160,[1]Teilnehmerliste!$C$6:$N$999,12,0)</f>
        <v>La Roche</v>
      </c>
      <c r="N160" s="92"/>
      <c r="O160" s="93">
        <v>43345</v>
      </c>
      <c r="P160" s="94">
        <v>16</v>
      </c>
      <c r="Q160" s="95">
        <v>42981.427083333336</v>
      </c>
      <c r="R160" s="95">
        <v>42981.472222222219</v>
      </c>
      <c r="S160" s="94">
        <v>9</v>
      </c>
      <c r="T160" s="96">
        <f t="shared" si="44"/>
        <v>50</v>
      </c>
      <c r="U160" s="114" t="s">
        <v>550</v>
      </c>
      <c r="W160" s="98">
        <v>103.3</v>
      </c>
      <c r="X160" s="98">
        <v>100.2</v>
      </c>
      <c r="Y160" s="98">
        <v>103.7</v>
      </c>
      <c r="Z160" s="98">
        <v>103.9</v>
      </c>
      <c r="AA160" s="98">
        <v>103.7</v>
      </c>
      <c r="AB160" s="98">
        <v>101.9</v>
      </c>
      <c r="AC160" s="99">
        <v>35</v>
      </c>
      <c r="AD160" s="100">
        <f>VLOOKUP(AF160,Auszahlungen_Startgeld!$A$3:$G$6543,IF(OR(G160="U17",G160="U21",G160="V",G160="SV"),3,4),1)</f>
        <v>55</v>
      </c>
      <c r="AE160" s="101">
        <f t="shared" si="45"/>
        <v>616.74634237530006</v>
      </c>
      <c r="AF160" s="101">
        <f t="shared" si="46"/>
        <v>616.70000000000005</v>
      </c>
      <c r="AG160" s="102">
        <f t="shared" si="47"/>
        <v>17</v>
      </c>
      <c r="AI160" s="103">
        <f t="shared" si="48"/>
        <v>3.5000000000000003E-2</v>
      </c>
      <c r="AJ160" s="103">
        <f t="shared" si="49"/>
        <v>1.0330000000000001E-7</v>
      </c>
      <c r="AK160" s="103">
        <f t="shared" si="50"/>
        <v>1.0020000000000001E-6</v>
      </c>
      <c r="AL160" s="103">
        <f t="shared" si="51"/>
        <v>1.0369999999999999E-5</v>
      </c>
      <c r="AM160" s="103">
        <f t="shared" si="52"/>
        <v>1.039E-4</v>
      </c>
      <c r="AN160" s="103">
        <f t="shared" si="53"/>
        <v>1.0370000000000002E-3</v>
      </c>
      <c r="AO160" s="104">
        <f t="shared" si="54"/>
        <v>1.0190000000000001E-2</v>
      </c>
      <c r="AQ160" s="105"/>
      <c r="AR160" s="105"/>
      <c r="AS160" s="105"/>
      <c r="AT160" s="105"/>
      <c r="AU160" s="105"/>
      <c r="AV160" s="105"/>
      <c r="AW160" s="106">
        <f t="shared" si="55"/>
        <v>4.6342375300000002E-2</v>
      </c>
      <c r="AX160" s="106">
        <f t="shared" si="56"/>
        <v>0</v>
      </c>
      <c r="AY160" s="100">
        <f>VLOOKUP(AX160,Auszahlungen_Startgeld!$O$3:$U$6543,IF(OR(G160="U17",G160="U21",G160="V",G160="SV"),3,4),1)</f>
        <v>0</v>
      </c>
    </row>
    <row r="161" spans="1:51" x14ac:dyDescent="0.25">
      <c r="A161" s="90">
        <v>160</v>
      </c>
      <c r="B161" s="90">
        <f t="shared" si="57"/>
        <v>1</v>
      </c>
      <c r="C161" s="91" t="s">
        <v>556</v>
      </c>
      <c r="D161" s="91" t="s">
        <v>557</v>
      </c>
      <c r="E161" s="91" t="s">
        <v>558</v>
      </c>
      <c r="F161" s="91">
        <v>1993</v>
      </c>
      <c r="G161" s="108" t="str">
        <f>VLOOKUP(F161,Jahrgänge!$A$2:$B$114,2,1)</f>
        <v>E</v>
      </c>
      <c r="H161" s="91">
        <v>325227</v>
      </c>
      <c r="I161" s="91" t="s">
        <v>559</v>
      </c>
      <c r="J161" s="91">
        <v>8706</v>
      </c>
      <c r="K161" s="91" t="s">
        <v>560</v>
      </c>
      <c r="L161" s="91" t="e">
        <v>#N/A</v>
      </c>
      <c r="M161" s="91" t="s">
        <v>556</v>
      </c>
      <c r="N161" s="92"/>
      <c r="O161" s="93">
        <v>43345</v>
      </c>
      <c r="P161" s="94">
        <v>16</v>
      </c>
      <c r="Q161" s="95">
        <v>42981.427083333336</v>
      </c>
      <c r="R161" s="95">
        <v>42981.472222222219</v>
      </c>
      <c r="S161" s="94">
        <v>10</v>
      </c>
      <c r="T161" s="96">
        <f t="shared" si="44"/>
        <v>50</v>
      </c>
      <c r="U161" s="114" t="s">
        <v>550</v>
      </c>
      <c r="W161" s="98">
        <v>104.9</v>
      </c>
      <c r="X161" s="98">
        <v>101.8</v>
      </c>
      <c r="Y161" s="98">
        <v>103.7</v>
      </c>
      <c r="Z161" s="98">
        <v>104.2</v>
      </c>
      <c r="AA161" s="98">
        <v>102.3</v>
      </c>
      <c r="AB161" s="98">
        <v>104.3</v>
      </c>
      <c r="AC161" s="99">
        <v>38</v>
      </c>
      <c r="AD161" s="100">
        <f>VLOOKUP(AF161,Auszahlungen_Startgeld!$A$3:$G$6543,IF(OR(G161="U17",G161="U21",G161="V",G161="SV"),3,4),1)</f>
        <v>80</v>
      </c>
      <c r="AE161" s="101">
        <f t="shared" si="45"/>
        <v>621.24956869289997</v>
      </c>
      <c r="AF161" s="101">
        <f t="shared" si="46"/>
        <v>621.19999999999993</v>
      </c>
      <c r="AG161" s="102">
        <f t="shared" si="47"/>
        <v>1</v>
      </c>
      <c r="AI161" s="103">
        <f t="shared" si="48"/>
        <v>3.7999999999999999E-2</v>
      </c>
      <c r="AJ161" s="103">
        <f t="shared" si="49"/>
        <v>1.0490000000000001E-7</v>
      </c>
      <c r="AK161" s="103">
        <f t="shared" si="50"/>
        <v>1.018E-6</v>
      </c>
      <c r="AL161" s="103">
        <f t="shared" si="51"/>
        <v>1.0369999999999999E-5</v>
      </c>
      <c r="AM161" s="103">
        <f t="shared" si="52"/>
        <v>1.042E-4</v>
      </c>
      <c r="AN161" s="103">
        <f t="shared" si="53"/>
        <v>1.023E-3</v>
      </c>
      <c r="AO161" s="104">
        <f t="shared" si="54"/>
        <v>1.043E-2</v>
      </c>
      <c r="AQ161" s="105"/>
      <c r="AR161" s="105"/>
      <c r="AS161" s="105"/>
      <c r="AT161" s="105"/>
      <c r="AU161" s="105"/>
      <c r="AV161" s="105"/>
      <c r="AW161" s="106">
        <f t="shared" si="55"/>
        <v>4.9568692900000003E-2</v>
      </c>
      <c r="AX161" s="106">
        <f t="shared" si="56"/>
        <v>0</v>
      </c>
      <c r="AY161" s="100">
        <f>VLOOKUP(AX161,Auszahlungen_Startgeld!$O$3:$U$6543,IF(OR(G161="U17",G161="U21",G161="V",G161="SV"),3,4),1)</f>
        <v>0</v>
      </c>
    </row>
    <row r="162" spans="1:51" x14ac:dyDescent="0.25">
      <c r="A162" s="90">
        <v>161</v>
      </c>
      <c r="B162" s="90">
        <f t="shared" si="57"/>
        <v>24</v>
      </c>
      <c r="C162" s="115" t="s">
        <v>309</v>
      </c>
      <c r="D162" s="115" t="s">
        <v>578</v>
      </c>
      <c r="E162" s="115" t="s">
        <v>579</v>
      </c>
      <c r="F162" s="92">
        <v>1995</v>
      </c>
      <c r="G162" s="108" t="str">
        <f>VLOOKUP(F162,Jahrgänge!$A$2:$B$114,2,1)</f>
        <v>E</v>
      </c>
      <c r="H162" s="92">
        <v>302357</v>
      </c>
      <c r="I162" s="115" t="s">
        <v>580</v>
      </c>
      <c r="J162" s="92">
        <v>8424</v>
      </c>
      <c r="K162" s="115" t="s">
        <v>581</v>
      </c>
      <c r="L162" s="92" t="e">
        <f>VLOOKUP($H162,[1]Teilnehmerliste!$C$6:$N$999,11,0)</f>
        <v>#N/A</v>
      </c>
      <c r="M162" s="92" t="e">
        <f>VLOOKUP($H162,[1]Teilnehmerliste!$C$6:$N$999,12,0)</f>
        <v>#N/A</v>
      </c>
      <c r="N162" s="92"/>
      <c r="O162" s="93">
        <v>43345</v>
      </c>
      <c r="P162" s="94">
        <v>17</v>
      </c>
      <c r="Q162" s="95">
        <v>42981.479166666664</v>
      </c>
      <c r="R162" s="95">
        <v>42981.524305555555</v>
      </c>
      <c r="S162" s="94">
        <v>1</v>
      </c>
      <c r="T162" s="96">
        <f t="shared" si="44"/>
        <v>50</v>
      </c>
      <c r="U162" s="114" t="s">
        <v>550</v>
      </c>
      <c r="W162" s="98">
        <v>101.7</v>
      </c>
      <c r="X162" s="98">
        <v>103.3</v>
      </c>
      <c r="Y162" s="98">
        <v>101.7</v>
      </c>
      <c r="Z162" s="98">
        <v>101</v>
      </c>
      <c r="AA162" s="98">
        <v>104.1</v>
      </c>
      <c r="AB162" s="98">
        <v>103.1</v>
      </c>
      <c r="AC162" s="99">
        <v>30</v>
      </c>
      <c r="AD162" s="100">
        <f>VLOOKUP(AF162,Auszahlungen_Startgeld!$A$3:$G$6543,IF(OR(G162="U17",G162="U21",G162="V",G162="SV"),3,4),1)</f>
        <v>45</v>
      </c>
      <c r="AE162" s="101">
        <f t="shared" si="45"/>
        <v>614.94146330469994</v>
      </c>
      <c r="AF162" s="101">
        <f t="shared" si="46"/>
        <v>614.9</v>
      </c>
      <c r="AG162" s="102">
        <f t="shared" si="47"/>
        <v>24</v>
      </c>
      <c r="AI162" s="103">
        <f t="shared" si="48"/>
        <v>0.03</v>
      </c>
      <c r="AJ162" s="103">
        <f t="shared" si="49"/>
        <v>1.017E-7</v>
      </c>
      <c r="AK162" s="103">
        <f t="shared" si="50"/>
        <v>1.0329999999999999E-6</v>
      </c>
      <c r="AL162" s="103">
        <f t="shared" si="51"/>
        <v>1.0169999999999999E-5</v>
      </c>
      <c r="AM162" s="103">
        <f t="shared" si="52"/>
        <v>1.01E-4</v>
      </c>
      <c r="AN162" s="103">
        <f t="shared" si="53"/>
        <v>1.041E-3</v>
      </c>
      <c r="AO162" s="104">
        <f t="shared" si="54"/>
        <v>1.031E-2</v>
      </c>
      <c r="AQ162" s="105"/>
      <c r="AR162" s="105"/>
      <c r="AS162" s="105"/>
      <c r="AT162" s="105"/>
      <c r="AU162" s="105"/>
      <c r="AV162" s="105"/>
      <c r="AW162" s="106">
        <f t="shared" si="55"/>
        <v>4.1463304700000002E-2</v>
      </c>
      <c r="AX162" s="106">
        <f t="shared" si="56"/>
        <v>0</v>
      </c>
      <c r="AY162" s="100">
        <f>VLOOKUP(AX162,Auszahlungen_Startgeld!$O$3:$U$6543,IF(OR(G162="U17",G162="U21",G162="V",G162="SV"),3,4),1)</f>
        <v>0</v>
      </c>
    </row>
    <row r="163" spans="1:51" x14ac:dyDescent="0.25">
      <c r="A163" s="90">
        <v>162</v>
      </c>
      <c r="B163" s="90">
        <f t="shared" si="57"/>
        <v>59</v>
      </c>
      <c r="C163" s="91" t="s">
        <v>429</v>
      </c>
      <c r="D163" s="91" t="s">
        <v>430</v>
      </c>
      <c r="E163" s="91" t="s">
        <v>195</v>
      </c>
      <c r="F163" s="91">
        <v>1970</v>
      </c>
      <c r="G163" s="108" t="str">
        <f>VLOOKUP(F163,Jahrgänge!$A$2:$B$114,2,1)</f>
        <v>S</v>
      </c>
      <c r="H163" s="91">
        <v>160858</v>
      </c>
      <c r="I163" s="91" t="s">
        <v>431</v>
      </c>
      <c r="J163" s="91">
        <v>8474</v>
      </c>
      <c r="K163" s="91" t="s">
        <v>432</v>
      </c>
      <c r="L163" s="91" t="s">
        <v>433</v>
      </c>
      <c r="M163" s="91" t="s">
        <v>429</v>
      </c>
      <c r="N163" s="92"/>
      <c r="O163" s="93">
        <v>43345</v>
      </c>
      <c r="P163" s="94">
        <v>17</v>
      </c>
      <c r="Q163" s="95">
        <v>42981.479166666664</v>
      </c>
      <c r="R163" s="95">
        <v>42981.524305555555</v>
      </c>
      <c r="S163" s="94">
        <v>2</v>
      </c>
      <c r="T163" s="96">
        <f t="shared" si="44"/>
        <v>50</v>
      </c>
      <c r="U163" s="114" t="s">
        <v>550</v>
      </c>
      <c r="W163" s="98">
        <v>97.8</v>
      </c>
      <c r="X163" s="98">
        <v>102.6</v>
      </c>
      <c r="Y163" s="98">
        <v>102.8</v>
      </c>
      <c r="Z163" s="98">
        <v>101</v>
      </c>
      <c r="AA163" s="98">
        <v>100.4</v>
      </c>
      <c r="AB163" s="98">
        <v>101.3</v>
      </c>
      <c r="AC163" s="99">
        <v>20</v>
      </c>
      <c r="AD163" s="100">
        <f>VLOOKUP(AF163,Auszahlungen_Startgeld!$A$3:$G$6543,IF(OR(G163="U17",G163="U21",G163="V",G163="SV"),3,4),1)</f>
        <v>18</v>
      </c>
      <c r="AE163" s="101">
        <f t="shared" si="45"/>
        <v>605.93124640379995</v>
      </c>
      <c r="AF163" s="101">
        <f t="shared" si="46"/>
        <v>605.9</v>
      </c>
      <c r="AG163" s="102">
        <f t="shared" si="47"/>
        <v>59</v>
      </c>
      <c r="AI163" s="103">
        <f t="shared" si="48"/>
        <v>0.02</v>
      </c>
      <c r="AJ163" s="103">
        <f t="shared" si="49"/>
        <v>9.7800000000000002E-8</v>
      </c>
      <c r="AK163" s="103">
        <f t="shared" si="50"/>
        <v>1.026E-6</v>
      </c>
      <c r="AL163" s="103">
        <f t="shared" si="51"/>
        <v>1.028E-5</v>
      </c>
      <c r="AM163" s="103">
        <f t="shared" si="52"/>
        <v>1.01E-4</v>
      </c>
      <c r="AN163" s="103">
        <f t="shared" si="53"/>
        <v>1.0040000000000001E-3</v>
      </c>
      <c r="AO163" s="104">
        <f t="shared" si="54"/>
        <v>1.013E-2</v>
      </c>
      <c r="AQ163" s="105"/>
      <c r="AR163" s="105"/>
      <c r="AS163" s="105"/>
      <c r="AT163" s="105"/>
      <c r="AU163" s="105"/>
      <c r="AV163" s="105"/>
      <c r="AW163" s="106">
        <f t="shared" si="55"/>
        <v>3.1246403800000006E-2</v>
      </c>
      <c r="AX163" s="106">
        <f t="shared" si="56"/>
        <v>0</v>
      </c>
      <c r="AY163" s="100">
        <f>VLOOKUP(AX163,Auszahlungen_Startgeld!$O$3:$U$6543,IF(OR(G163="U17",G163="U21",G163="V",G163="SV"),3,4),1)</f>
        <v>0</v>
      </c>
    </row>
    <row r="164" spans="1:51" x14ac:dyDescent="0.25">
      <c r="A164" s="90">
        <v>163</v>
      </c>
      <c r="B164" s="90">
        <f t="shared" si="57"/>
        <v>77</v>
      </c>
      <c r="C164" s="91" t="s">
        <v>499</v>
      </c>
      <c r="D164" s="91" t="s">
        <v>500</v>
      </c>
      <c r="E164" s="91" t="s">
        <v>501</v>
      </c>
      <c r="F164" s="91">
        <v>1956</v>
      </c>
      <c r="G164" s="108" t="str">
        <f>VLOOKUP(F164,Jahrgänge!$A$2:$B$114,2,1)</f>
        <v>V</v>
      </c>
      <c r="H164" s="91">
        <v>109615</v>
      </c>
      <c r="I164" s="91" t="s">
        <v>502</v>
      </c>
      <c r="J164" s="91">
        <v>6815</v>
      </c>
      <c r="K164" s="91" t="s">
        <v>503</v>
      </c>
      <c r="L164" s="91" t="s">
        <v>504</v>
      </c>
      <c r="M164" s="91" t="s">
        <v>499</v>
      </c>
      <c r="N164" s="92"/>
      <c r="O164" s="93">
        <v>43345</v>
      </c>
      <c r="P164" s="94">
        <v>17</v>
      </c>
      <c r="Q164" s="95">
        <v>42981.479166666664</v>
      </c>
      <c r="R164" s="95">
        <v>42981.524305555555</v>
      </c>
      <c r="S164" s="94">
        <v>3</v>
      </c>
      <c r="T164" s="96">
        <f t="shared" si="44"/>
        <v>50</v>
      </c>
      <c r="U164" s="114" t="s">
        <v>550</v>
      </c>
      <c r="W164" s="98">
        <v>98.4</v>
      </c>
      <c r="X164" s="98">
        <v>100.2</v>
      </c>
      <c r="Y164" s="98">
        <v>98.7</v>
      </c>
      <c r="Z164" s="98">
        <v>100.4</v>
      </c>
      <c r="AA164" s="98">
        <v>100</v>
      </c>
      <c r="AB164" s="98">
        <v>102.8</v>
      </c>
      <c r="AC164" s="99">
        <v>24</v>
      </c>
      <c r="AD164" s="100">
        <f>VLOOKUP(AF164,Auszahlungen_Startgeld!$A$3:$G$6543,IF(OR(G164="U17",G164="U21",G164="V",G164="SV"),3,4),1)</f>
        <v>20</v>
      </c>
      <c r="AE164" s="101">
        <f t="shared" si="45"/>
        <v>600.53539137040002</v>
      </c>
      <c r="AF164" s="101">
        <f t="shared" si="46"/>
        <v>600.5</v>
      </c>
      <c r="AG164" s="102">
        <f t="shared" si="47"/>
        <v>77</v>
      </c>
      <c r="AI164" s="103">
        <f t="shared" si="48"/>
        <v>2.4E-2</v>
      </c>
      <c r="AJ164" s="103">
        <f t="shared" si="49"/>
        <v>9.8400000000000008E-8</v>
      </c>
      <c r="AK164" s="103">
        <f t="shared" si="50"/>
        <v>1.0020000000000001E-6</v>
      </c>
      <c r="AL164" s="103">
        <f t="shared" si="51"/>
        <v>9.8700000000000004E-6</v>
      </c>
      <c r="AM164" s="103">
        <f t="shared" si="52"/>
        <v>1.004E-4</v>
      </c>
      <c r="AN164" s="103">
        <f t="shared" si="53"/>
        <v>1E-3</v>
      </c>
      <c r="AO164" s="104">
        <f t="shared" si="54"/>
        <v>1.0280000000000001E-2</v>
      </c>
      <c r="AQ164" s="105"/>
      <c r="AR164" s="105"/>
      <c r="AS164" s="105"/>
      <c r="AT164" s="105"/>
      <c r="AU164" s="105"/>
      <c r="AV164" s="105"/>
      <c r="AW164" s="106">
        <f t="shared" si="55"/>
        <v>3.5391370399999997E-2</v>
      </c>
      <c r="AX164" s="106">
        <f t="shared" si="56"/>
        <v>0</v>
      </c>
      <c r="AY164" s="100">
        <f>VLOOKUP(AX164,Auszahlungen_Startgeld!$O$3:$U$6543,IF(OR(G164="U17",G164="U21",G164="V",G164="SV"),3,4),1)</f>
        <v>0</v>
      </c>
    </row>
    <row r="165" spans="1:51" x14ac:dyDescent="0.25">
      <c r="A165" s="90">
        <v>164</v>
      </c>
      <c r="B165" s="90">
        <f t="shared" si="57"/>
        <v>40</v>
      </c>
      <c r="C165" s="91" t="s">
        <v>499</v>
      </c>
      <c r="D165" s="91" t="s">
        <v>505</v>
      </c>
      <c r="E165" s="91" t="s">
        <v>506</v>
      </c>
      <c r="F165" s="91">
        <v>1968</v>
      </c>
      <c r="G165" s="108" t="str">
        <f>VLOOKUP(F165,Jahrgänge!$A$2:$B$114,2,1)</f>
        <v>S</v>
      </c>
      <c r="H165" s="91">
        <v>111784</v>
      </c>
      <c r="I165" s="91" t="s">
        <v>507</v>
      </c>
      <c r="J165" s="91">
        <v>6862</v>
      </c>
      <c r="K165" s="91" t="s">
        <v>508</v>
      </c>
      <c r="L165" s="110" t="s">
        <v>509</v>
      </c>
      <c r="M165" s="91" t="s">
        <v>499</v>
      </c>
      <c r="N165" s="92"/>
      <c r="O165" s="93">
        <v>43345</v>
      </c>
      <c r="P165" s="94">
        <v>17</v>
      </c>
      <c r="Q165" s="95">
        <v>42981.479166666664</v>
      </c>
      <c r="R165" s="95">
        <v>42981.524305555555</v>
      </c>
      <c r="S165" s="94">
        <v>4</v>
      </c>
      <c r="T165" s="96">
        <f t="shared" si="44"/>
        <v>50</v>
      </c>
      <c r="U165" s="114" t="s">
        <v>550</v>
      </c>
      <c r="W165" s="98">
        <v>102</v>
      </c>
      <c r="X165" s="98">
        <v>101.4</v>
      </c>
      <c r="Y165" s="98">
        <v>103</v>
      </c>
      <c r="Z165" s="98">
        <v>100.7</v>
      </c>
      <c r="AA165" s="98">
        <v>103.2</v>
      </c>
      <c r="AB165" s="98">
        <v>101.3</v>
      </c>
      <c r="AC165" s="99">
        <v>26</v>
      </c>
      <c r="AD165" s="100">
        <f>VLOOKUP(AF165,Auszahlungen_Startgeld!$A$3:$G$6543,IF(OR(G165="U17",G165="U21",G165="V",G165="SV"),3,4),1)</f>
        <v>30</v>
      </c>
      <c r="AE165" s="101">
        <f t="shared" si="45"/>
        <v>611.63727411599996</v>
      </c>
      <c r="AF165" s="101">
        <f t="shared" si="46"/>
        <v>611.59999999999991</v>
      </c>
      <c r="AG165" s="102">
        <f t="shared" si="47"/>
        <v>40</v>
      </c>
      <c r="AI165" s="103">
        <f t="shared" si="48"/>
        <v>2.6000000000000002E-2</v>
      </c>
      <c r="AJ165" s="103">
        <f t="shared" si="49"/>
        <v>1.02E-7</v>
      </c>
      <c r="AK165" s="103">
        <f t="shared" si="50"/>
        <v>1.0140000000000002E-6</v>
      </c>
      <c r="AL165" s="103">
        <f t="shared" si="51"/>
        <v>1.03E-5</v>
      </c>
      <c r="AM165" s="103">
        <f t="shared" si="52"/>
        <v>1.0069999999999999E-4</v>
      </c>
      <c r="AN165" s="103">
        <f t="shared" si="53"/>
        <v>1.0320000000000001E-3</v>
      </c>
      <c r="AO165" s="104">
        <f t="shared" si="54"/>
        <v>1.013E-2</v>
      </c>
      <c r="AQ165" s="105"/>
      <c r="AR165" s="105"/>
      <c r="AS165" s="105"/>
      <c r="AT165" s="105"/>
      <c r="AU165" s="105"/>
      <c r="AV165" s="105"/>
      <c r="AW165" s="106">
        <f t="shared" si="55"/>
        <v>3.7274116000000003E-2</v>
      </c>
      <c r="AX165" s="106">
        <f t="shared" si="56"/>
        <v>0</v>
      </c>
      <c r="AY165" s="100">
        <f>VLOOKUP(AX165,Auszahlungen_Startgeld!$O$3:$U$6543,IF(OR(G165="U17",G165="U21",G165="V",G165="SV"),3,4),1)</f>
        <v>0</v>
      </c>
    </row>
    <row r="166" spans="1:51" x14ac:dyDescent="0.25">
      <c r="A166" s="90">
        <v>165</v>
      </c>
      <c r="B166" s="90">
        <f t="shared" si="57"/>
        <v>91</v>
      </c>
      <c r="C166" s="91" t="s">
        <v>499</v>
      </c>
      <c r="D166" s="91" t="s">
        <v>555</v>
      </c>
      <c r="E166" s="91" t="s">
        <v>510</v>
      </c>
      <c r="F166" s="91">
        <v>1959</v>
      </c>
      <c r="G166" s="108" t="str">
        <f>VLOOKUP(F166,Jahrgänge!$A$2:$B$114,2,1)</f>
        <v>S</v>
      </c>
      <c r="H166" s="91">
        <v>110358</v>
      </c>
      <c r="I166" s="91" t="s">
        <v>511</v>
      </c>
      <c r="J166" s="91">
        <v>6993</v>
      </c>
      <c r="K166" s="91" t="s">
        <v>499</v>
      </c>
      <c r="L166" s="91" t="e">
        <v>#N/A</v>
      </c>
      <c r="M166" s="91" t="s">
        <v>499</v>
      </c>
      <c r="N166" s="92"/>
      <c r="O166" s="93">
        <v>43345</v>
      </c>
      <c r="P166" s="94">
        <v>17</v>
      </c>
      <c r="Q166" s="95">
        <v>42981.479166666664</v>
      </c>
      <c r="R166" s="95">
        <v>42981.524305555555</v>
      </c>
      <c r="S166" s="94">
        <v>5</v>
      </c>
      <c r="T166" s="96">
        <f t="shared" si="44"/>
        <v>50</v>
      </c>
      <c r="U166" s="114" t="s">
        <v>550</v>
      </c>
      <c r="W166" s="98">
        <v>98</v>
      </c>
      <c r="X166" s="98">
        <v>100.1</v>
      </c>
      <c r="Y166" s="98">
        <v>97.3</v>
      </c>
      <c r="Z166" s="98">
        <v>95.6</v>
      </c>
      <c r="AA166" s="98">
        <v>102.5</v>
      </c>
      <c r="AB166" s="98">
        <v>96.9</v>
      </c>
      <c r="AC166" s="99">
        <v>20</v>
      </c>
      <c r="AD166" s="100">
        <f>VLOOKUP(AF166,Auszahlungen_Startgeld!$A$3:$G$6543,IF(OR(G166="U17",G166="U21",G166="V",G166="SV"),3,4),1)</f>
        <v>6</v>
      </c>
      <c r="AE166" s="101">
        <f t="shared" si="45"/>
        <v>590.43082142899993</v>
      </c>
      <c r="AF166" s="101">
        <f t="shared" si="46"/>
        <v>590.4</v>
      </c>
      <c r="AG166" s="102">
        <f t="shared" si="47"/>
        <v>91</v>
      </c>
      <c r="AI166" s="103">
        <f t="shared" si="48"/>
        <v>0.02</v>
      </c>
      <c r="AJ166" s="103">
        <f t="shared" si="49"/>
        <v>9.8000000000000004E-8</v>
      </c>
      <c r="AK166" s="103">
        <f t="shared" si="50"/>
        <v>1.001E-6</v>
      </c>
      <c r="AL166" s="103">
        <f t="shared" si="51"/>
        <v>9.73E-6</v>
      </c>
      <c r="AM166" s="103">
        <f t="shared" si="52"/>
        <v>9.5599999999999993E-5</v>
      </c>
      <c r="AN166" s="103">
        <f t="shared" si="53"/>
        <v>1.0250000000000001E-3</v>
      </c>
      <c r="AO166" s="104">
        <f t="shared" si="54"/>
        <v>9.6900000000000007E-3</v>
      </c>
      <c r="AQ166" s="105"/>
      <c r="AR166" s="105"/>
      <c r="AS166" s="105"/>
      <c r="AT166" s="105"/>
      <c r="AU166" s="105"/>
      <c r="AV166" s="105"/>
      <c r="AW166" s="106">
        <f t="shared" si="55"/>
        <v>3.0821429000000004E-2</v>
      </c>
      <c r="AX166" s="106">
        <f t="shared" si="56"/>
        <v>0</v>
      </c>
      <c r="AY166" s="100">
        <f>VLOOKUP(AX166,Auszahlungen_Startgeld!$O$3:$U$6543,IF(OR(G166="U17",G166="U21",G166="V",G166="SV"),3,4),1)</f>
        <v>0</v>
      </c>
    </row>
    <row r="167" spans="1:51" x14ac:dyDescent="0.25">
      <c r="A167" s="90">
        <v>166</v>
      </c>
      <c r="B167" s="90">
        <f t="shared" si="57"/>
        <v>89</v>
      </c>
      <c r="C167" s="92" t="s">
        <v>499</v>
      </c>
      <c r="D167" s="92" t="s">
        <v>553</v>
      </c>
      <c r="E167" s="92" t="s">
        <v>323</v>
      </c>
      <c r="F167" s="92">
        <v>1994</v>
      </c>
      <c r="G167" s="108" t="str">
        <f>VLOOKUP(F167,Jahrgänge!$A$2:$B$114,2,1)</f>
        <v>E</v>
      </c>
      <c r="H167" s="92">
        <v>598175</v>
      </c>
      <c r="I167" s="92" t="s">
        <v>554</v>
      </c>
      <c r="J167" s="92">
        <v>6982</v>
      </c>
      <c r="K167" s="92" t="s">
        <v>515</v>
      </c>
      <c r="L167" s="92" t="e">
        <f>VLOOKUP($H167,[1]Teilnehmerliste!$C$6:$N$999,11,0)</f>
        <v>#N/A</v>
      </c>
      <c r="M167" s="92" t="s">
        <v>499</v>
      </c>
      <c r="N167" s="92"/>
      <c r="O167" s="93">
        <v>43345</v>
      </c>
      <c r="P167" s="94">
        <v>17</v>
      </c>
      <c r="Q167" s="95">
        <v>42981.479166666664</v>
      </c>
      <c r="R167" s="95">
        <v>42981.524305555555</v>
      </c>
      <c r="S167" s="94">
        <v>6</v>
      </c>
      <c r="T167" s="96">
        <f t="shared" si="44"/>
        <v>50</v>
      </c>
      <c r="U167" s="114" t="s">
        <v>550</v>
      </c>
      <c r="W167" s="98">
        <v>100.7</v>
      </c>
      <c r="X167" s="98">
        <v>97.2</v>
      </c>
      <c r="Y167" s="98">
        <v>98.9</v>
      </c>
      <c r="Z167" s="98">
        <v>97.8</v>
      </c>
      <c r="AA167" s="98">
        <v>101</v>
      </c>
      <c r="AB167" s="98">
        <v>97.6</v>
      </c>
      <c r="AC167" s="99">
        <v>20</v>
      </c>
      <c r="AD167" s="100">
        <f>VLOOKUP(AF167,Auszahlungen_Startgeld!$A$3:$G$6543,IF(OR(G167="U17",G167="U21",G167="V",G167="SV"),3,4),1)</f>
        <v>6</v>
      </c>
      <c r="AE167" s="101">
        <f t="shared" si="45"/>
        <v>593.23087876270006</v>
      </c>
      <c r="AF167" s="101">
        <f t="shared" si="46"/>
        <v>593.20000000000005</v>
      </c>
      <c r="AG167" s="102">
        <f t="shared" si="47"/>
        <v>89</v>
      </c>
      <c r="AI167" s="103">
        <f t="shared" si="48"/>
        <v>0.02</v>
      </c>
      <c r="AJ167" s="103">
        <f t="shared" si="49"/>
        <v>1.0070000000000001E-7</v>
      </c>
      <c r="AK167" s="103">
        <f t="shared" si="50"/>
        <v>9.7199999999999997E-7</v>
      </c>
      <c r="AL167" s="103">
        <f t="shared" si="51"/>
        <v>9.8900000000000002E-6</v>
      </c>
      <c r="AM167" s="103">
        <f t="shared" si="52"/>
        <v>9.7799999999999992E-5</v>
      </c>
      <c r="AN167" s="103">
        <f t="shared" si="53"/>
        <v>1.01E-3</v>
      </c>
      <c r="AO167" s="104">
        <f t="shared" si="54"/>
        <v>9.7599999999999996E-3</v>
      </c>
      <c r="AQ167" s="105"/>
      <c r="AR167" s="105"/>
      <c r="AS167" s="105"/>
      <c r="AT167" s="105"/>
      <c r="AU167" s="105"/>
      <c r="AV167" s="105"/>
      <c r="AW167" s="106">
        <f t="shared" si="55"/>
        <v>3.0878762699999993E-2</v>
      </c>
      <c r="AX167" s="106">
        <f t="shared" si="56"/>
        <v>0</v>
      </c>
      <c r="AY167" s="100">
        <f>VLOOKUP(AX167,Auszahlungen_Startgeld!$O$3:$U$6543,IF(OR(G167="U17",G167="U21",G167="V",G167="SV"),3,4),1)</f>
        <v>0</v>
      </c>
    </row>
    <row r="168" spans="1:51" x14ac:dyDescent="0.25">
      <c r="A168" s="90">
        <v>167</v>
      </c>
      <c r="B168" s="90">
        <f t="shared" si="57"/>
        <v>71</v>
      </c>
      <c r="C168" s="91" t="s">
        <v>499</v>
      </c>
      <c r="D168" s="91" t="s">
        <v>513</v>
      </c>
      <c r="E168" s="91" t="s">
        <v>512</v>
      </c>
      <c r="F168" s="91">
        <v>1970</v>
      </c>
      <c r="G168" s="108" t="str">
        <f>VLOOKUP(F168,Jahrgänge!$A$2:$B$114,2,1)</f>
        <v>S</v>
      </c>
      <c r="H168" s="91">
        <v>110094</v>
      </c>
      <c r="I168" s="91" t="s">
        <v>514</v>
      </c>
      <c r="J168" s="91">
        <v>6982</v>
      </c>
      <c r="K168" s="91" t="s">
        <v>515</v>
      </c>
      <c r="L168" s="91" t="e">
        <v>#N/A</v>
      </c>
      <c r="M168" s="91" t="s">
        <v>499</v>
      </c>
      <c r="N168" s="92"/>
      <c r="O168" s="93">
        <v>43345</v>
      </c>
      <c r="P168" s="94">
        <v>17</v>
      </c>
      <c r="Q168" s="95">
        <v>42981.479166666664</v>
      </c>
      <c r="R168" s="95">
        <v>42981.524305555555</v>
      </c>
      <c r="S168" s="94">
        <v>7</v>
      </c>
      <c r="T168" s="96">
        <f t="shared" si="44"/>
        <v>50</v>
      </c>
      <c r="U168" s="114" t="s">
        <v>572</v>
      </c>
      <c r="W168" s="98">
        <v>99.1</v>
      </c>
      <c r="X168" s="98">
        <v>100.5</v>
      </c>
      <c r="Y168" s="98">
        <v>101.4</v>
      </c>
      <c r="Z168" s="98">
        <v>99.6</v>
      </c>
      <c r="AA168" s="98">
        <v>102.4</v>
      </c>
      <c r="AB168" s="98">
        <v>100</v>
      </c>
      <c r="AC168" s="99">
        <v>23</v>
      </c>
      <c r="AD168" s="100">
        <f>VLOOKUP(AF168,Auszahlungen_Startgeld!$A$3:$G$6543,IF(OR(G168="U17",G168="U21",G168="V",G168="SV"),3,4),1)</f>
        <v>12</v>
      </c>
      <c r="AE168" s="101">
        <f t="shared" si="45"/>
        <v>603.03413484409998</v>
      </c>
      <c r="AF168" s="101">
        <f t="shared" si="46"/>
        <v>603</v>
      </c>
      <c r="AG168" s="102">
        <f t="shared" si="47"/>
        <v>71</v>
      </c>
      <c r="AI168" s="103">
        <f t="shared" si="48"/>
        <v>2.3E-2</v>
      </c>
      <c r="AJ168" s="103">
        <f t="shared" si="49"/>
        <v>9.9099999999999994E-8</v>
      </c>
      <c r="AK168" s="103">
        <f t="shared" si="50"/>
        <v>1.0050000000000001E-6</v>
      </c>
      <c r="AL168" s="103">
        <f t="shared" si="51"/>
        <v>1.0139999999999999E-5</v>
      </c>
      <c r="AM168" s="103">
        <f t="shared" si="52"/>
        <v>9.9599999999999995E-5</v>
      </c>
      <c r="AN168" s="103">
        <f t="shared" si="53"/>
        <v>1.0240000000000002E-3</v>
      </c>
      <c r="AO168" s="104">
        <f t="shared" si="54"/>
        <v>0.01</v>
      </c>
      <c r="AQ168" s="105"/>
      <c r="AR168" s="105"/>
      <c r="AS168" s="105"/>
      <c r="AT168" s="105"/>
      <c r="AU168" s="105"/>
      <c r="AV168" s="105"/>
      <c r="AW168" s="106">
        <f t="shared" si="55"/>
        <v>3.4134844099999999E-2</v>
      </c>
      <c r="AX168" s="106">
        <f t="shared" si="56"/>
        <v>0</v>
      </c>
      <c r="AY168" s="100">
        <f>VLOOKUP(AX168,Auszahlungen_Startgeld!$O$3:$U$6543,IF(OR(G168="U17",G168="U21",G168="V",G168="SV"),3,4),1)</f>
        <v>0</v>
      </c>
    </row>
    <row r="169" spans="1:51" x14ac:dyDescent="0.25">
      <c r="A169" s="90">
        <v>168</v>
      </c>
      <c r="B169" s="90">
        <f t="shared" si="57"/>
        <v>86</v>
      </c>
      <c r="C169" s="91" t="s">
        <v>499</v>
      </c>
      <c r="D169" s="91" t="s">
        <v>526</v>
      </c>
      <c r="E169" s="91" t="s">
        <v>516</v>
      </c>
      <c r="F169" s="91">
        <v>1973</v>
      </c>
      <c r="G169" s="108" t="str">
        <f>VLOOKUP(F169,Jahrgänge!$A$2:$B$114,2,1)</f>
        <v>E</v>
      </c>
      <c r="H169" s="91">
        <v>450200</v>
      </c>
      <c r="I169" s="91" t="e">
        <v>#N/A</v>
      </c>
      <c r="J169" s="91">
        <v>6993</v>
      </c>
      <c r="K169" s="91" t="s">
        <v>499</v>
      </c>
      <c r="L169" s="91" t="e">
        <v>#N/A</v>
      </c>
      <c r="M169" s="91" t="s">
        <v>499</v>
      </c>
      <c r="N169" s="92"/>
      <c r="O169" s="93">
        <v>43345</v>
      </c>
      <c r="P169" s="94">
        <v>17</v>
      </c>
      <c r="Q169" s="95">
        <v>42981.479166666664</v>
      </c>
      <c r="R169" s="95">
        <v>42981.524305555555</v>
      </c>
      <c r="S169" s="94">
        <v>8</v>
      </c>
      <c r="T169" s="96">
        <f t="shared" si="44"/>
        <v>50</v>
      </c>
      <c r="U169" s="114" t="s">
        <v>550</v>
      </c>
      <c r="W169" s="98">
        <v>98.8</v>
      </c>
      <c r="X169" s="98">
        <v>97.6</v>
      </c>
      <c r="Y169" s="98">
        <v>97.3</v>
      </c>
      <c r="Z169" s="98">
        <v>100.2</v>
      </c>
      <c r="AA169" s="98">
        <v>100.3</v>
      </c>
      <c r="AB169" s="98">
        <v>100.7</v>
      </c>
      <c r="AC169" s="99">
        <v>17</v>
      </c>
      <c r="AD169" s="100">
        <f>VLOOKUP(AF169,Auszahlungen_Startgeld!$A$3:$G$6543,IF(OR(G169="U17",G169="U21",G169="V",G169="SV"),3,4),1)</f>
        <v>6</v>
      </c>
      <c r="AE169" s="101">
        <f t="shared" si="45"/>
        <v>594.92818400479996</v>
      </c>
      <c r="AF169" s="101">
        <f t="shared" si="46"/>
        <v>594.9</v>
      </c>
      <c r="AG169" s="102">
        <f t="shared" si="47"/>
        <v>86</v>
      </c>
      <c r="AI169" s="103">
        <f t="shared" si="48"/>
        <v>1.7000000000000001E-2</v>
      </c>
      <c r="AJ169" s="103">
        <f t="shared" si="49"/>
        <v>9.8799999999999998E-8</v>
      </c>
      <c r="AK169" s="103">
        <f t="shared" si="50"/>
        <v>9.7600000000000006E-7</v>
      </c>
      <c r="AL169" s="103">
        <f t="shared" si="51"/>
        <v>9.73E-6</v>
      </c>
      <c r="AM169" s="103">
        <f t="shared" si="52"/>
        <v>1.002E-4</v>
      </c>
      <c r="AN169" s="103">
        <f t="shared" si="53"/>
        <v>1.003E-3</v>
      </c>
      <c r="AO169" s="104">
        <f t="shared" si="54"/>
        <v>1.0070000000000001E-2</v>
      </c>
      <c r="AQ169" s="105"/>
      <c r="AR169" s="105"/>
      <c r="AS169" s="105"/>
      <c r="AT169" s="105"/>
      <c r="AU169" s="105"/>
      <c r="AV169" s="105"/>
      <c r="AW169" s="106">
        <f t="shared" si="55"/>
        <v>2.8184004800000002E-2</v>
      </c>
      <c r="AX169" s="106">
        <f t="shared" si="56"/>
        <v>0</v>
      </c>
      <c r="AY169" s="100">
        <f>VLOOKUP(AX169,Auszahlungen_Startgeld!$O$3:$U$6543,IF(OR(G169="U17",G169="U21",G169="V",G169="SV"),3,4),1)</f>
        <v>0</v>
      </c>
    </row>
    <row r="170" spans="1:51" x14ac:dyDescent="0.25">
      <c r="A170" s="90">
        <v>169</v>
      </c>
      <c r="B170" s="90">
        <f t="shared" si="57"/>
        <v>63</v>
      </c>
      <c r="C170" s="115" t="s">
        <v>499</v>
      </c>
      <c r="D170" s="115" t="s">
        <v>582</v>
      </c>
      <c r="E170" s="115" t="s">
        <v>323</v>
      </c>
      <c r="F170" s="92">
        <v>1960</v>
      </c>
      <c r="G170" s="108" t="str">
        <f>VLOOKUP(F170,Jahrgänge!$A$2:$B$114,2,1)</f>
        <v>S</v>
      </c>
      <c r="H170" s="92">
        <v>219142</v>
      </c>
      <c r="I170" s="115" t="s">
        <v>583</v>
      </c>
      <c r="J170" s="92">
        <v>6992</v>
      </c>
      <c r="K170" s="115" t="s">
        <v>584</v>
      </c>
      <c r="L170" s="92" t="e">
        <f>VLOOKUP($H170,[1]Teilnehmerliste!$C$6:$N$999,11,0)</f>
        <v>#N/A</v>
      </c>
      <c r="M170" s="92" t="e">
        <f>VLOOKUP($H170,[1]Teilnehmerliste!$C$6:$N$999,12,0)</f>
        <v>#N/A</v>
      </c>
      <c r="N170" s="92"/>
      <c r="O170" s="93">
        <v>43345</v>
      </c>
      <c r="P170" s="94">
        <v>17</v>
      </c>
      <c r="Q170" s="95">
        <v>42981.479166666664</v>
      </c>
      <c r="R170" s="95">
        <v>42981.524305555555</v>
      </c>
      <c r="S170" s="94">
        <v>9</v>
      </c>
      <c r="T170" s="96">
        <f t="shared" si="44"/>
        <v>50</v>
      </c>
      <c r="U170" s="114" t="s">
        <v>572</v>
      </c>
      <c r="W170" s="98">
        <v>100.7</v>
      </c>
      <c r="X170" s="98">
        <v>103.6</v>
      </c>
      <c r="Y170" s="98">
        <v>96.1</v>
      </c>
      <c r="Z170" s="98">
        <v>100.6</v>
      </c>
      <c r="AA170" s="98">
        <v>102.7</v>
      </c>
      <c r="AB170" s="98">
        <v>101.5</v>
      </c>
      <c r="AC170" s="99">
        <v>19</v>
      </c>
      <c r="AD170" s="100">
        <f>VLOOKUP(AF170,Auszahlungen_Startgeld!$A$3:$G$6543,IF(OR(G170="U17",G170="U21",G170="V",G170="SV"),3,4),1)</f>
        <v>18</v>
      </c>
      <c r="AE170" s="101">
        <f t="shared" si="45"/>
        <v>605.23028834670004</v>
      </c>
      <c r="AF170" s="101">
        <f t="shared" si="46"/>
        <v>605.20000000000005</v>
      </c>
      <c r="AG170" s="102">
        <f t="shared" si="47"/>
        <v>63</v>
      </c>
      <c r="AI170" s="103">
        <f t="shared" si="48"/>
        <v>1.9E-2</v>
      </c>
      <c r="AJ170" s="103">
        <f t="shared" si="49"/>
        <v>1.0070000000000001E-7</v>
      </c>
      <c r="AK170" s="103">
        <f t="shared" si="50"/>
        <v>1.0359999999999999E-6</v>
      </c>
      <c r="AL170" s="103">
        <f t="shared" si="51"/>
        <v>9.6099999999999995E-6</v>
      </c>
      <c r="AM170" s="103">
        <f t="shared" si="52"/>
        <v>1.0059999999999999E-4</v>
      </c>
      <c r="AN170" s="103">
        <f t="shared" si="53"/>
        <v>1.0270000000000001E-3</v>
      </c>
      <c r="AO170" s="104">
        <f t="shared" si="54"/>
        <v>1.0150000000000001E-2</v>
      </c>
      <c r="AQ170" s="105"/>
      <c r="AR170" s="105"/>
      <c r="AS170" s="105"/>
      <c r="AT170" s="105"/>
      <c r="AU170" s="105"/>
      <c r="AV170" s="105"/>
      <c r="AW170" s="106">
        <f t="shared" si="55"/>
        <v>3.0288346699999996E-2</v>
      </c>
      <c r="AX170" s="106">
        <f t="shared" si="56"/>
        <v>0</v>
      </c>
      <c r="AY170" s="100">
        <f>VLOOKUP(AX170,Auszahlungen_Startgeld!$O$3:$U$6543,IF(OR(G170="U17",G170="U21",G170="V",G170="SV"),3,4),1)</f>
        <v>0</v>
      </c>
    </row>
    <row r="171" spans="1:51" x14ac:dyDescent="0.25">
      <c r="A171" s="90">
        <v>170</v>
      </c>
      <c r="B171" s="90">
        <f t="shared" si="57"/>
        <v>98</v>
      </c>
      <c r="C171" s="107" t="e">
        <f>VLOOKUP($H171,[1]Teilnehmerliste!$C$6:$N$999,12,0)</f>
        <v>#N/A</v>
      </c>
      <c r="D171" s="107" t="e">
        <f>VLOOKUP($H171,[1]Teilnehmerliste!$C$6:$N$999,3,0)</f>
        <v>#N/A</v>
      </c>
      <c r="E171" s="107" t="e">
        <f>VLOOKUP($H171,[1]Teilnehmerliste!$C$6:$N$999,4,0)</f>
        <v>#N/A</v>
      </c>
      <c r="F171" s="107" t="e">
        <f>VLOOKUP($H171,[1]Teilnehmerliste!$C$6:$N$999,6,0)</f>
        <v>#N/A</v>
      </c>
      <c r="G171" s="108" t="e">
        <f>VLOOKUP(F171,Jahrgänge!$A$2:$B$114,2,1)</f>
        <v>#N/A</v>
      </c>
      <c r="H171" s="109"/>
      <c r="I171" s="107" t="e">
        <f>VLOOKUP($H171,[1]Teilnehmerliste!$C$6:$N$999,7,0)</f>
        <v>#N/A</v>
      </c>
      <c r="J171" s="107" t="e">
        <f>VLOOKUP($H171,[1]Teilnehmerliste!$C$6:$N$999,8,0)</f>
        <v>#N/A</v>
      </c>
      <c r="K171" s="107" t="e">
        <f>VLOOKUP($H171,[1]Teilnehmerliste!$C$6:$N$999,9,0)</f>
        <v>#N/A</v>
      </c>
      <c r="L171" s="107" t="e">
        <f>VLOOKUP($H171,[1]Teilnehmerliste!$C$6:$N$999,11,0)</f>
        <v>#N/A</v>
      </c>
      <c r="M171" s="107" t="e">
        <f>VLOOKUP($H171,[1]Teilnehmerliste!$C$6:$N$999,12,0)</f>
        <v>#N/A</v>
      </c>
      <c r="N171" s="92"/>
      <c r="O171" s="93">
        <v>43345</v>
      </c>
      <c r="P171" s="94">
        <v>17</v>
      </c>
      <c r="Q171" s="95">
        <v>42981.479166666664</v>
      </c>
      <c r="R171" s="95">
        <v>42981.524305555555</v>
      </c>
      <c r="S171" s="94">
        <v>10</v>
      </c>
      <c r="T171" s="96" t="e">
        <f t="shared" si="44"/>
        <v>#N/A</v>
      </c>
      <c r="U171" s="97" t="s">
        <v>123</v>
      </c>
      <c r="W171" s="98"/>
      <c r="X171" s="98"/>
      <c r="Y171" s="98"/>
      <c r="Z171" s="98"/>
      <c r="AA171" s="98"/>
      <c r="AB171" s="98"/>
      <c r="AC171" s="99"/>
      <c r="AD171" s="100" t="e">
        <f>VLOOKUP(AF171,Auszahlungen_Startgeld!$A$3:$G$6543,IF(OR(G171="U17",G171="U21",G171="V",G171="SV"),3,4),1)</f>
        <v>#N/A</v>
      </c>
      <c r="AE171" s="101">
        <f t="shared" si="45"/>
        <v>0</v>
      </c>
      <c r="AF171" s="101">
        <f t="shared" si="46"/>
        <v>0</v>
      </c>
      <c r="AG171" s="102">
        <f t="shared" si="47"/>
        <v>98</v>
      </c>
      <c r="AI171" s="103">
        <f t="shared" si="48"/>
        <v>0</v>
      </c>
      <c r="AJ171" s="103">
        <f t="shared" si="49"/>
        <v>0</v>
      </c>
      <c r="AK171" s="103">
        <f t="shared" si="50"/>
        <v>0</v>
      </c>
      <c r="AL171" s="103">
        <f t="shared" si="51"/>
        <v>0</v>
      </c>
      <c r="AM171" s="103">
        <f t="shared" si="52"/>
        <v>0</v>
      </c>
      <c r="AN171" s="103">
        <f t="shared" si="53"/>
        <v>0</v>
      </c>
      <c r="AO171" s="104">
        <f t="shared" si="54"/>
        <v>0</v>
      </c>
      <c r="AQ171" s="105"/>
      <c r="AR171" s="105"/>
      <c r="AS171" s="105"/>
      <c r="AT171" s="105"/>
      <c r="AU171" s="105"/>
      <c r="AV171" s="105"/>
      <c r="AW171" s="106">
        <f t="shared" si="55"/>
        <v>0</v>
      </c>
      <c r="AX171" s="106">
        <f t="shared" si="56"/>
        <v>0</v>
      </c>
      <c r="AY171" s="100" t="e">
        <f>VLOOKUP(AX171,Auszahlungen_Startgeld!$O$3:$U$6543,IF(OR(G171="U17",G171="U21",G171="V",G171="SV"),3,4),1)</f>
        <v>#N/A</v>
      </c>
    </row>
    <row r="172" spans="1:51" x14ac:dyDescent="0.25">
      <c r="A172" s="90">
        <v>171</v>
      </c>
      <c r="B172" s="90">
        <f t="shared" si="57"/>
        <v>98</v>
      </c>
      <c r="C172" s="107" t="e">
        <f>VLOOKUP($H172,[1]Teilnehmerliste!$C$6:$N$999,12,0)</f>
        <v>#N/A</v>
      </c>
      <c r="D172" s="107" t="e">
        <f>VLOOKUP($H172,[1]Teilnehmerliste!$C$6:$N$999,3,0)</f>
        <v>#N/A</v>
      </c>
      <c r="E172" s="107" t="e">
        <f>VLOOKUP($H172,[1]Teilnehmerliste!$C$6:$N$999,4,0)</f>
        <v>#N/A</v>
      </c>
      <c r="F172" s="107" t="e">
        <f>VLOOKUP($H172,[1]Teilnehmerliste!$C$6:$N$999,6,0)</f>
        <v>#N/A</v>
      </c>
      <c r="G172" s="108" t="e">
        <f>VLOOKUP(F172,Jahrgänge!$A$2:$B$114,2,1)</f>
        <v>#N/A</v>
      </c>
      <c r="H172" s="109"/>
      <c r="I172" s="107" t="e">
        <f>VLOOKUP($H172,[1]Teilnehmerliste!$C$6:$N$999,7,0)</f>
        <v>#N/A</v>
      </c>
      <c r="J172" s="107" t="e">
        <f>VLOOKUP($H172,[1]Teilnehmerliste!$C$6:$N$999,8,0)</f>
        <v>#N/A</v>
      </c>
      <c r="K172" s="107" t="e">
        <f>VLOOKUP($H172,[1]Teilnehmerliste!$C$6:$N$999,9,0)</f>
        <v>#N/A</v>
      </c>
      <c r="L172" s="107" t="e">
        <f>VLOOKUP($H172,[1]Teilnehmerliste!$C$6:$N$999,11,0)</f>
        <v>#N/A</v>
      </c>
      <c r="M172" s="107" t="e">
        <f>VLOOKUP($H172,[1]Teilnehmerliste!$C$6:$N$999,12,0)</f>
        <v>#N/A</v>
      </c>
      <c r="N172" s="92"/>
      <c r="O172" s="93" t="s">
        <v>141</v>
      </c>
      <c r="P172" s="94">
        <v>18</v>
      </c>
      <c r="Q172" s="95" t="s">
        <v>30</v>
      </c>
      <c r="R172" s="95" t="s">
        <v>30</v>
      </c>
      <c r="S172" s="94">
        <v>1</v>
      </c>
      <c r="T172" s="96" t="e">
        <f t="shared" si="44"/>
        <v>#N/A</v>
      </c>
      <c r="U172" s="97" t="s">
        <v>123</v>
      </c>
      <c r="W172" s="98"/>
      <c r="X172" s="98"/>
      <c r="Y172" s="98"/>
      <c r="Z172" s="98"/>
      <c r="AA172" s="98"/>
      <c r="AB172" s="98"/>
      <c r="AC172" s="99"/>
      <c r="AD172" s="100" t="e">
        <f>VLOOKUP(AF172,Auszahlungen_Startgeld!$A$3:$G$6543,IF(OR(G172="U17",G172="U21",G172="V",G172="SV"),3,4),1)</f>
        <v>#N/A</v>
      </c>
      <c r="AE172" s="101">
        <f t="shared" si="45"/>
        <v>0</v>
      </c>
      <c r="AF172" s="101">
        <f t="shared" si="46"/>
        <v>0</v>
      </c>
      <c r="AG172" s="102">
        <f t="shared" si="47"/>
        <v>98</v>
      </c>
      <c r="AI172" s="103">
        <f t="shared" si="48"/>
        <v>0</v>
      </c>
      <c r="AJ172" s="103">
        <f t="shared" si="49"/>
        <v>0</v>
      </c>
      <c r="AK172" s="103">
        <f t="shared" si="50"/>
        <v>0</v>
      </c>
      <c r="AL172" s="103">
        <f t="shared" si="51"/>
        <v>0</v>
      </c>
      <c r="AM172" s="103">
        <f t="shared" si="52"/>
        <v>0</v>
      </c>
      <c r="AN172" s="103">
        <f t="shared" si="53"/>
        <v>0</v>
      </c>
      <c r="AO172" s="104">
        <f t="shared" si="54"/>
        <v>0</v>
      </c>
      <c r="AQ172" s="105"/>
      <c r="AR172" s="105"/>
      <c r="AS172" s="105"/>
      <c r="AT172" s="105"/>
      <c r="AU172" s="105"/>
      <c r="AV172" s="105"/>
      <c r="AW172" s="106">
        <f t="shared" si="55"/>
        <v>0</v>
      </c>
      <c r="AX172" s="106">
        <f t="shared" si="56"/>
        <v>0</v>
      </c>
      <c r="AY172" s="100" t="e">
        <f>VLOOKUP(AX172,Auszahlungen_Startgeld!$O$3:$U$6543,IF(OR(G172="U17",G172="U21",G172="V",G172="SV"),3,4),1)</f>
        <v>#N/A</v>
      </c>
    </row>
    <row r="173" spans="1:51" x14ac:dyDescent="0.25">
      <c r="A173" s="90">
        <v>172</v>
      </c>
      <c r="B173" s="90">
        <f t="shared" si="57"/>
        <v>98</v>
      </c>
      <c r="C173" s="107" t="e">
        <f>VLOOKUP($H173,[1]Teilnehmerliste!$C$6:$N$999,12,0)</f>
        <v>#N/A</v>
      </c>
      <c r="D173" s="107" t="e">
        <f>VLOOKUP($H173,[1]Teilnehmerliste!$C$6:$N$999,3,0)</f>
        <v>#N/A</v>
      </c>
      <c r="E173" s="107" t="e">
        <f>VLOOKUP($H173,[1]Teilnehmerliste!$C$6:$N$999,4,0)</f>
        <v>#N/A</v>
      </c>
      <c r="F173" s="107" t="e">
        <f>VLOOKUP($H173,[1]Teilnehmerliste!$C$6:$N$999,6,0)</f>
        <v>#N/A</v>
      </c>
      <c r="G173" s="108" t="e">
        <f>VLOOKUP(F173,Jahrgänge!$A$2:$B$114,2,1)</f>
        <v>#N/A</v>
      </c>
      <c r="H173" s="109"/>
      <c r="I173" s="107" t="e">
        <f>VLOOKUP($H173,[1]Teilnehmerliste!$C$6:$N$999,7,0)</f>
        <v>#N/A</v>
      </c>
      <c r="J173" s="107" t="e">
        <f>VLOOKUP($H173,[1]Teilnehmerliste!$C$6:$N$999,8,0)</f>
        <v>#N/A</v>
      </c>
      <c r="K173" s="107" t="e">
        <f>VLOOKUP($H173,[1]Teilnehmerliste!$C$6:$N$999,9,0)</f>
        <v>#N/A</v>
      </c>
      <c r="L173" s="107" t="e">
        <f>VLOOKUP($H173,[1]Teilnehmerliste!$C$6:$N$999,11,0)</f>
        <v>#N/A</v>
      </c>
      <c r="M173" s="107" t="e">
        <f>VLOOKUP($H173,[1]Teilnehmerliste!$C$6:$N$999,12,0)</f>
        <v>#N/A</v>
      </c>
      <c r="N173" s="92"/>
      <c r="O173" s="93" t="s">
        <v>141</v>
      </c>
      <c r="P173" s="94">
        <v>18</v>
      </c>
      <c r="Q173" s="95" t="s">
        <v>30</v>
      </c>
      <c r="R173" s="95" t="s">
        <v>30</v>
      </c>
      <c r="S173" s="94">
        <v>2</v>
      </c>
      <c r="T173" s="96" t="e">
        <f t="shared" si="44"/>
        <v>#N/A</v>
      </c>
      <c r="U173" s="97" t="s">
        <v>123</v>
      </c>
      <c r="W173" s="98"/>
      <c r="X173" s="98"/>
      <c r="Y173" s="98"/>
      <c r="Z173" s="98"/>
      <c r="AA173" s="98"/>
      <c r="AB173" s="98"/>
      <c r="AC173" s="99"/>
      <c r="AD173" s="100" t="e">
        <f>VLOOKUP(AF173,Auszahlungen_Startgeld!$A$3:$G$6543,IF(OR(G173="U17",G173="U21",G173="V",G173="SV"),3,4),1)</f>
        <v>#N/A</v>
      </c>
      <c r="AE173" s="101">
        <f t="shared" si="45"/>
        <v>0</v>
      </c>
      <c r="AF173" s="101">
        <f t="shared" si="46"/>
        <v>0</v>
      </c>
      <c r="AG173" s="102">
        <f t="shared" si="47"/>
        <v>98</v>
      </c>
      <c r="AI173" s="103">
        <f t="shared" si="48"/>
        <v>0</v>
      </c>
      <c r="AJ173" s="103">
        <f t="shared" si="49"/>
        <v>0</v>
      </c>
      <c r="AK173" s="103">
        <f t="shared" si="50"/>
        <v>0</v>
      </c>
      <c r="AL173" s="103">
        <f t="shared" si="51"/>
        <v>0</v>
      </c>
      <c r="AM173" s="103">
        <f t="shared" si="52"/>
        <v>0</v>
      </c>
      <c r="AN173" s="103">
        <f t="shared" si="53"/>
        <v>0</v>
      </c>
      <c r="AO173" s="104">
        <f t="shared" si="54"/>
        <v>0</v>
      </c>
      <c r="AQ173" s="105"/>
      <c r="AR173" s="105"/>
      <c r="AS173" s="105"/>
      <c r="AT173" s="105"/>
      <c r="AU173" s="105"/>
      <c r="AV173" s="105"/>
      <c r="AW173" s="106">
        <f t="shared" si="55"/>
        <v>0</v>
      </c>
      <c r="AX173" s="106">
        <f t="shared" si="56"/>
        <v>0</v>
      </c>
      <c r="AY173" s="100" t="e">
        <f>VLOOKUP(AX173,Auszahlungen_Startgeld!$O$3:$U$6543,IF(OR(G173="U17",G173="U21",G173="V",G173="SV"),3,4),1)</f>
        <v>#N/A</v>
      </c>
    </row>
    <row r="174" spans="1:51" x14ac:dyDescent="0.25">
      <c r="A174" s="90">
        <v>173</v>
      </c>
      <c r="B174" s="90">
        <f t="shared" si="57"/>
        <v>98</v>
      </c>
      <c r="C174" s="107" t="e">
        <f>VLOOKUP($H174,[1]Teilnehmerliste!$C$6:$N$999,12,0)</f>
        <v>#N/A</v>
      </c>
      <c r="D174" s="107" t="e">
        <f>VLOOKUP($H174,[1]Teilnehmerliste!$C$6:$N$999,3,0)</f>
        <v>#N/A</v>
      </c>
      <c r="E174" s="107" t="e">
        <f>VLOOKUP($H174,[1]Teilnehmerliste!$C$6:$N$999,4,0)</f>
        <v>#N/A</v>
      </c>
      <c r="F174" s="107" t="e">
        <f>VLOOKUP($H174,[1]Teilnehmerliste!$C$6:$N$999,6,0)</f>
        <v>#N/A</v>
      </c>
      <c r="G174" s="108" t="e">
        <f>VLOOKUP(F174,Jahrgänge!$A$2:$B$114,2,1)</f>
        <v>#N/A</v>
      </c>
      <c r="H174" s="109"/>
      <c r="I174" s="107" t="e">
        <f>VLOOKUP($H174,[1]Teilnehmerliste!$C$6:$N$999,7,0)</f>
        <v>#N/A</v>
      </c>
      <c r="J174" s="107" t="e">
        <f>VLOOKUP($H174,[1]Teilnehmerliste!$C$6:$N$999,8,0)</f>
        <v>#N/A</v>
      </c>
      <c r="K174" s="107" t="e">
        <f>VLOOKUP($H174,[1]Teilnehmerliste!$C$6:$N$999,9,0)</f>
        <v>#N/A</v>
      </c>
      <c r="L174" s="107" t="e">
        <f>VLOOKUP($H174,[1]Teilnehmerliste!$C$6:$N$999,11,0)</f>
        <v>#N/A</v>
      </c>
      <c r="M174" s="107" t="e">
        <f>VLOOKUP($H174,[1]Teilnehmerliste!$C$6:$N$999,12,0)</f>
        <v>#N/A</v>
      </c>
      <c r="N174" s="92"/>
      <c r="O174" s="93" t="s">
        <v>141</v>
      </c>
      <c r="P174" s="94">
        <v>18</v>
      </c>
      <c r="Q174" s="95" t="s">
        <v>30</v>
      </c>
      <c r="R174" s="95" t="s">
        <v>30</v>
      </c>
      <c r="S174" s="94">
        <v>3</v>
      </c>
      <c r="T174" s="96" t="e">
        <f t="shared" si="44"/>
        <v>#N/A</v>
      </c>
      <c r="U174" s="97" t="s">
        <v>123</v>
      </c>
      <c r="W174" s="98"/>
      <c r="X174" s="98"/>
      <c r="Y174" s="98"/>
      <c r="Z174" s="98"/>
      <c r="AA174" s="98"/>
      <c r="AB174" s="98"/>
      <c r="AC174" s="99"/>
      <c r="AD174" s="100" t="e">
        <f>VLOOKUP(AF174,Auszahlungen_Startgeld!$A$3:$G$6543,IF(OR(G174="U17",G174="U21",G174="V",G174="SV"),3,4),1)</f>
        <v>#N/A</v>
      </c>
      <c r="AE174" s="101">
        <f t="shared" si="45"/>
        <v>0</v>
      </c>
      <c r="AF174" s="101">
        <f t="shared" si="46"/>
        <v>0</v>
      </c>
      <c r="AG174" s="102">
        <f t="shared" si="47"/>
        <v>98</v>
      </c>
      <c r="AI174" s="103">
        <f t="shared" si="48"/>
        <v>0</v>
      </c>
      <c r="AJ174" s="103">
        <f t="shared" si="49"/>
        <v>0</v>
      </c>
      <c r="AK174" s="103">
        <f t="shared" si="50"/>
        <v>0</v>
      </c>
      <c r="AL174" s="103">
        <f t="shared" si="51"/>
        <v>0</v>
      </c>
      <c r="AM174" s="103">
        <f t="shared" si="52"/>
        <v>0</v>
      </c>
      <c r="AN174" s="103">
        <f t="shared" si="53"/>
        <v>0</v>
      </c>
      <c r="AO174" s="104">
        <f t="shared" si="54"/>
        <v>0</v>
      </c>
      <c r="AQ174" s="105"/>
      <c r="AR174" s="105"/>
      <c r="AS174" s="105"/>
      <c r="AT174" s="105"/>
      <c r="AU174" s="105"/>
      <c r="AV174" s="105"/>
      <c r="AW174" s="106">
        <f t="shared" si="55"/>
        <v>0</v>
      </c>
      <c r="AX174" s="106">
        <f t="shared" si="56"/>
        <v>0</v>
      </c>
      <c r="AY174" s="100" t="e">
        <f>VLOOKUP(AX174,Auszahlungen_Startgeld!$O$3:$U$6543,IF(OR(G174="U17",G174="U21",G174="V",G174="SV"),3,4),1)</f>
        <v>#N/A</v>
      </c>
    </row>
    <row r="175" spans="1:51" x14ac:dyDescent="0.25">
      <c r="A175" s="90">
        <v>174</v>
      </c>
      <c r="B175" s="90">
        <f t="shared" si="57"/>
        <v>98</v>
      </c>
      <c r="C175" s="107" t="e">
        <f>VLOOKUP($H175,[1]Teilnehmerliste!$C$6:$N$999,12,0)</f>
        <v>#N/A</v>
      </c>
      <c r="D175" s="107" t="e">
        <f>VLOOKUP($H175,[1]Teilnehmerliste!$C$6:$N$999,3,0)</f>
        <v>#N/A</v>
      </c>
      <c r="E175" s="107" t="e">
        <f>VLOOKUP($H175,[1]Teilnehmerliste!$C$6:$N$999,4,0)</f>
        <v>#N/A</v>
      </c>
      <c r="F175" s="107" t="e">
        <f>VLOOKUP($H175,[1]Teilnehmerliste!$C$6:$N$999,6,0)</f>
        <v>#N/A</v>
      </c>
      <c r="G175" s="108" t="e">
        <f>VLOOKUP(F175,Jahrgänge!$A$2:$B$114,2,1)</f>
        <v>#N/A</v>
      </c>
      <c r="H175" s="109"/>
      <c r="I175" s="107" t="e">
        <f>VLOOKUP($H175,[1]Teilnehmerliste!$C$6:$N$999,7,0)</f>
        <v>#N/A</v>
      </c>
      <c r="J175" s="107" t="e">
        <f>VLOOKUP($H175,[1]Teilnehmerliste!$C$6:$N$999,8,0)</f>
        <v>#N/A</v>
      </c>
      <c r="K175" s="107" t="e">
        <f>VLOOKUP($H175,[1]Teilnehmerliste!$C$6:$N$999,9,0)</f>
        <v>#N/A</v>
      </c>
      <c r="L175" s="107" t="e">
        <f>VLOOKUP($H175,[1]Teilnehmerliste!$C$6:$N$999,11,0)</f>
        <v>#N/A</v>
      </c>
      <c r="M175" s="107" t="e">
        <f>VLOOKUP($H175,[1]Teilnehmerliste!$C$6:$N$999,12,0)</f>
        <v>#N/A</v>
      </c>
      <c r="N175" s="92"/>
      <c r="O175" s="93" t="s">
        <v>141</v>
      </c>
      <c r="P175" s="94">
        <v>18</v>
      </c>
      <c r="Q175" s="95" t="s">
        <v>30</v>
      </c>
      <c r="R175" s="95" t="s">
        <v>30</v>
      </c>
      <c r="S175" s="94">
        <v>4</v>
      </c>
      <c r="T175" s="96" t="e">
        <f t="shared" si="44"/>
        <v>#N/A</v>
      </c>
      <c r="U175" s="97" t="s">
        <v>123</v>
      </c>
      <c r="W175" s="98"/>
      <c r="X175" s="98"/>
      <c r="Y175" s="98"/>
      <c r="Z175" s="98"/>
      <c r="AA175" s="98"/>
      <c r="AB175" s="98"/>
      <c r="AC175" s="99"/>
      <c r="AD175" s="100" t="e">
        <f>VLOOKUP(AF175,Auszahlungen_Startgeld!$A$3:$G$6543,IF(OR(G175="U17",G175="U21",G175="V",G175="SV"),3,4),1)</f>
        <v>#N/A</v>
      </c>
      <c r="AE175" s="101">
        <f t="shared" si="45"/>
        <v>0</v>
      </c>
      <c r="AF175" s="101">
        <f t="shared" si="46"/>
        <v>0</v>
      </c>
      <c r="AG175" s="102">
        <f t="shared" si="47"/>
        <v>98</v>
      </c>
      <c r="AI175" s="103">
        <f t="shared" si="48"/>
        <v>0</v>
      </c>
      <c r="AJ175" s="103">
        <f t="shared" si="49"/>
        <v>0</v>
      </c>
      <c r="AK175" s="103">
        <f t="shared" si="50"/>
        <v>0</v>
      </c>
      <c r="AL175" s="103">
        <f t="shared" si="51"/>
        <v>0</v>
      </c>
      <c r="AM175" s="103">
        <f t="shared" si="52"/>
        <v>0</v>
      </c>
      <c r="AN175" s="103">
        <f t="shared" si="53"/>
        <v>0</v>
      </c>
      <c r="AO175" s="104">
        <f t="shared" si="54"/>
        <v>0</v>
      </c>
      <c r="AQ175" s="105"/>
      <c r="AR175" s="105"/>
      <c r="AS175" s="105"/>
      <c r="AT175" s="105"/>
      <c r="AU175" s="105"/>
      <c r="AV175" s="105"/>
      <c r="AW175" s="106">
        <f t="shared" si="55"/>
        <v>0</v>
      </c>
      <c r="AX175" s="106">
        <f t="shared" si="56"/>
        <v>0</v>
      </c>
      <c r="AY175" s="100" t="e">
        <f>VLOOKUP(AX175,Auszahlungen_Startgeld!$O$3:$U$6543,IF(OR(G175="U17",G175="U21",G175="V",G175="SV"),3,4),1)</f>
        <v>#N/A</v>
      </c>
    </row>
    <row r="176" spans="1:51" x14ac:dyDescent="0.25">
      <c r="A176" s="90">
        <v>175</v>
      </c>
      <c r="B176" s="90">
        <f t="shared" si="57"/>
        <v>98</v>
      </c>
      <c r="C176" s="107" t="e">
        <f>VLOOKUP($H176,[1]Teilnehmerliste!$C$6:$N$999,12,0)</f>
        <v>#N/A</v>
      </c>
      <c r="D176" s="107" t="e">
        <f>VLOOKUP($H176,[1]Teilnehmerliste!$C$6:$N$999,3,0)</f>
        <v>#N/A</v>
      </c>
      <c r="E176" s="107" t="e">
        <f>VLOOKUP($H176,[1]Teilnehmerliste!$C$6:$N$999,4,0)</f>
        <v>#N/A</v>
      </c>
      <c r="F176" s="107" t="e">
        <f>VLOOKUP($H176,[1]Teilnehmerliste!$C$6:$N$999,6,0)</f>
        <v>#N/A</v>
      </c>
      <c r="G176" s="108" t="e">
        <f>VLOOKUP(F176,Jahrgänge!$A$2:$B$114,2,1)</f>
        <v>#N/A</v>
      </c>
      <c r="H176" s="109"/>
      <c r="I176" s="107" t="e">
        <f>VLOOKUP($H176,[1]Teilnehmerliste!$C$6:$N$999,7,0)</f>
        <v>#N/A</v>
      </c>
      <c r="J176" s="107" t="e">
        <f>VLOOKUP($H176,[1]Teilnehmerliste!$C$6:$N$999,8,0)</f>
        <v>#N/A</v>
      </c>
      <c r="K176" s="107" t="e">
        <f>VLOOKUP($H176,[1]Teilnehmerliste!$C$6:$N$999,9,0)</f>
        <v>#N/A</v>
      </c>
      <c r="L176" s="107" t="e">
        <f>VLOOKUP($H176,[1]Teilnehmerliste!$C$6:$N$999,11,0)</f>
        <v>#N/A</v>
      </c>
      <c r="M176" s="107" t="e">
        <f>VLOOKUP($H176,[1]Teilnehmerliste!$C$6:$N$999,12,0)</f>
        <v>#N/A</v>
      </c>
      <c r="N176" s="92"/>
      <c r="O176" s="93" t="s">
        <v>141</v>
      </c>
      <c r="P176" s="94">
        <v>18</v>
      </c>
      <c r="Q176" s="95" t="s">
        <v>30</v>
      </c>
      <c r="R176" s="95" t="s">
        <v>30</v>
      </c>
      <c r="S176" s="94">
        <v>5</v>
      </c>
      <c r="T176" s="96" t="e">
        <f t="shared" si="44"/>
        <v>#N/A</v>
      </c>
      <c r="U176" s="97" t="s">
        <v>123</v>
      </c>
      <c r="W176" s="98"/>
      <c r="X176" s="98"/>
      <c r="Y176" s="98"/>
      <c r="Z176" s="98"/>
      <c r="AA176" s="98"/>
      <c r="AB176" s="98"/>
      <c r="AC176" s="99"/>
      <c r="AD176" s="100" t="e">
        <f>VLOOKUP(AF176,Auszahlungen_Startgeld!$A$3:$G$6543,IF(OR(G176="U17",G176="U21",G176="V",G176="SV"),3,4),1)</f>
        <v>#N/A</v>
      </c>
      <c r="AE176" s="101">
        <f t="shared" si="45"/>
        <v>0</v>
      </c>
      <c r="AF176" s="101">
        <f t="shared" si="46"/>
        <v>0</v>
      </c>
      <c r="AG176" s="102">
        <f t="shared" si="47"/>
        <v>98</v>
      </c>
      <c r="AI176" s="103">
        <f t="shared" si="48"/>
        <v>0</v>
      </c>
      <c r="AJ176" s="103">
        <f t="shared" si="49"/>
        <v>0</v>
      </c>
      <c r="AK176" s="103">
        <f t="shared" si="50"/>
        <v>0</v>
      </c>
      <c r="AL176" s="103">
        <f t="shared" si="51"/>
        <v>0</v>
      </c>
      <c r="AM176" s="103">
        <f t="shared" si="52"/>
        <v>0</v>
      </c>
      <c r="AN176" s="103">
        <f t="shared" si="53"/>
        <v>0</v>
      </c>
      <c r="AO176" s="104">
        <f t="shared" si="54"/>
        <v>0</v>
      </c>
      <c r="AQ176" s="105"/>
      <c r="AR176" s="105"/>
      <c r="AS176" s="105"/>
      <c r="AT176" s="105"/>
      <c r="AU176" s="105"/>
      <c r="AV176" s="105"/>
      <c r="AW176" s="106">
        <f t="shared" si="55"/>
        <v>0</v>
      </c>
      <c r="AX176" s="106">
        <f t="shared" si="56"/>
        <v>0</v>
      </c>
      <c r="AY176" s="100" t="e">
        <f>VLOOKUP(AX176,Auszahlungen_Startgeld!$O$3:$U$6543,IF(OR(G176="U17",G176="U21",G176="V",G176="SV"),3,4),1)</f>
        <v>#N/A</v>
      </c>
    </row>
    <row r="177" spans="1:51" x14ac:dyDescent="0.25">
      <c r="A177" s="90">
        <v>176</v>
      </c>
      <c r="B177" s="90">
        <f t="shared" si="57"/>
        <v>98</v>
      </c>
      <c r="C177" s="107" t="e">
        <f>VLOOKUP($H177,[1]Teilnehmerliste!$C$6:$N$999,12,0)</f>
        <v>#N/A</v>
      </c>
      <c r="D177" s="107" t="e">
        <f>VLOOKUP($H177,[1]Teilnehmerliste!$C$6:$N$999,3,0)</f>
        <v>#N/A</v>
      </c>
      <c r="E177" s="107" t="e">
        <f>VLOOKUP($H177,[1]Teilnehmerliste!$C$6:$N$999,4,0)</f>
        <v>#N/A</v>
      </c>
      <c r="F177" s="107" t="e">
        <f>VLOOKUP($H177,[1]Teilnehmerliste!$C$6:$N$999,6,0)</f>
        <v>#N/A</v>
      </c>
      <c r="G177" s="108" t="e">
        <f>VLOOKUP(F177,Jahrgänge!$A$2:$B$114,2,1)</f>
        <v>#N/A</v>
      </c>
      <c r="H177" s="109"/>
      <c r="I177" s="107" t="e">
        <f>VLOOKUP($H177,[1]Teilnehmerliste!$C$6:$N$999,7,0)</f>
        <v>#N/A</v>
      </c>
      <c r="J177" s="107" t="e">
        <f>VLOOKUP($H177,[1]Teilnehmerliste!$C$6:$N$999,8,0)</f>
        <v>#N/A</v>
      </c>
      <c r="K177" s="107" t="e">
        <f>VLOOKUP($H177,[1]Teilnehmerliste!$C$6:$N$999,9,0)</f>
        <v>#N/A</v>
      </c>
      <c r="L177" s="107" t="e">
        <f>VLOOKUP($H177,[1]Teilnehmerliste!$C$6:$N$999,11,0)</f>
        <v>#N/A</v>
      </c>
      <c r="M177" s="107" t="e">
        <f>VLOOKUP($H177,[1]Teilnehmerliste!$C$6:$N$999,12,0)</f>
        <v>#N/A</v>
      </c>
      <c r="N177" s="92"/>
      <c r="O177" s="93" t="s">
        <v>141</v>
      </c>
      <c r="P177" s="94">
        <v>18</v>
      </c>
      <c r="Q177" s="95" t="s">
        <v>30</v>
      </c>
      <c r="R177" s="95" t="s">
        <v>30</v>
      </c>
      <c r="S177" s="94">
        <v>6</v>
      </c>
      <c r="T177" s="96" t="e">
        <f t="shared" si="44"/>
        <v>#N/A</v>
      </c>
      <c r="U177" s="97" t="s">
        <v>123</v>
      </c>
      <c r="W177" s="98"/>
      <c r="X177" s="98"/>
      <c r="Y177" s="98"/>
      <c r="Z177" s="98"/>
      <c r="AA177" s="98"/>
      <c r="AB177" s="98"/>
      <c r="AC177" s="99"/>
      <c r="AD177" s="100" t="e">
        <f>VLOOKUP(AF177,Auszahlungen_Startgeld!$A$3:$G$6543,IF(OR(G177="U17",G177="U21",G177="V",G177="SV"),3,4),1)</f>
        <v>#N/A</v>
      </c>
      <c r="AE177" s="101">
        <f t="shared" si="45"/>
        <v>0</v>
      </c>
      <c r="AF177" s="101">
        <f t="shared" si="46"/>
        <v>0</v>
      </c>
      <c r="AG177" s="102">
        <f t="shared" si="47"/>
        <v>98</v>
      </c>
      <c r="AI177" s="103">
        <f t="shared" si="48"/>
        <v>0</v>
      </c>
      <c r="AJ177" s="103">
        <f t="shared" si="49"/>
        <v>0</v>
      </c>
      <c r="AK177" s="103">
        <f t="shared" si="50"/>
        <v>0</v>
      </c>
      <c r="AL177" s="103">
        <f t="shared" si="51"/>
        <v>0</v>
      </c>
      <c r="AM177" s="103">
        <f t="shared" si="52"/>
        <v>0</v>
      </c>
      <c r="AN177" s="103">
        <f t="shared" si="53"/>
        <v>0</v>
      </c>
      <c r="AO177" s="104">
        <f t="shared" si="54"/>
        <v>0</v>
      </c>
      <c r="AQ177" s="105"/>
      <c r="AR177" s="105"/>
      <c r="AS177" s="105"/>
      <c r="AT177" s="105"/>
      <c r="AU177" s="105"/>
      <c r="AV177" s="105"/>
      <c r="AW177" s="106">
        <f t="shared" si="55"/>
        <v>0</v>
      </c>
      <c r="AX177" s="106">
        <f t="shared" si="56"/>
        <v>0</v>
      </c>
      <c r="AY177" s="100" t="e">
        <f>VLOOKUP(AX177,Auszahlungen_Startgeld!$O$3:$U$6543,IF(OR(G177="U17",G177="U21",G177="V",G177="SV"),3,4),1)</f>
        <v>#N/A</v>
      </c>
    </row>
    <row r="178" spans="1:51" x14ac:dyDescent="0.25">
      <c r="A178" s="90">
        <v>177</v>
      </c>
      <c r="B178" s="90">
        <f t="shared" si="57"/>
        <v>98</v>
      </c>
      <c r="C178" s="107" t="e">
        <f>VLOOKUP($H178,[1]Teilnehmerliste!$C$6:$N$999,12,0)</f>
        <v>#N/A</v>
      </c>
      <c r="D178" s="107" t="e">
        <f>VLOOKUP($H178,[1]Teilnehmerliste!$C$6:$N$999,3,0)</f>
        <v>#N/A</v>
      </c>
      <c r="E178" s="107" t="e">
        <f>VLOOKUP($H178,[1]Teilnehmerliste!$C$6:$N$999,4,0)</f>
        <v>#N/A</v>
      </c>
      <c r="F178" s="107" t="e">
        <f>VLOOKUP($H178,[1]Teilnehmerliste!$C$6:$N$999,6,0)</f>
        <v>#N/A</v>
      </c>
      <c r="G178" s="108" t="e">
        <f>VLOOKUP(F178,Jahrgänge!$A$2:$B$114,2,1)</f>
        <v>#N/A</v>
      </c>
      <c r="H178" s="109"/>
      <c r="I178" s="107" t="e">
        <f>VLOOKUP($H178,[1]Teilnehmerliste!$C$6:$N$999,7,0)</f>
        <v>#N/A</v>
      </c>
      <c r="J178" s="107" t="e">
        <f>VLOOKUP($H178,[1]Teilnehmerliste!$C$6:$N$999,8,0)</f>
        <v>#N/A</v>
      </c>
      <c r="K178" s="107" t="e">
        <f>VLOOKUP($H178,[1]Teilnehmerliste!$C$6:$N$999,9,0)</f>
        <v>#N/A</v>
      </c>
      <c r="L178" s="107" t="e">
        <f>VLOOKUP($H178,[1]Teilnehmerliste!$C$6:$N$999,11,0)</f>
        <v>#N/A</v>
      </c>
      <c r="M178" s="107" t="e">
        <f>VLOOKUP($H178,[1]Teilnehmerliste!$C$6:$N$999,12,0)</f>
        <v>#N/A</v>
      </c>
      <c r="N178" s="92"/>
      <c r="O178" s="93" t="s">
        <v>141</v>
      </c>
      <c r="P178" s="94">
        <v>18</v>
      </c>
      <c r="Q178" s="95"/>
      <c r="R178" s="95"/>
      <c r="S178" s="94">
        <v>7</v>
      </c>
      <c r="T178" s="96" t="e">
        <f t="shared" si="44"/>
        <v>#N/A</v>
      </c>
      <c r="U178" s="97" t="s">
        <v>123</v>
      </c>
      <c r="W178" s="98"/>
      <c r="X178" s="98"/>
      <c r="Y178" s="98"/>
      <c r="Z178" s="98"/>
      <c r="AA178" s="98"/>
      <c r="AB178" s="98"/>
      <c r="AC178" s="99"/>
      <c r="AD178" s="100" t="e">
        <f>VLOOKUP(AF178,Auszahlungen_Startgeld!$A$3:$G$6543,IF(OR(G178="U17",G178="U21",G178="V",G178="SV"),3,4),1)</f>
        <v>#N/A</v>
      </c>
      <c r="AE178" s="101">
        <f t="shared" si="45"/>
        <v>0</v>
      </c>
      <c r="AF178" s="101">
        <f t="shared" si="46"/>
        <v>0</v>
      </c>
      <c r="AG178" s="102">
        <f t="shared" si="47"/>
        <v>98</v>
      </c>
      <c r="AI178" s="103">
        <f t="shared" si="48"/>
        <v>0</v>
      </c>
      <c r="AJ178" s="103">
        <f t="shared" si="49"/>
        <v>0</v>
      </c>
      <c r="AK178" s="103">
        <f t="shared" si="50"/>
        <v>0</v>
      </c>
      <c r="AL178" s="103">
        <f t="shared" si="51"/>
        <v>0</v>
      </c>
      <c r="AM178" s="103">
        <f t="shared" si="52"/>
        <v>0</v>
      </c>
      <c r="AN178" s="103">
        <f t="shared" si="53"/>
        <v>0</v>
      </c>
      <c r="AO178" s="104">
        <f t="shared" si="54"/>
        <v>0</v>
      </c>
      <c r="AQ178" s="105"/>
      <c r="AR178" s="105"/>
      <c r="AS178" s="105"/>
      <c r="AT178" s="105"/>
      <c r="AU178" s="105"/>
      <c r="AV178" s="105"/>
      <c r="AW178" s="106">
        <f t="shared" si="55"/>
        <v>0</v>
      </c>
      <c r="AX178" s="106">
        <f t="shared" si="56"/>
        <v>0</v>
      </c>
      <c r="AY178" s="100" t="e">
        <f>VLOOKUP(AX178,Auszahlungen_Startgeld!$O$3:$U$6543,IF(OR(G178="U17",G178="U21",G178="V",G178="SV"),3,4),1)</f>
        <v>#N/A</v>
      </c>
    </row>
    <row r="179" spans="1:51" x14ac:dyDescent="0.25">
      <c r="A179" s="90">
        <v>178</v>
      </c>
      <c r="B179" s="90">
        <f t="shared" si="57"/>
        <v>98</v>
      </c>
      <c r="C179" s="107" t="e">
        <f>VLOOKUP($H179,[1]Teilnehmerliste!$C$6:$N$999,12,0)</f>
        <v>#N/A</v>
      </c>
      <c r="D179" s="107" t="e">
        <f>VLOOKUP($H179,[1]Teilnehmerliste!$C$6:$N$999,3,0)</f>
        <v>#N/A</v>
      </c>
      <c r="E179" s="107" t="e">
        <f>VLOOKUP($H179,[1]Teilnehmerliste!$C$6:$N$999,4,0)</f>
        <v>#N/A</v>
      </c>
      <c r="F179" s="107" t="e">
        <f>VLOOKUP($H179,[1]Teilnehmerliste!$C$6:$N$999,6,0)</f>
        <v>#N/A</v>
      </c>
      <c r="G179" s="108" t="e">
        <f>VLOOKUP(F179,Jahrgänge!$A$2:$B$114,2,1)</f>
        <v>#N/A</v>
      </c>
      <c r="H179" s="109"/>
      <c r="I179" s="107" t="e">
        <f>VLOOKUP($H179,[1]Teilnehmerliste!$C$6:$N$999,7,0)</f>
        <v>#N/A</v>
      </c>
      <c r="J179" s="107" t="e">
        <f>VLOOKUP($H179,[1]Teilnehmerliste!$C$6:$N$999,8,0)</f>
        <v>#N/A</v>
      </c>
      <c r="K179" s="107" t="e">
        <f>VLOOKUP($H179,[1]Teilnehmerliste!$C$6:$N$999,9,0)</f>
        <v>#N/A</v>
      </c>
      <c r="L179" s="107" t="e">
        <f>VLOOKUP($H179,[1]Teilnehmerliste!$C$6:$N$999,11,0)</f>
        <v>#N/A</v>
      </c>
      <c r="M179" s="107" t="e">
        <f>VLOOKUP($H179,[1]Teilnehmerliste!$C$6:$N$999,12,0)</f>
        <v>#N/A</v>
      </c>
      <c r="N179" s="92"/>
      <c r="O179" s="93" t="s">
        <v>141</v>
      </c>
      <c r="P179" s="94">
        <v>18</v>
      </c>
      <c r="Q179" s="95"/>
      <c r="R179" s="95"/>
      <c r="S179" s="94">
        <v>8</v>
      </c>
      <c r="T179" s="96" t="e">
        <f t="shared" si="44"/>
        <v>#N/A</v>
      </c>
      <c r="U179" s="97" t="s">
        <v>123</v>
      </c>
      <c r="W179" s="98"/>
      <c r="X179" s="98"/>
      <c r="Y179" s="98"/>
      <c r="Z179" s="98"/>
      <c r="AA179" s="98"/>
      <c r="AB179" s="98"/>
      <c r="AC179" s="99"/>
      <c r="AD179" s="100" t="e">
        <f>VLOOKUP(AF179,Auszahlungen_Startgeld!$A$3:$G$6543,IF(OR(G179="U17",G179="U21",G179="V",G179="SV"),3,4),1)</f>
        <v>#N/A</v>
      </c>
      <c r="AE179" s="101">
        <f t="shared" si="45"/>
        <v>0</v>
      </c>
      <c r="AF179" s="101">
        <f t="shared" si="46"/>
        <v>0</v>
      </c>
      <c r="AG179" s="102">
        <f t="shared" si="47"/>
        <v>98</v>
      </c>
      <c r="AI179" s="103">
        <f t="shared" si="48"/>
        <v>0</v>
      </c>
      <c r="AJ179" s="103">
        <f t="shared" si="49"/>
        <v>0</v>
      </c>
      <c r="AK179" s="103">
        <f t="shared" si="50"/>
        <v>0</v>
      </c>
      <c r="AL179" s="103">
        <f t="shared" si="51"/>
        <v>0</v>
      </c>
      <c r="AM179" s="103">
        <f t="shared" si="52"/>
        <v>0</v>
      </c>
      <c r="AN179" s="103">
        <f t="shared" si="53"/>
        <v>0</v>
      </c>
      <c r="AO179" s="104">
        <f t="shared" si="54"/>
        <v>0</v>
      </c>
      <c r="AQ179" s="105"/>
      <c r="AR179" s="105"/>
      <c r="AS179" s="105"/>
      <c r="AT179" s="105"/>
      <c r="AU179" s="105"/>
      <c r="AV179" s="105"/>
      <c r="AW179" s="106">
        <f t="shared" si="55"/>
        <v>0</v>
      </c>
      <c r="AX179" s="106">
        <f t="shared" si="56"/>
        <v>0</v>
      </c>
      <c r="AY179" s="100" t="e">
        <f>VLOOKUP(AX179,Auszahlungen_Startgeld!$O$3:$U$6543,IF(OR(G179="U17",G179="U21",G179="V",G179="SV"),3,4),1)</f>
        <v>#N/A</v>
      </c>
    </row>
    <row r="180" spans="1:51" x14ac:dyDescent="0.25">
      <c r="A180" s="90">
        <v>179</v>
      </c>
      <c r="B180" s="90">
        <f t="shared" si="57"/>
        <v>98</v>
      </c>
      <c r="C180" s="107" t="e">
        <f>VLOOKUP($H180,[1]Teilnehmerliste!$C$6:$N$999,12,0)</f>
        <v>#N/A</v>
      </c>
      <c r="D180" s="107" t="e">
        <f>VLOOKUP($H180,[1]Teilnehmerliste!$C$6:$N$999,3,0)</f>
        <v>#N/A</v>
      </c>
      <c r="E180" s="107" t="e">
        <f>VLOOKUP($H180,[1]Teilnehmerliste!$C$6:$N$999,4,0)</f>
        <v>#N/A</v>
      </c>
      <c r="F180" s="107" t="e">
        <f>VLOOKUP($H180,[1]Teilnehmerliste!$C$6:$N$999,6,0)</f>
        <v>#N/A</v>
      </c>
      <c r="G180" s="108" t="e">
        <f>VLOOKUP(F180,Jahrgänge!$A$2:$B$114,2,1)</f>
        <v>#N/A</v>
      </c>
      <c r="H180" s="109"/>
      <c r="I180" s="107" t="e">
        <f>VLOOKUP($H180,[1]Teilnehmerliste!$C$6:$N$999,7,0)</f>
        <v>#N/A</v>
      </c>
      <c r="J180" s="107" t="e">
        <f>VLOOKUP($H180,[1]Teilnehmerliste!$C$6:$N$999,8,0)</f>
        <v>#N/A</v>
      </c>
      <c r="K180" s="107" t="e">
        <f>VLOOKUP($H180,[1]Teilnehmerliste!$C$6:$N$999,9,0)</f>
        <v>#N/A</v>
      </c>
      <c r="L180" s="107" t="e">
        <f>VLOOKUP($H180,[1]Teilnehmerliste!$C$6:$N$999,11,0)</f>
        <v>#N/A</v>
      </c>
      <c r="M180" s="107" t="e">
        <f>VLOOKUP($H180,[1]Teilnehmerliste!$C$6:$N$999,12,0)</f>
        <v>#N/A</v>
      </c>
      <c r="N180" s="92"/>
      <c r="O180" s="93" t="s">
        <v>141</v>
      </c>
      <c r="P180" s="94">
        <v>18</v>
      </c>
      <c r="Q180" s="95"/>
      <c r="R180" s="95"/>
      <c r="S180" s="94">
        <v>9</v>
      </c>
      <c r="T180" s="96" t="e">
        <f t="shared" si="44"/>
        <v>#N/A</v>
      </c>
      <c r="U180" s="97" t="s">
        <v>123</v>
      </c>
      <c r="W180" s="98"/>
      <c r="X180" s="98"/>
      <c r="Y180" s="98"/>
      <c r="Z180" s="98"/>
      <c r="AA180" s="98"/>
      <c r="AB180" s="98"/>
      <c r="AC180" s="99"/>
      <c r="AD180" s="100" t="e">
        <f>VLOOKUP(AF180,Auszahlungen_Startgeld!$A$3:$G$6543,IF(OR(G180="U17",G180="U21",G180="V",G180="SV"),3,4),1)</f>
        <v>#N/A</v>
      </c>
      <c r="AE180" s="101">
        <f t="shared" si="45"/>
        <v>0</v>
      </c>
      <c r="AF180" s="101">
        <f t="shared" si="46"/>
        <v>0</v>
      </c>
      <c r="AG180" s="102">
        <f t="shared" si="47"/>
        <v>98</v>
      </c>
      <c r="AI180" s="103">
        <f t="shared" si="48"/>
        <v>0</v>
      </c>
      <c r="AJ180" s="103">
        <f t="shared" si="49"/>
        <v>0</v>
      </c>
      <c r="AK180" s="103">
        <f t="shared" si="50"/>
        <v>0</v>
      </c>
      <c r="AL180" s="103">
        <f t="shared" si="51"/>
        <v>0</v>
      </c>
      <c r="AM180" s="103">
        <f t="shared" si="52"/>
        <v>0</v>
      </c>
      <c r="AN180" s="103">
        <f t="shared" si="53"/>
        <v>0</v>
      </c>
      <c r="AO180" s="104">
        <f t="shared" si="54"/>
        <v>0</v>
      </c>
      <c r="AQ180" s="105"/>
      <c r="AR180" s="105"/>
      <c r="AS180" s="105"/>
      <c r="AT180" s="105"/>
      <c r="AU180" s="105"/>
      <c r="AV180" s="105"/>
      <c r="AW180" s="106">
        <f t="shared" si="55"/>
        <v>0</v>
      </c>
      <c r="AX180" s="106">
        <f t="shared" si="56"/>
        <v>0</v>
      </c>
      <c r="AY180" s="100" t="e">
        <f>VLOOKUP(AX180,Auszahlungen_Startgeld!$O$3:$U$6543,IF(OR(G180="U17",G180="U21",G180="V",G180="SV"),3,4),1)</f>
        <v>#N/A</v>
      </c>
    </row>
    <row r="181" spans="1:51" x14ac:dyDescent="0.25">
      <c r="A181" s="90">
        <v>180</v>
      </c>
      <c r="B181" s="90">
        <f t="shared" si="57"/>
        <v>98</v>
      </c>
      <c r="C181" s="107" t="e">
        <f>VLOOKUP($H181,[1]Teilnehmerliste!$C$6:$N$999,12,0)</f>
        <v>#N/A</v>
      </c>
      <c r="D181" s="107" t="e">
        <f>VLOOKUP($H181,[1]Teilnehmerliste!$C$6:$N$999,3,0)</f>
        <v>#N/A</v>
      </c>
      <c r="E181" s="107" t="e">
        <f>VLOOKUP($H181,[1]Teilnehmerliste!$C$6:$N$999,4,0)</f>
        <v>#N/A</v>
      </c>
      <c r="F181" s="107" t="e">
        <f>VLOOKUP($H181,[1]Teilnehmerliste!$C$6:$N$999,6,0)</f>
        <v>#N/A</v>
      </c>
      <c r="G181" s="108" t="e">
        <f>VLOOKUP(F181,Jahrgänge!$A$2:$B$114,2,1)</f>
        <v>#N/A</v>
      </c>
      <c r="H181" s="109"/>
      <c r="I181" s="107" t="e">
        <f>VLOOKUP($H181,[1]Teilnehmerliste!$C$6:$N$999,7,0)</f>
        <v>#N/A</v>
      </c>
      <c r="J181" s="107" t="e">
        <f>VLOOKUP($H181,[1]Teilnehmerliste!$C$6:$N$999,8,0)</f>
        <v>#N/A</v>
      </c>
      <c r="K181" s="107" t="e">
        <f>VLOOKUP($H181,[1]Teilnehmerliste!$C$6:$N$999,9,0)</f>
        <v>#N/A</v>
      </c>
      <c r="L181" s="107" t="e">
        <f>VLOOKUP($H181,[1]Teilnehmerliste!$C$6:$N$999,11,0)</f>
        <v>#N/A</v>
      </c>
      <c r="M181" s="107" t="e">
        <f>VLOOKUP($H181,[1]Teilnehmerliste!$C$6:$N$999,12,0)</f>
        <v>#N/A</v>
      </c>
      <c r="N181" s="92"/>
      <c r="O181" s="93" t="s">
        <v>141</v>
      </c>
      <c r="P181" s="94">
        <v>18</v>
      </c>
      <c r="Q181" s="95"/>
      <c r="R181" s="95"/>
      <c r="S181" s="94">
        <v>10</v>
      </c>
      <c r="T181" s="96" t="e">
        <f t="shared" si="44"/>
        <v>#N/A</v>
      </c>
      <c r="U181" s="97" t="s">
        <v>123</v>
      </c>
      <c r="W181" s="98"/>
      <c r="X181" s="98"/>
      <c r="Y181" s="98"/>
      <c r="Z181" s="98"/>
      <c r="AA181" s="98"/>
      <c r="AB181" s="98"/>
      <c r="AC181" s="99"/>
      <c r="AD181" s="100" t="e">
        <f>VLOOKUP(AF181,Auszahlungen_Startgeld!$A$3:$G$6543,IF(OR(G181="U17",G181="U21",G181="V",G181="SV"),3,4),1)</f>
        <v>#N/A</v>
      </c>
      <c r="AE181" s="101">
        <f t="shared" si="45"/>
        <v>0</v>
      </c>
      <c r="AF181" s="101">
        <f t="shared" si="46"/>
        <v>0</v>
      </c>
      <c r="AG181" s="102">
        <f t="shared" si="47"/>
        <v>98</v>
      </c>
      <c r="AI181" s="103">
        <f t="shared" si="48"/>
        <v>0</v>
      </c>
      <c r="AJ181" s="103">
        <f t="shared" si="49"/>
        <v>0</v>
      </c>
      <c r="AK181" s="103">
        <f t="shared" si="50"/>
        <v>0</v>
      </c>
      <c r="AL181" s="103">
        <f t="shared" si="51"/>
        <v>0</v>
      </c>
      <c r="AM181" s="103">
        <f t="shared" si="52"/>
        <v>0</v>
      </c>
      <c r="AN181" s="103">
        <f t="shared" si="53"/>
        <v>0</v>
      </c>
      <c r="AO181" s="104">
        <f t="shared" si="54"/>
        <v>0</v>
      </c>
      <c r="AQ181" s="105"/>
      <c r="AR181" s="105"/>
      <c r="AS181" s="105"/>
      <c r="AT181" s="105"/>
      <c r="AU181" s="105"/>
      <c r="AV181" s="105"/>
      <c r="AW181" s="106">
        <f t="shared" si="55"/>
        <v>0</v>
      </c>
      <c r="AX181" s="106">
        <f t="shared" si="56"/>
        <v>0</v>
      </c>
      <c r="AY181" s="100" t="e">
        <f>VLOOKUP(AX181,Auszahlungen_Startgeld!$O$3:$U$6543,IF(OR(G181="U17",G181="U21",G181="V",G181="SV"),3,4),1)</f>
        <v>#N/A</v>
      </c>
    </row>
    <row r="182" spans="1:51" x14ac:dyDescent="0.25">
      <c r="A182" s="90">
        <v>181</v>
      </c>
      <c r="B182" s="90">
        <f t="shared" si="57"/>
        <v>98</v>
      </c>
      <c r="C182" s="107" t="e">
        <f>VLOOKUP($H182,[1]Teilnehmerliste!$C$6:$N$999,12,0)</f>
        <v>#N/A</v>
      </c>
      <c r="D182" s="107" t="e">
        <f>VLOOKUP($H182,[1]Teilnehmerliste!$C$6:$N$999,3,0)</f>
        <v>#N/A</v>
      </c>
      <c r="E182" s="107" t="e">
        <f>VLOOKUP($H182,[1]Teilnehmerliste!$C$6:$N$999,4,0)</f>
        <v>#N/A</v>
      </c>
      <c r="F182" s="107" t="e">
        <f>VLOOKUP($H182,[1]Teilnehmerliste!$C$6:$N$999,6,0)</f>
        <v>#N/A</v>
      </c>
      <c r="G182" s="108" t="e">
        <f>VLOOKUP(F182,Jahrgänge!$A$2:$B$114,2,1)</f>
        <v>#N/A</v>
      </c>
      <c r="H182" s="109"/>
      <c r="I182" s="107" t="e">
        <f>VLOOKUP($H182,[1]Teilnehmerliste!$C$6:$N$999,7,0)</f>
        <v>#N/A</v>
      </c>
      <c r="J182" s="107" t="e">
        <f>VLOOKUP($H182,[1]Teilnehmerliste!$C$6:$N$999,8,0)</f>
        <v>#N/A</v>
      </c>
      <c r="K182" s="107" t="e">
        <f>VLOOKUP($H182,[1]Teilnehmerliste!$C$6:$N$999,9,0)</f>
        <v>#N/A</v>
      </c>
      <c r="L182" s="107" t="e">
        <f>VLOOKUP($H182,[1]Teilnehmerliste!$C$6:$N$999,11,0)</f>
        <v>#N/A</v>
      </c>
      <c r="M182" s="107" t="e">
        <f>VLOOKUP($H182,[1]Teilnehmerliste!$C$6:$N$999,12,0)</f>
        <v>#N/A</v>
      </c>
      <c r="N182" s="92"/>
      <c r="O182" s="93" t="s">
        <v>141</v>
      </c>
      <c r="P182" s="94">
        <v>19</v>
      </c>
      <c r="Q182" s="95"/>
      <c r="R182" s="95"/>
      <c r="S182" s="94">
        <v>1</v>
      </c>
      <c r="T182" s="96" t="e">
        <f t="shared" si="44"/>
        <v>#N/A</v>
      </c>
      <c r="U182" s="97" t="s">
        <v>123</v>
      </c>
      <c r="W182" s="98"/>
      <c r="X182" s="98"/>
      <c r="Y182" s="98"/>
      <c r="Z182" s="98"/>
      <c r="AA182" s="98"/>
      <c r="AB182" s="98"/>
      <c r="AC182" s="99"/>
      <c r="AD182" s="100" t="e">
        <f>VLOOKUP(AF182,Auszahlungen_Startgeld!$A$3:$G$6543,IF(OR(G182="U17",G182="U21",G182="V",G182="SV"),3,4),1)</f>
        <v>#N/A</v>
      </c>
      <c r="AE182" s="101">
        <f t="shared" si="45"/>
        <v>0</v>
      </c>
      <c r="AF182" s="101">
        <f t="shared" si="46"/>
        <v>0</v>
      </c>
      <c r="AG182" s="102">
        <f t="shared" si="47"/>
        <v>98</v>
      </c>
      <c r="AI182" s="103">
        <f t="shared" si="48"/>
        <v>0</v>
      </c>
      <c r="AJ182" s="103">
        <f t="shared" si="49"/>
        <v>0</v>
      </c>
      <c r="AK182" s="103">
        <f t="shared" si="50"/>
        <v>0</v>
      </c>
      <c r="AL182" s="103">
        <f t="shared" si="51"/>
        <v>0</v>
      </c>
      <c r="AM182" s="103">
        <f t="shared" si="52"/>
        <v>0</v>
      </c>
      <c r="AN182" s="103">
        <f t="shared" si="53"/>
        <v>0</v>
      </c>
      <c r="AO182" s="104">
        <f t="shared" si="54"/>
        <v>0</v>
      </c>
      <c r="AQ182" s="105"/>
      <c r="AR182" s="105"/>
      <c r="AS182" s="105"/>
      <c r="AT182" s="105"/>
      <c r="AU182" s="105"/>
      <c r="AV182" s="105"/>
      <c r="AW182" s="106">
        <f t="shared" si="55"/>
        <v>0</v>
      </c>
      <c r="AX182" s="106">
        <f t="shared" si="56"/>
        <v>0</v>
      </c>
      <c r="AY182" s="100" t="e">
        <f>VLOOKUP(AX182,Auszahlungen_Startgeld!$O$3:$U$6543,IF(OR(G182="U17",G182="U21",G182="V",G182="SV"),3,4),1)</f>
        <v>#N/A</v>
      </c>
    </row>
    <row r="183" spans="1:51" x14ac:dyDescent="0.25">
      <c r="A183" s="90">
        <v>182</v>
      </c>
      <c r="B183" s="90">
        <f t="shared" si="57"/>
        <v>98</v>
      </c>
      <c r="C183" s="107" t="e">
        <f>VLOOKUP($H183,[1]Teilnehmerliste!$C$6:$N$999,12,0)</f>
        <v>#N/A</v>
      </c>
      <c r="D183" s="107" t="e">
        <f>VLOOKUP($H183,[1]Teilnehmerliste!$C$6:$N$999,3,0)</f>
        <v>#N/A</v>
      </c>
      <c r="E183" s="107" t="e">
        <f>VLOOKUP($H183,[1]Teilnehmerliste!$C$6:$N$999,4,0)</f>
        <v>#N/A</v>
      </c>
      <c r="F183" s="107" t="e">
        <f>VLOOKUP($H183,[1]Teilnehmerliste!$C$6:$N$999,6,0)</f>
        <v>#N/A</v>
      </c>
      <c r="G183" s="108" t="e">
        <f>VLOOKUP(F183,Jahrgänge!$A$2:$B$114,2,1)</f>
        <v>#N/A</v>
      </c>
      <c r="H183" s="109"/>
      <c r="I183" s="107" t="e">
        <f>VLOOKUP($H183,[1]Teilnehmerliste!$C$6:$N$999,7,0)</f>
        <v>#N/A</v>
      </c>
      <c r="J183" s="107" t="e">
        <f>VLOOKUP($H183,[1]Teilnehmerliste!$C$6:$N$999,8,0)</f>
        <v>#N/A</v>
      </c>
      <c r="K183" s="107" t="e">
        <f>VLOOKUP($H183,[1]Teilnehmerliste!$C$6:$N$999,9,0)</f>
        <v>#N/A</v>
      </c>
      <c r="L183" s="107" t="e">
        <f>VLOOKUP($H183,[1]Teilnehmerliste!$C$6:$N$999,11,0)</f>
        <v>#N/A</v>
      </c>
      <c r="M183" s="107" t="e">
        <f>VLOOKUP($H183,[1]Teilnehmerliste!$C$6:$N$999,12,0)</f>
        <v>#N/A</v>
      </c>
      <c r="N183" s="92"/>
      <c r="O183" s="93" t="s">
        <v>141</v>
      </c>
      <c r="P183" s="94">
        <v>19</v>
      </c>
      <c r="Q183" s="95"/>
      <c r="R183" s="95"/>
      <c r="S183" s="94">
        <v>2</v>
      </c>
      <c r="T183" s="96" t="e">
        <f t="shared" si="44"/>
        <v>#N/A</v>
      </c>
      <c r="U183" s="97" t="s">
        <v>123</v>
      </c>
      <c r="W183" s="98"/>
      <c r="X183" s="98"/>
      <c r="Y183" s="98"/>
      <c r="Z183" s="98"/>
      <c r="AA183" s="98"/>
      <c r="AB183" s="98"/>
      <c r="AC183" s="99"/>
      <c r="AD183" s="100" t="e">
        <f>VLOOKUP(AF183,Auszahlungen_Startgeld!$A$3:$G$6543,IF(OR(G183="U17",G183="U21",G183="V",G183="SV"),3,4),1)</f>
        <v>#N/A</v>
      </c>
      <c r="AE183" s="101">
        <f t="shared" si="45"/>
        <v>0</v>
      </c>
      <c r="AF183" s="101">
        <f t="shared" si="46"/>
        <v>0</v>
      </c>
      <c r="AG183" s="102">
        <f t="shared" si="47"/>
        <v>98</v>
      </c>
      <c r="AI183" s="103">
        <f t="shared" si="48"/>
        <v>0</v>
      </c>
      <c r="AJ183" s="103">
        <f t="shared" si="49"/>
        <v>0</v>
      </c>
      <c r="AK183" s="103">
        <f t="shared" si="50"/>
        <v>0</v>
      </c>
      <c r="AL183" s="103">
        <f t="shared" si="51"/>
        <v>0</v>
      </c>
      <c r="AM183" s="103">
        <f t="shared" si="52"/>
        <v>0</v>
      </c>
      <c r="AN183" s="103">
        <f t="shared" si="53"/>
        <v>0</v>
      </c>
      <c r="AO183" s="104">
        <f t="shared" si="54"/>
        <v>0</v>
      </c>
      <c r="AQ183" s="105"/>
      <c r="AR183" s="105"/>
      <c r="AS183" s="105"/>
      <c r="AT183" s="105"/>
      <c r="AU183" s="105"/>
      <c r="AV183" s="105"/>
      <c r="AW183" s="106">
        <f t="shared" si="55"/>
        <v>0</v>
      </c>
      <c r="AX183" s="106">
        <f t="shared" si="56"/>
        <v>0</v>
      </c>
      <c r="AY183" s="100" t="e">
        <f>VLOOKUP(AX183,Auszahlungen_Startgeld!$O$3:$U$6543,IF(OR(G183="U17",G183="U21",G183="V",G183="SV"),3,4),1)</f>
        <v>#N/A</v>
      </c>
    </row>
    <row r="184" spans="1:51" x14ac:dyDescent="0.25">
      <c r="A184" s="90">
        <v>183</v>
      </c>
      <c r="B184" s="90">
        <f t="shared" si="57"/>
        <v>98</v>
      </c>
      <c r="C184" s="107" t="e">
        <f>VLOOKUP($H184,[1]Teilnehmerliste!$C$6:$N$999,12,0)</f>
        <v>#N/A</v>
      </c>
      <c r="D184" s="107" t="e">
        <f>VLOOKUP($H184,[1]Teilnehmerliste!$C$6:$N$999,3,0)</f>
        <v>#N/A</v>
      </c>
      <c r="E184" s="107" t="e">
        <f>VLOOKUP($H184,[1]Teilnehmerliste!$C$6:$N$999,4,0)</f>
        <v>#N/A</v>
      </c>
      <c r="F184" s="107" t="e">
        <f>VLOOKUP($H184,[1]Teilnehmerliste!$C$6:$N$999,6,0)</f>
        <v>#N/A</v>
      </c>
      <c r="G184" s="108" t="e">
        <f>VLOOKUP(F184,Jahrgänge!$A$2:$B$114,2,1)</f>
        <v>#N/A</v>
      </c>
      <c r="H184" s="109"/>
      <c r="I184" s="107" t="e">
        <f>VLOOKUP($H184,[1]Teilnehmerliste!$C$6:$N$999,7,0)</f>
        <v>#N/A</v>
      </c>
      <c r="J184" s="107" t="e">
        <f>VLOOKUP($H184,[1]Teilnehmerliste!$C$6:$N$999,8,0)</f>
        <v>#N/A</v>
      </c>
      <c r="K184" s="107" t="e">
        <f>VLOOKUP($H184,[1]Teilnehmerliste!$C$6:$N$999,9,0)</f>
        <v>#N/A</v>
      </c>
      <c r="L184" s="107" t="e">
        <f>VLOOKUP($H184,[1]Teilnehmerliste!$C$6:$N$999,11,0)</f>
        <v>#N/A</v>
      </c>
      <c r="M184" s="107" t="e">
        <f>VLOOKUP($H184,[1]Teilnehmerliste!$C$6:$N$999,12,0)</f>
        <v>#N/A</v>
      </c>
      <c r="N184" s="92"/>
      <c r="O184" s="93" t="s">
        <v>141</v>
      </c>
      <c r="P184" s="94">
        <v>19</v>
      </c>
      <c r="Q184" s="95"/>
      <c r="R184" s="95"/>
      <c r="S184" s="94">
        <v>3</v>
      </c>
      <c r="T184" s="96" t="e">
        <f t="shared" si="44"/>
        <v>#N/A</v>
      </c>
      <c r="U184" s="97" t="s">
        <v>123</v>
      </c>
      <c r="W184" s="98"/>
      <c r="X184" s="98"/>
      <c r="Y184" s="98"/>
      <c r="Z184" s="98"/>
      <c r="AA184" s="98"/>
      <c r="AB184" s="98"/>
      <c r="AC184" s="99"/>
      <c r="AD184" s="100" t="e">
        <f>VLOOKUP(AF184,Auszahlungen_Startgeld!$A$3:$G$6543,IF(OR(G184="U17",G184="U21",G184="V",G184="SV"),3,4),1)</f>
        <v>#N/A</v>
      </c>
      <c r="AE184" s="101">
        <f t="shared" si="45"/>
        <v>0</v>
      </c>
      <c r="AF184" s="101">
        <f t="shared" si="46"/>
        <v>0</v>
      </c>
      <c r="AG184" s="102">
        <f t="shared" si="47"/>
        <v>98</v>
      </c>
      <c r="AI184" s="103">
        <f t="shared" si="48"/>
        <v>0</v>
      </c>
      <c r="AJ184" s="103">
        <f t="shared" si="49"/>
        <v>0</v>
      </c>
      <c r="AK184" s="103">
        <f t="shared" si="50"/>
        <v>0</v>
      </c>
      <c r="AL184" s="103">
        <f t="shared" si="51"/>
        <v>0</v>
      </c>
      <c r="AM184" s="103">
        <f t="shared" si="52"/>
        <v>0</v>
      </c>
      <c r="AN184" s="103">
        <f t="shared" si="53"/>
        <v>0</v>
      </c>
      <c r="AO184" s="104">
        <f t="shared" si="54"/>
        <v>0</v>
      </c>
      <c r="AQ184" s="105"/>
      <c r="AR184" s="105"/>
      <c r="AS184" s="105"/>
      <c r="AT184" s="105"/>
      <c r="AU184" s="105"/>
      <c r="AV184" s="105"/>
      <c r="AW184" s="106">
        <f t="shared" si="55"/>
        <v>0</v>
      </c>
      <c r="AX184" s="106">
        <f t="shared" si="56"/>
        <v>0</v>
      </c>
      <c r="AY184" s="100" t="e">
        <f>VLOOKUP(AX184,Auszahlungen_Startgeld!$O$3:$U$6543,IF(OR(G184="U17",G184="U21",G184="V",G184="SV"),3,4),1)</f>
        <v>#N/A</v>
      </c>
    </row>
    <row r="185" spans="1:51" x14ac:dyDescent="0.25">
      <c r="A185" s="90">
        <v>184</v>
      </c>
      <c r="B185" s="90">
        <f t="shared" si="57"/>
        <v>98</v>
      </c>
      <c r="C185" s="107" t="e">
        <f>VLOOKUP($H185,[1]Teilnehmerliste!$C$6:$N$999,12,0)</f>
        <v>#N/A</v>
      </c>
      <c r="D185" s="107" t="e">
        <f>VLOOKUP($H185,[1]Teilnehmerliste!$C$6:$N$999,3,0)</f>
        <v>#N/A</v>
      </c>
      <c r="E185" s="107" t="e">
        <f>VLOOKUP($H185,[1]Teilnehmerliste!$C$6:$N$999,4,0)</f>
        <v>#N/A</v>
      </c>
      <c r="F185" s="107" t="e">
        <f>VLOOKUP($H185,[1]Teilnehmerliste!$C$6:$N$999,6,0)</f>
        <v>#N/A</v>
      </c>
      <c r="G185" s="108" t="e">
        <f>VLOOKUP(F185,Jahrgänge!$A$2:$B$114,2,1)</f>
        <v>#N/A</v>
      </c>
      <c r="H185" s="109"/>
      <c r="I185" s="107" t="e">
        <f>VLOOKUP($H185,[1]Teilnehmerliste!$C$6:$N$999,7,0)</f>
        <v>#N/A</v>
      </c>
      <c r="J185" s="107" t="e">
        <f>VLOOKUP($H185,[1]Teilnehmerliste!$C$6:$N$999,8,0)</f>
        <v>#N/A</v>
      </c>
      <c r="K185" s="107" t="e">
        <f>VLOOKUP($H185,[1]Teilnehmerliste!$C$6:$N$999,9,0)</f>
        <v>#N/A</v>
      </c>
      <c r="L185" s="107" t="e">
        <f>VLOOKUP($H185,[1]Teilnehmerliste!$C$6:$N$999,11,0)</f>
        <v>#N/A</v>
      </c>
      <c r="M185" s="107" t="e">
        <f>VLOOKUP($H185,[1]Teilnehmerliste!$C$6:$N$999,12,0)</f>
        <v>#N/A</v>
      </c>
      <c r="N185" s="92"/>
      <c r="O185" s="93" t="s">
        <v>141</v>
      </c>
      <c r="P185" s="94">
        <v>19</v>
      </c>
      <c r="Q185" s="95"/>
      <c r="R185" s="95"/>
      <c r="S185" s="94">
        <v>4</v>
      </c>
      <c r="T185" s="96" t="e">
        <f t="shared" si="44"/>
        <v>#N/A</v>
      </c>
      <c r="U185" s="97" t="s">
        <v>123</v>
      </c>
      <c r="W185" s="98"/>
      <c r="X185" s="98"/>
      <c r="Y185" s="98"/>
      <c r="Z185" s="98"/>
      <c r="AA185" s="98"/>
      <c r="AB185" s="98"/>
      <c r="AC185" s="99"/>
      <c r="AD185" s="100" t="e">
        <f>VLOOKUP(AF185,Auszahlungen_Startgeld!$A$3:$G$6543,IF(OR(G185="U17",G185="U21",G185="V",G185="SV"),3,4),1)</f>
        <v>#N/A</v>
      </c>
      <c r="AE185" s="101">
        <f t="shared" si="45"/>
        <v>0</v>
      </c>
      <c r="AF185" s="101">
        <f t="shared" si="46"/>
        <v>0</v>
      </c>
      <c r="AG185" s="102">
        <f t="shared" si="47"/>
        <v>98</v>
      </c>
      <c r="AI185" s="103">
        <f t="shared" si="48"/>
        <v>0</v>
      </c>
      <c r="AJ185" s="103">
        <f t="shared" si="49"/>
        <v>0</v>
      </c>
      <c r="AK185" s="103">
        <f t="shared" si="50"/>
        <v>0</v>
      </c>
      <c r="AL185" s="103">
        <f t="shared" si="51"/>
        <v>0</v>
      </c>
      <c r="AM185" s="103">
        <f t="shared" si="52"/>
        <v>0</v>
      </c>
      <c r="AN185" s="103">
        <f t="shared" si="53"/>
        <v>0</v>
      </c>
      <c r="AO185" s="104">
        <f t="shared" si="54"/>
        <v>0</v>
      </c>
      <c r="AQ185" s="105"/>
      <c r="AR185" s="105"/>
      <c r="AS185" s="105"/>
      <c r="AT185" s="105"/>
      <c r="AU185" s="105"/>
      <c r="AV185" s="105"/>
      <c r="AW185" s="106">
        <f t="shared" si="55"/>
        <v>0</v>
      </c>
      <c r="AX185" s="106">
        <f t="shared" si="56"/>
        <v>0</v>
      </c>
      <c r="AY185" s="100" t="e">
        <f>VLOOKUP(AX185,Auszahlungen_Startgeld!$O$3:$U$6543,IF(OR(G185="U17",G185="U21",G185="V",G185="SV"),3,4),1)</f>
        <v>#N/A</v>
      </c>
    </row>
    <row r="186" spans="1:51" x14ac:dyDescent="0.25">
      <c r="A186" s="90">
        <v>185</v>
      </c>
      <c r="B186" s="90">
        <f t="shared" si="57"/>
        <v>98</v>
      </c>
      <c r="C186" s="107" t="e">
        <f>VLOOKUP($H186,[1]Teilnehmerliste!$C$6:$N$999,12,0)</f>
        <v>#N/A</v>
      </c>
      <c r="D186" s="107" t="e">
        <f>VLOOKUP($H186,[1]Teilnehmerliste!$C$6:$N$999,3,0)</f>
        <v>#N/A</v>
      </c>
      <c r="E186" s="107" t="e">
        <f>VLOOKUP($H186,[1]Teilnehmerliste!$C$6:$N$999,4,0)</f>
        <v>#N/A</v>
      </c>
      <c r="F186" s="107" t="e">
        <f>VLOOKUP($H186,[1]Teilnehmerliste!$C$6:$N$999,6,0)</f>
        <v>#N/A</v>
      </c>
      <c r="G186" s="108" t="e">
        <f>VLOOKUP(F186,Jahrgänge!$A$2:$B$114,2,1)</f>
        <v>#N/A</v>
      </c>
      <c r="H186" s="109"/>
      <c r="I186" s="107" t="e">
        <f>VLOOKUP($H186,[1]Teilnehmerliste!$C$6:$N$999,7,0)</f>
        <v>#N/A</v>
      </c>
      <c r="J186" s="107" t="e">
        <f>VLOOKUP($H186,[1]Teilnehmerliste!$C$6:$N$999,8,0)</f>
        <v>#N/A</v>
      </c>
      <c r="K186" s="107" t="e">
        <f>VLOOKUP($H186,[1]Teilnehmerliste!$C$6:$N$999,9,0)</f>
        <v>#N/A</v>
      </c>
      <c r="L186" s="107" t="e">
        <f>VLOOKUP($H186,[1]Teilnehmerliste!$C$6:$N$999,11,0)</f>
        <v>#N/A</v>
      </c>
      <c r="M186" s="107" t="e">
        <f>VLOOKUP($H186,[1]Teilnehmerliste!$C$6:$N$999,12,0)</f>
        <v>#N/A</v>
      </c>
      <c r="N186" s="92"/>
      <c r="O186" s="93" t="s">
        <v>141</v>
      </c>
      <c r="P186" s="94">
        <v>19</v>
      </c>
      <c r="Q186" s="95"/>
      <c r="R186" s="95"/>
      <c r="S186" s="94">
        <v>5</v>
      </c>
      <c r="T186" s="96" t="e">
        <f t="shared" si="44"/>
        <v>#N/A</v>
      </c>
      <c r="U186" s="97" t="s">
        <v>123</v>
      </c>
      <c r="W186" s="98"/>
      <c r="X186" s="98"/>
      <c r="Y186" s="98"/>
      <c r="Z186" s="98"/>
      <c r="AA186" s="98"/>
      <c r="AB186" s="98"/>
      <c r="AC186" s="99"/>
      <c r="AD186" s="100" t="e">
        <f>VLOOKUP(AF186,Auszahlungen_Startgeld!$A$3:$G$6543,IF(OR(G186="U17",G186="U21",G186="V",G186="SV"),3,4),1)</f>
        <v>#N/A</v>
      </c>
      <c r="AE186" s="101">
        <f t="shared" si="45"/>
        <v>0</v>
      </c>
      <c r="AF186" s="101">
        <f t="shared" si="46"/>
        <v>0</v>
      </c>
      <c r="AG186" s="102">
        <f t="shared" si="47"/>
        <v>98</v>
      </c>
      <c r="AI186" s="103">
        <f t="shared" si="48"/>
        <v>0</v>
      </c>
      <c r="AJ186" s="103">
        <f t="shared" si="49"/>
        <v>0</v>
      </c>
      <c r="AK186" s="103">
        <f t="shared" si="50"/>
        <v>0</v>
      </c>
      <c r="AL186" s="103">
        <f t="shared" si="51"/>
        <v>0</v>
      </c>
      <c r="AM186" s="103">
        <f t="shared" si="52"/>
        <v>0</v>
      </c>
      <c r="AN186" s="103">
        <f t="shared" si="53"/>
        <v>0</v>
      </c>
      <c r="AO186" s="104">
        <f t="shared" si="54"/>
        <v>0</v>
      </c>
      <c r="AQ186" s="105"/>
      <c r="AR186" s="105"/>
      <c r="AS186" s="105"/>
      <c r="AT186" s="105"/>
      <c r="AU186" s="105"/>
      <c r="AV186" s="105"/>
      <c r="AW186" s="106">
        <f t="shared" si="55"/>
        <v>0</v>
      </c>
      <c r="AX186" s="106">
        <f t="shared" si="56"/>
        <v>0</v>
      </c>
      <c r="AY186" s="100" t="e">
        <f>VLOOKUP(AX186,Auszahlungen_Startgeld!$O$3:$U$6543,IF(OR(G186="U17",G186="U21",G186="V",G186="SV"),3,4),1)</f>
        <v>#N/A</v>
      </c>
    </row>
    <row r="187" spans="1:51" x14ac:dyDescent="0.25">
      <c r="A187" s="90">
        <v>186</v>
      </c>
      <c r="B187" s="90">
        <f t="shared" si="57"/>
        <v>98</v>
      </c>
      <c r="C187" s="107" t="e">
        <f>VLOOKUP($H187,[1]Teilnehmerliste!$C$6:$N$999,12,0)</f>
        <v>#N/A</v>
      </c>
      <c r="D187" s="107" t="e">
        <f>VLOOKUP($H187,[1]Teilnehmerliste!$C$6:$N$999,3,0)</f>
        <v>#N/A</v>
      </c>
      <c r="E187" s="107" t="e">
        <f>VLOOKUP($H187,[1]Teilnehmerliste!$C$6:$N$999,4,0)</f>
        <v>#N/A</v>
      </c>
      <c r="F187" s="107" t="e">
        <f>VLOOKUP($H187,[1]Teilnehmerliste!$C$6:$N$999,6,0)</f>
        <v>#N/A</v>
      </c>
      <c r="G187" s="108" t="e">
        <f>VLOOKUP(F187,Jahrgänge!$A$2:$B$114,2,1)</f>
        <v>#N/A</v>
      </c>
      <c r="H187" s="109"/>
      <c r="I187" s="107" t="e">
        <f>VLOOKUP($H187,[1]Teilnehmerliste!$C$6:$N$999,7,0)</f>
        <v>#N/A</v>
      </c>
      <c r="J187" s="107" t="e">
        <f>VLOOKUP($H187,[1]Teilnehmerliste!$C$6:$N$999,8,0)</f>
        <v>#N/A</v>
      </c>
      <c r="K187" s="107" t="e">
        <f>VLOOKUP($H187,[1]Teilnehmerliste!$C$6:$N$999,9,0)</f>
        <v>#N/A</v>
      </c>
      <c r="L187" s="107" t="e">
        <f>VLOOKUP($H187,[1]Teilnehmerliste!$C$6:$N$999,11,0)</f>
        <v>#N/A</v>
      </c>
      <c r="M187" s="107" t="e">
        <f>VLOOKUP($H187,[1]Teilnehmerliste!$C$6:$N$999,12,0)</f>
        <v>#N/A</v>
      </c>
      <c r="N187" s="92"/>
      <c r="O187" s="93" t="s">
        <v>141</v>
      </c>
      <c r="P187" s="94">
        <v>19</v>
      </c>
      <c r="Q187" s="95"/>
      <c r="R187" s="95"/>
      <c r="S187" s="94">
        <v>6</v>
      </c>
      <c r="T187" s="96" t="e">
        <f t="shared" si="44"/>
        <v>#N/A</v>
      </c>
      <c r="U187" s="97" t="s">
        <v>123</v>
      </c>
      <c r="W187" s="98"/>
      <c r="X187" s="98"/>
      <c r="Y187" s="98"/>
      <c r="Z187" s="98"/>
      <c r="AA187" s="98"/>
      <c r="AB187" s="98"/>
      <c r="AC187" s="99"/>
      <c r="AD187" s="100" t="e">
        <f>VLOOKUP(AF187,Auszahlungen_Startgeld!$A$3:$G$6543,IF(OR(G187="U17",G187="U21",G187="V",G187="SV"),3,4),1)</f>
        <v>#N/A</v>
      </c>
      <c r="AE187" s="101">
        <f t="shared" si="45"/>
        <v>0</v>
      </c>
      <c r="AF187" s="101">
        <f t="shared" si="46"/>
        <v>0</v>
      </c>
      <c r="AG187" s="102">
        <f t="shared" si="47"/>
        <v>98</v>
      </c>
      <c r="AI187" s="103">
        <f t="shared" si="48"/>
        <v>0</v>
      </c>
      <c r="AJ187" s="103">
        <f t="shared" si="49"/>
        <v>0</v>
      </c>
      <c r="AK187" s="103">
        <f t="shared" si="50"/>
        <v>0</v>
      </c>
      <c r="AL187" s="103">
        <f t="shared" si="51"/>
        <v>0</v>
      </c>
      <c r="AM187" s="103">
        <f t="shared" si="52"/>
        <v>0</v>
      </c>
      <c r="AN187" s="103">
        <f t="shared" si="53"/>
        <v>0</v>
      </c>
      <c r="AO187" s="104">
        <f t="shared" si="54"/>
        <v>0</v>
      </c>
      <c r="AQ187" s="105"/>
      <c r="AR187" s="105"/>
      <c r="AS187" s="105"/>
      <c r="AT187" s="105"/>
      <c r="AU187" s="105"/>
      <c r="AV187" s="105"/>
      <c r="AW187" s="106">
        <f t="shared" si="55"/>
        <v>0</v>
      </c>
      <c r="AX187" s="106">
        <f t="shared" si="56"/>
        <v>0</v>
      </c>
      <c r="AY187" s="100" t="e">
        <f>VLOOKUP(AX187,Auszahlungen_Startgeld!$O$3:$U$6543,IF(OR(G187="U17",G187="U21",G187="V",G187="SV"),3,4),1)</f>
        <v>#N/A</v>
      </c>
    </row>
    <row r="188" spans="1:51" x14ac:dyDescent="0.25">
      <c r="A188" s="90">
        <v>187</v>
      </c>
      <c r="B188" s="90">
        <f t="shared" si="57"/>
        <v>98</v>
      </c>
      <c r="C188" s="107" t="e">
        <f>VLOOKUP($H188,[1]Teilnehmerliste!$C$6:$N$999,12,0)</f>
        <v>#N/A</v>
      </c>
      <c r="D188" s="107" t="e">
        <f>VLOOKUP($H188,[1]Teilnehmerliste!$C$6:$N$999,3,0)</f>
        <v>#N/A</v>
      </c>
      <c r="E188" s="107" t="e">
        <f>VLOOKUP($H188,[1]Teilnehmerliste!$C$6:$N$999,4,0)</f>
        <v>#N/A</v>
      </c>
      <c r="F188" s="107" t="e">
        <f>VLOOKUP($H188,[1]Teilnehmerliste!$C$6:$N$999,6,0)</f>
        <v>#N/A</v>
      </c>
      <c r="G188" s="108" t="e">
        <f>VLOOKUP(F188,Jahrgänge!$A$2:$B$114,2,1)</f>
        <v>#N/A</v>
      </c>
      <c r="H188" s="109"/>
      <c r="I188" s="107" t="e">
        <f>VLOOKUP($H188,[1]Teilnehmerliste!$C$6:$N$999,7,0)</f>
        <v>#N/A</v>
      </c>
      <c r="J188" s="107" t="e">
        <f>VLOOKUP($H188,[1]Teilnehmerliste!$C$6:$N$999,8,0)</f>
        <v>#N/A</v>
      </c>
      <c r="K188" s="107" t="e">
        <f>VLOOKUP($H188,[1]Teilnehmerliste!$C$6:$N$999,9,0)</f>
        <v>#N/A</v>
      </c>
      <c r="L188" s="107" t="e">
        <f>VLOOKUP($H188,[1]Teilnehmerliste!$C$6:$N$999,11,0)</f>
        <v>#N/A</v>
      </c>
      <c r="M188" s="107" t="e">
        <f>VLOOKUP($H188,[1]Teilnehmerliste!$C$6:$N$999,12,0)</f>
        <v>#N/A</v>
      </c>
      <c r="N188" s="92"/>
      <c r="O188" s="93" t="s">
        <v>141</v>
      </c>
      <c r="P188" s="94">
        <v>19</v>
      </c>
      <c r="Q188" s="95"/>
      <c r="R188" s="95"/>
      <c r="S188" s="94">
        <v>7</v>
      </c>
      <c r="T188" s="96" t="e">
        <f t="shared" si="44"/>
        <v>#N/A</v>
      </c>
      <c r="U188" s="97" t="s">
        <v>123</v>
      </c>
      <c r="W188" s="98"/>
      <c r="X188" s="98"/>
      <c r="Y188" s="98"/>
      <c r="Z188" s="98"/>
      <c r="AA188" s="98"/>
      <c r="AB188" s="98"/>
      <c r="AC188" s="99"/>
      <c r="AD188" s="100" t="e">
        <f>VLOOKUP(AF188,Auszahlungen_Startgeld!$A$3:$G$6543,IF(OR(G188="U17",G188="U21",G188="V",G188="SV"),3,4),1)</f>
        <v>#N/A</v>
      </c>
      <c r="AE188" s="101">
        <f t="shared" si="45"/>
        <v>0</v>
      </c>
      <c r="AF188" s="101">
        <f t="shared" si="46"/>
        <v>0</v>
      </c>
      <c r="AG188" s="102">
        <f t="shared" si="47"/>
        <v>98</v>
      </c>
      <c r="AI188" s="103">
        <f t="shared" si="48"/>
        <v>0</v>
      </c>
      <c r="AJ188" s="103">
        <f t="shared" si="49"/>
        <v>0</v>
      </c>
      <c r="AK188" s="103">
        <f t="shared" si="50"/>
        <v>0</v>
      </c>
      <c r="AL188" s="103">
        <f t="shared" si="51"/>
        <v>0</v>
      </c>
      <c r="AM188" s="103">
        <f t="shared" si="52"/>
        <v>0</v>
      </c>
      <c r="AN188" s="103">
        <f t="shared" si="53"/>
        <v>0</v>
      </c>
      <c r="AO188" s="104">
        <f t="shared" si="54"/>
        <v>0</v>
      </c>
      <c r="AQ188" s="105"/>
      <c r="AR188" s="105"/>
      <c r="AS188" s="105"/>
      <c r="AT188" s="105"/>
      <c r="AU188" s="105"/>
      <c r="AV188" s="105"/>
      <c r="AW188" s="106">
        <f t="shared" si="55"/>
        <v>0</v>
      </c>
      <c r="AX188" s="106">
        <f t="shared" si="56"/>
        <v>0</v>
      </c>
      <c r="AY188" s="100" t="e">
        <f>VLOOKUP(AX188,Auszahlungen_Startgeld!$O$3:$U$6543,IF(OR(G188="U17",G188="U21",G188="V",G188="SV"),3,4),1)</f>
        <v>#N/A</v>
      </c>
    </row>
    <row r="189" spans="1:51" x14ac:dyDescent="0.25">
      <c r="A189" s="90">
        <v>188</v>
      </c>
      <c r="B189" s="90">
        <f t="shared" si="57"/>
        <v>98</v>
      </c>
      <c r="C189" s="107" t="e">
        <f>VLOOKUP($H189,[1]Teilnehmerliste!$C$6:$N$999,12,0)</f>
        <v>#N/A</v>
      </c>
      <c r="D189" s="107" t="e">
        <f>VLOOKUP($H189,[1]Teilnehmerliste!$C$6:$N$999,3,0)</f>
        <v>#N/A</v>
      </c>
      <c r="E189" s="107" t="e">
        <f>VLOOKUP($H189,[1]Teilnehmerliste!$C$6:$N$999,4,0)</f>
        <v>#N/A</v>
      </c>
      <c r="F189" s="107" t="e">
        <f>VLOOKUP($H189,[1]Teilnehmerliste!$C$6:$N$999,6,0)</f>
        <v>#N/A</v>
      </c>
      <c r="G189" s="108" t="e">
        <f>VLOOKUP(F189,Jahrgänge!$A$2:$B$114,2,1)</f>
        <v>#N/A</v>
      </c>
      <c r="H189" s="109"/>
      <c r="I189" s="107" t="e">
        <f>VLOOKUP($H189,[1]Teilnehmerliste!$C$6:$N$999,7,0)</f>
        <v>#N/A</v>
      </c>
      <c r="J189" s="107" t="e">
        <f>VLOOKUP($H189,[1]Teilnehmerliste!$C$6:$N$999,8,0)</f>
        <v>#N/A</v>
      </c>
      <c r="K189" s="107" t="e">
        <f>VLOOKUP($H189,[1]Teilnehmerliste!$C$6:$N$999,9,0)</f>
        <v>#N/A</v>
      </c>
      <c r="L189" s="107" t="e">
        <f>VLOOKUP($H189,[1]Teilnehmerliste!$C$6:$N$999,11,0)</f>
        <v>#N/A</v>
      </c>
      <c r="M189" s="107" t="e">
        <f>VLOOKUP($H189,[1]Teilnehmerliste!$C$6:$N$999,12,0)</f>
        <v>#N/A</v>
      </c>
      <c r="N189" s="92"/>
      <c r="O189" s="93" t="s">
        <v>141</v>
      </c>
      <c r="P189" s="94">
        <v>19</v>
      </c>
      <c r="Q189" s="95"/>
      <c r="R189" s="95"/>
      <c r="S189" s="94">
        <v>8</v>
      </c>
      <c r="T189" s="96" t="e">
        <f t="shared" si="44"/>
        <v>#N/A</v>
      </c>
      <c r="U189" s="97" t="s">
        <v>123</v>
      </c>
      <c r="W189" s="98"/>
      <c r="X189" s="98"/>
      <c r="Y189" s="98"/>
      <c r="Z189" s="98"/>
      <c r="AA189" s="98"/>
      <c r="AB189" s="98"/>
      <c r="AC189" s="99"/>
      <c r="AD189" s="100" t="e">
        <f>VLOOKUP(AF189,Auszahlungen_Startgeld!$A$3:$G$6543,IF(OR(G189="U17",G189="U21",G189="V",G189="SV"),3,4),1)</f>
        <v>#N/A</v>
      </c>
      <c r="AE189" s="101">
        <f t="shared" si="45"/>
        <v>0</v>
      </c>
      <c r="AF189" s="101">
        <f t="shared" si="46"/>
        <v>0</v>
      </c>
      <c r="AG189" s="102">
        <f t="shared" si="47"/>
        <v>98</v>
      </c>
      <c r="AI189" s="103">
        <f t="shared" si="48"/>
        <v>0</v>
      </c>
      <c r="AJ189" s="103">
        <f t="shared" si="49"/>
        <v>0</v>
      </c>
      <c r="AK189" s="103">
        <f t="shared" si="50"/>
        <v>0</v>
      </c>
      <c r="AL189" s="103">
        <f t="shared" si="51"/>
        <v>0</v>
      </c>
      <c r="AM189" s="103">
        <f t="shared" si="52"/>
        <v>0</v>
      </c>
      <c r="AN189" s="103">
        <f t="shared" si="53"/>
        <v>0</v>
      </c>
      <c r="AO189" s="104">
        <f t="shared" si="54"/>
        <v>0</v>
      </c>
      <c r="AQ189" s="105"/>
      <c r="AR189" s="105"/>
      <c r="AS189" s="105"/>
      <c r="AT189" s="105"/>
      <c r="AU189" s="105"/>
      <c r="AV189" s="105"/>
      <c r="AW189" s="106">
        <f t="shared" si="55"/>
        <v>0</v>
      </c>
      <c r="AX189" s="106">
        <f t="shared" si="56"/>
        <v>0</v>
      </c>
      <c r="AY189" s="100" t="e">
        <f>VLOOKUP(AX189,Auszahlungen_Startgeld!$O$3:$U$6543,IF(OR(G189="U17",G189="U21",G189="V",G189="SV"),3,4),1)</f>
        <v>#N/A</v>
      </c>
    </row>
    <row r="190" spans="1:51" x14ac:dyDescent="0.25">
      <c r="A190" s="90">
        <v>189</v>
      </c>
      <c r="B190" s="90">
        <f t="shared" si="57"/>
        <v>98</v>
      </c>
      <c r="C190" s="107" t="e">
        <f>VLOOKUP($H190,[1]Teilnehmerliste!$C$6:$N$999,12,0)</f>
        <v>#N/A</v>
      </c>
      <c r="D190" s="107" t="e">
        <f>VLOOKUP($H190,[1]Teilnehmerliste!$C$6:$N$999,3,0)</f>
        <v>#N/A</v>
      </c>
      <c r="E190" s="107" t="e">
        <f>VLOOKUP($H190,[1]Teilnehmerliste!$C$6:$N$999,4,0)</f>
        <v>#N/A</v>
      </c>
      <c r="F190" s="107" t="e">
        <f>VLOOKUP($H190,[1]Teilnehmerliste!$C$6:$N$999,6,0)</f>
        <v>#N/A</v>
      </c>
      <c r="G190" s="108" t="e">
        <f>VLOOKUP(F190,Jahrgänge!$A$2:$B$114,2,1)</f>
        <v>#N/A</v>
      </c>
      <c r="H190" s="109"/>
      <c r="I190" s="107" t="e">
        <f>VLOOKUP($H190,[1]Teilnehmerliste!$C$6:$N$999,7,0)</f>
        <v>#N/A</v>
      </c>
      <c r="J190" s="107" t="e">
        <f>VLOOKUP($H190,[1]Teilnehmerliste!$C$6:$N$999,8,0)</f>
        <v>#N/A</v>
      </c>
      <c r="K190" s="107" t="e">
        <f>VLOOKUP($H190,[1]Teilnehmerliste!$C$6:$N$999,9,0)</f>
        <v>#N/A</v>
      </c>
      <c r="L190" s="107" t="e">
        <f>VLOOKUP($H190,[1]Teilnehmerliste!$C$6:$N$999,11,0)</f>
        <v>#N/A</v>
      </c>
      <c r="M190" s="107" t="e">
        <f>VLOOKUP($H190,[1]Teilnehmerliste!$C$6:$N$999,12,0)</f>
        <v>#N/A</v>
      </c>
      <c r="N190" s="92"/>
      <c r="O190" s="93" t="s">
        <v>141</v>
      </c>
      <c r="P190" s="94">
        <v>19</v>
      </c>
      <c r="Q190" s="95"/>
      <c r="R190" s="95"/>
      <c r="S190" s="94">
        <v>9</v>
      </c>
      <c r="T190" s="96" t="e">
        <f t="shared" si="44"/>
        <v>#N/A</v>
      </c>
      <c r="U190" s="97" t="s">
        <v>123</v>
      </c>
      <c r="W190" s="98"/>
      <c r="X190" s="98"/>
      <c r="Y190" s="98"/>
      <c r="Z190" s="98"/>
      <c r="AA190" s="98"/>
      <c r="AB190" s="98"/>
      <c r="AC190" s="99"/>
      <c r="AD190" s="100" t="e">
        <f>VLOOKUP(AF190,Auszahlungen_Startgeld!$A$3:$G$6543,IF(OR(G190="U17",G190="U21",G190="V",G190="SV"),3,4),1)</f>
        <v>#N/A</v>
      </c>
      <c r="AE190" s="101">
        <f t="shared" si="45"/>
        <v>0</v>
      </c>
      <c r="AF190" s="101">
        <f t="shared" si="46"/>
        <v>0</v>
      </c>
      <c r="AG190" s="102">
        <f t="shared" si="47"/>
        <v>98</v>
      </c>
      <c r="AI190" s="103">
        <f t="shared" si="48"/>
        <v>0</v>
      </c>
      <c r="AJ190" s="103">
        <f t="shared" si="49"/>
        <v>0</v>
      </c>
      <c r="AK190" s="103">
        <f t="shared" si="50"/>
        <v>0</v>
      </c>
      <c r="AL190" s="103">
        <f t="shared" si="51"/>
        <v>0</v>
      </c>
      <c r="AM190" s="103">
        <f t="shared" si="52"/>
        <v>0</v>
      </c>
      <c r="AN190" s="103">
        <f t="shared" si="53"/>
        <v>0</v>
      </c>
      <c r="AO190" s="104">
        <f t="shared" si="54"/>
        <v>0</v>
      </c>
      <c r="AQ190" s="105"/>
      <c r="AR190" s="105"/>
      <c r="AS190" s="105"/>
      <c r="AT190" s="105"/>
      <c r="AU190" s="105"/>
      <c r="AV190" s="105"/>
      <c r="AW190" s="106">
        <f t="shared" si="55"/>
        <v>0</v>
      </c>
      <c r="AX190" s="106">
        <f t="shared" si="56"/>
        <v>0</v>
      </c>
      <c r="AY190" s="100" t="e">
        <f>VLOOKUP(AX190,Auszahlungen_Startgeld!$O$3:$U$6543,IF(OR(G190="U17",G190="U21",G190="V",G190="SV"),3,4),1)</f>
        <v>#N/A</v>
      </c>
    </row>
    <row r="191" spans="1:51" x14ac:dyDescent="0.25">
      <c r="A191" s="90">
        <v>190</v>
      </c>
      <c r="B191" s="90">
        <f t="shared" si="57"/>
        <v>98</v>
      </c>
      <c r="C191" s="107" t="e">
        <f>VLOOKUP($H191,[1]Teilnehmerliste!$C$6:$N$999,12,0)</f>
        <v>#N/A</v>
      </c>
      <c r="D191" s="107" t="e">
        <f>VLOOKUP($H191,[1]Teilnehmerliste!$C$6:$N$999,3,0)</f>
        <v>#N/A</v>
      </c>
      <c r="E191" s="107" t="e">
        <f>VLOOKUP($H191,[1]Teilnehmerliste!$C$6:$N$999,4,0)</f>
        <v>#N/A</v>
      </c>
      <c r="F191" s="107" t="e">
        <f>VLOOKUP($H191,[1]Teilnehmerliste!$C$6:$N$999,6,0)</f>
        <v>#N/A</v>
      </c>
      <c r="G191" s="108" t="e">
        <f>VLOOKUP(F191,Jahrgänge!$A$2:$B$114,2,1)</f>
        <v>#N/A</v>
      </c>
      <c r="H191" s="109"/>
      <c r="I191" s="107" t="e">
        <f>VLOOKUP($H191,[1]Teilnehmerliste!$C$6:$N$999,7,0)</f>
        <v>#N/A</v>
      </c>
      <c r="J191" s="107" t="e">
        <f>VLOOKUP($H191,[1]Teilnehmerliste!$C$6:$N$999,8,0)</f>
        <v>#N/A</v>
      </c>
      <c r="K191" s="107" t="e">
        <f>VLOOKUP($H191,[1]Teilnehmerliste!$C$6:$N$999,9,0)</f>
        <v>#N/A</v>
      </c>
      <c r="L191" s="107" t="e">
        <f>VLOOKUP($H191,[1]Teilnehmerliste!$C$6:$N$999,11,0)</f>
        <v>#N/A</v>
      </c>
      <c r="M191" s="107" t="e">
        <f>VLOOKUP($H191,[1]Teilnehmerliste!$C$6:$N$999,12,0)</f>
        <v>#N/A</v>
      </c>
      <c r="N191" s="92"/>
      <c r="O191" s="93" t="s">
        <v>141</v>
      </c>
      <c r="P191" s="94">
        <v>19</v>
      </c>
      <c r="Q191" s="95"/>
      <c r="R191" s="95"/>
      <c r="S191" s="94">
        <v>10</v>
      </c>
      <c r="T191" s="96" t="e">
        <f t="shared" si="44"/>
        <v>#N/A</v>
      </c>
      <c r="U191" s="97" t="s">
        <v>123</v>
      </c>
      <c r="W191" s="98"/>
      <c r="X191" s="98"/>
      <c r="Y191" s="98"/>
      <c r="Z191" s="98"/>
      <c r="AA191" s="98"/>
      <c r="AB191" s="98"/>
      <c r="AC191" s="99"/>
      <c r="AD191" s="100" t="e">
        <f>VLOOKUP(AF191,Auszahlungen_Startgeld!$A$3:$G$6543,IF(OR(G191="U17",G191="U21",G191="V",G191="SV"),3,4),1)</f>
        <v>#N/A</v>
      </c>
      <c r="AE191" s="101">
        <f t="shared" si="45"/>
        <v>0</v>
      </c>
      <c r="AF191" s="101">
        <f t="shared" si="46"/>
        <v>0</v>
      </c>
      <c r="AG191" s="102">
        <f t="shared" si="47"/>
        <v>98</v>
      </c>
      <c r="AI191" s="103">
        <f t="shared" si="48"/>
        <v>0</v>
      </c>
      <c r="AJ191" s="103">
        <f t="shared" si="49"/>
        <v>0</v>
      </c>
      <c r="AK191" s="103">
        <f t="shared" si="50"/>
        <v>0</v>
      </c>
      <c r="AL191" s="103">
        <f t="shared" si="51"/>
        <v>0</v>
      </c>
      <c r="AM191" s="103">
        <f t="shared" si="52"/>
        <v>0</v>
      </c>
      <c r="AN191" s="103">
        <f t="shared" si="53"/>
        <v>0</v>
      </c>
      <c r="AO191" s="104">
        <f t="shared" si="54"/>
        <v>0</v>
      </c>
      <c r="AQ191" s="105"/>
      <c r="AR191" s="105"/>
      <c r="AS191" s="105"/>
      <c r="AT191" s="105"/>
      <c r="AU191" s="105"/>
      <c r="AV191" s="105"/>
      <c r="AW191" s="106">
        <f t="shared" si="55"/>
        <v>0</v>
      </c>
      <c r="AX191" s="106">
        <f t="shared" si="56"/>
        <v>0</v>
      </c>
      <c r="AY191" s="100" t="e">
        <f>VLOOKUP(AX191,Auszahlungen_Startgeld!$O$3:$U$6543,IF(OR(G191="U17",G191="U21",G191="V",G191="SV"),3,4),1)</f>
        <v>#N/A</v>
      </c>
    </row>
    <row r="192" spans="1:51" x14ac:dyDescent="0.25">
      <c r="A192" s="90" t="s">
        <v>119</v>
      </c>
      <c r="B192" s="90" t="s">
        <v>30</v>
      </c>
      <c r="C192" s="112">
        <f>(COUNTA(H2:H191)/140)</f>
        <v>0.7142857142857143</v>
      </c>
      <c r="AG192" s="102" t="s">
        <v>30</v>
      </c>
    </row>
    <row r="193" spans="1:51" x14ac:dyDescent="0.25">
      <c r="A193" s="90" t="s">
        <v>120</v>
      </c>
      <c r="C193" s="90">
        <f>(COUNTA(H2:H191))</f>
        <v>100</v>
      </c>
    </row>
    <row r="194" spans="1:51" x14ac:dyDescent="0.25">
      <c r="A194" s="90" t="s">
        <v>134</v>
      </c>
      <c r="C194" s="90">
        <f ca="1">SUM(N(FREQUENCY(ROW(Adressliste_Anmeldungen!C2:C191),SUBTOTAL(3,INDIRECT("B"&amp;ROW(Adressliste_Anmeldungen!C2:C191)))*MATCH(Adressliste_Anmeldungen!C2:C191&amp;"",Adressliste_Anmeldungen!C2:C191&amp;"",))&gt;0))-1</f>
        <v>0</v>
      </c>
    </row>
    <row r="197" spans="1:51" x14ac:dyDescent="0.25">
      <c r="F197" s="90"/>
      <c r="G197" s="90"/>
      <c r="P197" s="90"/>
      <c r="Q197" s="90"/>
      <c r="R197" s="90"/>
      <c r="S197" s="90"/>
    </row>
    <row r="198" spans="1:51" x14ac:dyDescent="0.25">
      <c r="F198" s="90"/>
      <c r="G198" s="90"/>
      <c r="P198" s="90"/>
      <c r="Q198" s="90"/>
      <c r="R198" s="90"/>
      <c r="S198" s="90"/>
    </row>
    <row r="199" spans="1:51" x14ac:dyDescent="0.25">
      <c r="F199" s="90"/>
      <c r="G199" s="90"/>
      <c r="P199" s="90"/>
      <c r="Q199" s="90"/>
      <c r="R199" s="90"/>
      <c r="S199" s="90"/>
    </row>
    <row r="200" spans="1:51" x14ac:dyDescent="0.25">
      <c r="A200" s="90">
        <v>1</v>
      </c>
      <c r="B200" s="90">
        <v>2</v>
      </c>
      <c r="C200" s="90">
        <v>3</v>
      </c>
      <c r="D200" s="90">
        <v>4</v>
      </c>
      <c r="E200" s="90">
        <v>5</v>
      </c>
      <c r="F200" s="90">
        <v>6</v>
      </c>
      <c r="G200" s="90">
        <v>7</v>
      </c>
      <c r="H200" s="90">
        <v>8</v>
      </c>
      <c r="I200" s="90">
        <v>9</v>
      </c>
      <c r="J200" s="90">
        <v>10</v>
      </c>
      <c r="K200" s="90">
        <v>11</v>
      </c>
      <c r="L200" s="90">
        <v>12</v>
      </c>
      <c r="M200" s="90">
        <v>13</v>
      </c>
      <c r="N200" s="90">
        <v>14</v>
      </c>
      <c r="O200" s="90">
        <v>15</v>
      </c>
      <c r="P200" s="90">
        <v>16</v>
      </c>
      <c r="Q200" s="90">
        <v>17</v>
      </c>
      <c r="R200" s="90">
        <v>18</v>
      </c>
      <c r="S200" s="90">
        <v>19</v>
      </c>
      <c r="T200" s="90">
        <v>20</v>
      </c>
      <c r="U200" s="90">
        <v>21</v>
      </c>
      <c r="V200" s="90">
        <v>22</v>
      </c>
      <c r="W200" s="102">
        <v>23</v>
      </c>
      <c r="X200" s="102">
        <v>24</v>
      </c>
      <c r="Y200" s="102">
        <v>25</v>
      </c>
      <c r="Z200" s="102">
        <v>26</v>
      </c>
      <c r="AA200" s="102">
        <v>27</v>
      </c>
      <c r="AB200" s="102">
        <v>28</v>
      </c>
      <c r="AC200" s="102">
        <v>29</v>
      </c>
      <c r="AD200" s="102">
        <v>30</v>
      </c>
      <c r="AE200" s="102">
        <v>31</v>
      </c>
      <c r="AF200" s="102">
        <v>32</v>
      </c>
      <c r="AG200" s="102">
        <v>33</v>
      </c>
      <c r="AH200" s="102">
        <v>34</v>
      </c>
      <c r="AI200" s="102">
        <v>35</v>
      </c>
      <c r="AJ200" s="102">
        <v>36</v>
      </c>
      <c r="AK200" s="102">
        <v>37</v>
      </c>
      <c r="AL200" s="102">
        <v>38</v>
      </c>
      <c r="AM200" s="102">
        <v>39</v>
      </c>
      <c r="AN200" s="102">
        <v>40</v>
      </c>
      <c r="AO200" s="102">
        <v>41</v>
      </c>
      <c r="AP200" s="102">
        <v>42</v>
      </c>
      <c r="AQ200" s="102">
        <v>43</v>
      </c>
      <c r="AR200" s="102">
        <v>44</v>
      </c>
      <c r="AS200" s="102">
        <v>45</v>
      </c>
      <c r="AT200" s="102">
        <v>46</v>
      </c>
      <c r="AU200" s="102">
        <v>47</v>
      </c>
      <c r="AV200" s="102">
        <v>48</v>
      </c>
      <c r="AW200" s="102">
        <v>49</v>
      </c>
      <c r="AX200" s="102">
        <v>50</v>
      </c>
      <c r="AY200" s="102">
        <v>51</v>
      </c>
    </row>
    <row r="223" spans="6:11" x14ac:dyDescent="0.25">
      <c r="F223" s="90"/>
      <c r="G223" s="90"/>
      <c r="K223" s="113"/>
    </row>
  </sheetData>
  <autoFilter ref="A1:AZ194" xr:uid="{00000000-0009-0000-0000-000000000000}"/>
  <hyperlinks>
    <hyperlink ref="L98" r:id="rId1" xr:uid="{00000000-0004-0000-0000-000000000000}"/>
    <hyperlink ref="L62" r:id="rId2" xr:uid="{00000000-0004-0000-0000-000001000000}"/>
    <hyperlink ref="L127" r:id="rId3" xr:uid="{00000000-0004-0000-0000-000002000000}"/>
    <hyperlink ref="L143" r:id="rId4" xr:uid="{00000000-0004-0000-0000-000003000000}"/>
    <hyperlink ref="L165" r:id="rId5" xr:uid="{00000000-0004-0000-0000-000004000000}"/>
    <hyperlink ref="L118" r:id="rId6" xr:uid="{00000000-0004-0000-0000-000005000000}"/>
    <hyperlink ref="L157" r:id="rId7" xr:uid="{00000000-0004-0000-0000-000006000000}"/>
    <hyperlink ref="L159" r:id="rId8" xr:uid="{00000000-0004-0000-0000-000007000000}"/>
    <hyperlink ref="L150" r:id="rId9" xr:uid="{00000000-0004-0000-0000-000008000000}"/>
    <hyperlink ref="L10" r:id="rId10" xr:uid="{00000000-0004-0000-0000-000009000000}"/>
    <hyperlink ref="L151" r:id="rId11" xr:uid="{00000000-0004-0000-0000-00000A000000}"/>
    <hyperlink ref="L58" r:id="rId12" xr:uid="{00000000-0004-0000-0000-00000B000000}"/>
    <hyperlink ref="L54" r:id="rId13" xr:uid="{00000000-0004-0000-0000-00000C000000}"/>
  </hyperlinks>
  <pageMargins left="0.7" right="0.7" top="0.78740157499999996" bottom="0.78740157499999996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35"/>
  <sheetViews>
    <sheetView workbookViewId="0">
      <pane ySplit="1" topLeftCell="A14" activePane="bottomLeft" state="frozen"/>
      <selection activeCell="D22" sqref="D22"/>
      <selection pane="bottomLeft" activeCell="C19" sqref="C19"/>
    </sheetView>
  </sheetViews>
  <sheetFormatPr defaultColWidth="11.42578125" defaultRowHeight="15" x14ac:dyDescent="0.25"/>
  <cols>
    <col min="3" max="3" width="20.28515625" bestFit="1" customWidth="1"/>
    <col min="9" max="9" width="35.5703125" bestFit="1" customWidth="1"/>
  </cols>
  <sheetData>
    <row r="1" spans="1:17" x14ac:dyDescent="0.25">
      <c r="A1" t="s">
        <v>14</v>
      </c>
      <c r="B1" t="s">
        <v>20</v>
      </c>
      <c r="C1" t="s">
        <v>1</v>
      </c>
      <c r="D1" t="s">
        <v>2</v>
      </c>
      <c r="E1" t="s">
        <v>15</v>
      </c>
      <c r="F1" t="s">
        <v>16</v>
      </c>
      <c r="G1" t="s">
        <v>21</v>
      </c>
      <c r="H1" t="s">
        <v>22</v>
      </c>
      <c r="I1" t="s">
        <v>17</v>
      </c>
      <c r="J1" t="s">
        <v>18</v>
      </c>
      <c r="K1" t="s">
        <v>23</v>
      </c>
      <c r="L1" t="s">
        <v>11</v>
      </c>
      <c r="M1" t="s">
        <v>19</v>
      </c>
      <c r="N1" t="s">
        <v>24</v>
      </c>
      <c r="O1" t="s">
        <v>25</v>
      </c>
      <c r="P1" t="s">
        <v>26</v>
      </c>
      <c r="Q1" t="s">
        <v>27</v>
      </c>
    </row>
    <row r="2" spans="1:17" x14ac:dyDescent="0.25">
      <c r="B2">
        <f>Adressliste_Anmeldungen!A2</f>
        <v>1</v>
      </c>
      <c r="C2" t="str">
        <f>Adressliste_Anmeldungen!D2&amp;" "&amp;Adressliste_Anmeldungen!E2</f>
        <v>Schnüriger Kurt</v>
      </c>
      <c r="D2" t="str">
        <f>Adressliste_Anmeldungen!E2</f>
        <v>Kurt</v>
      </c>
      <c r="G2" t="str">
        <f>Adressliste_Anmeldungen!G2</f>
        <v>S</v>
      </c>
      <c r="I2" t="str">
        <f>Adressliste_Anmeldungen!C2</f>
        <v>Ebikon</v>
      </c>
      <c r="K2">
        <f>Adressliste_Anmeldungen!S2</f>
        <v>1</v>
      </c>
      <c r="L2">
        <f>Adressliste_Anmeldungen!P2</f>
        <v>1</v>
      </c>
    </row>
    <row r="3" spans="1:17" s="65" customFormat="1" x14ac:dyDescent="0.25">
      <c r="B3" s="65">
        <f>Adressliste_Anmeldungen!A3</f>
        <v>2</v>
      </c>
      <c r="C3" s="78" t="str">
        <f>Adressliste_Anmeldungen!D3&amp;" "&amp;Adressliste_Anmeldungen!E3</f>
        <v>Stalder Erwin</v>
      </c>
      <c r="D3" s="78" t="str">
        <f>Adressliste_Anmeldungen!E3</f>
        <v>Erwin</v>
      </c>
      <c r="E3" s="78"/>
      <c r="F3" s="78"/>
      <c r="G3" s="78" t="str">
        <f>Adressliste_Anmeldungen!G3</f>
        <v>V</v>
      </c>
      <c r="H3" s="78"/>
      <c r="I3" s="78" t="str">
        <f>Adressliste_Anmeldungen!C3</f>
        <v>Obernau</v>
      </c>
      <c r="K3" s="78">
        <f>Adressliste_Anmeldungen!S3</f>
        <v>2</v>
      </c>
      <c r="L3" s="78">
        <f>Adressliste_Anmeldungen!P3</f>
        <v>1</v>
      </c>
    </row>
    <row r="4" spans="1:17" s="65" customFormat="1" x14ac:dyDescent="0.25">
      <c r="B4" s="65">
        <f>Adressliste_Anmeldungen!A4</f>
        <v>3</v>
      </c>
      <c r="C4" s="78" t="str">
        <f>Adressliste_Anmeldungen!D4&amp;" "&amp;Adressliste_Anmeldungen!E4</f>
        <v>Weber Ivo</v>
      </c>
      <c r="D4" s="78" t="str">
        <f>Adressliste_Anmeldungen!E4</f>
        <v>Ivo</v>
      </c>
      <c r="E4" s="78"/>
      <c r="F4" s="78"/>
      <c r="G4" s="78" t="str">
        <f>Adressliste_Anmeldungen!G4</f>
        <v>U21</v>
      </c>
      <c r="H4" s="78"/>
      <c r="I4" s="78" t="str">
        <f>Adressliste_Anmeldungen!C4</f>
        <v>Oberbalm</v>
      </c>
      <c r="K4" s="78">
        <f>Adressliste_Anmeldungen!S4</f>
        <v>3</v>
      </c>
      <c r="L4" s="78">
        <f>Adressliste_Anmeldungen!P4</f>
        <v>1</v>
      </c>
    </row>
    <row r="5" spans="1:17" s="65" customFormat="1" x14ac:dyDescent="0.25">
      <c r="B5" s="78">
        <f>Adressliste_Anmeldungen!A5</f>
        <v>4</v>
      </c>
      <c r="C5" s="78" t="str">
        <f>Adressliste_Anmeldungen!D5&amp;" "&amp;Adressliste_Anmeldungen!E5</f>
        <v>Weber Jan</v>
      </c>
      <c r="D5" s="78" t="str">
        <f>Adressliste_Anmeldungen!E5</f>
        <v>Jan</v>
      </c>
      <c r="E5" s="78"/>
      <c r="F5" s="78"/>
      <c r="G5" s="78" t="str">
        <f>Adressliste_Anmeldungen!G5</f>
        <v>E</v>
      </c>
      <c r="H5" s="78"/>
      <c r="I5" s="78" t="str">
        <f>Adressliste_Anmeldungen!C5</f>
        <v>Oberbalm</v>
      </c>
      <c r="K5" s="78">
        <f>Adressliste_Anmeldungen!S5</f>
        <v>4</v>
      </c>
      <c r="L5" s="78">
        <f>Adressliste_Anmeldungen!P5</f>
        <v>1</v>
      </c>
    </row>
    <row r="6" spans="1:17" s="65" customFormat="1" x14ac:dyDescent="0.25">
      <c r="B6" s="78">
        <f>Adressliste_Anmeldungen!A6</f>
        <v>5</v>
      </c>
      <c r="C6" s="78" t="str">
        <f>Adressliste_Anmeldungen!D6&amp;" "&amp;Adressliste_Anmeldungen!E6</f>
        <v>Weber Beat</v>
      </c>
      <c r="D6" s="78" t="str">
        <f>Adressliste_Anmeldungen!E6</f>
        <v>Beat</v>
      </c>
      <c r="E6" s="78"/>
      <c r="F6" s="78"/>
      <c r="G6" s="78" t="str">
        <f>Adressliste_Anmeldungen!G6</f>
        <v>S</v>
      </c>
      <c r="H6" s="78"/>
      <c r="I6" s="78" t="str">
        <f>Adressliste_Anmeldungen!C6</f>
        <v>Oberbalm</v>
      </c>
      <c r="K6" s="78">
        <f>Adressliste_Anmeldungen!S6</f>
        <v>5</v>
      </c>
      <c r="L6" s="78">
        <f>Adressliste_Anmeldungen!P6</f>
        <v>1</v>
      </c>
    </row>
    <row r="7" spans="1:17" s="65" customFormat="1" x14ac:dyDescent="0.25">
      <c r="B7" s="78">
        <f>Adressliste_Anmeldungen!A7</f>
        <v>6</v>
      </c>
      <c r="C7" s="78" t="e">
        <f>Adressliste_Anmeldungen!D7&amp;" "&amp;Adressliste_Anmeldungen!E7</f>
        <v>#N/A</v>
      </c>
      <c r="D7" s="78" t="e">
        <f>Adressliste_Anmeldungen!E7</f>
        <v>#N/A</v>
      </c>
      <c r="E7" s="78"/>
      <c r="F7" s="78"/>
      <c r="G7" s="78" t="e">
        <f>Adressliste_Anmeldungen!G7</f>
        <v>#N/A</v>
      </c>
      <c r="H7" s="78"/>
      <c r="I7" s="78" t="e">
        <f>Adressliste_Anmeldungen!C7</f>
        <v>#N/A</v>
      </c>
      <c r="K7" s="78">
        <f>Adressliste_Anmeldungen!S7</f>
        <v>6</v>
      </c>
      <c r="L7" s="78">
        <f>Adressliste_Anmeldungen!P7</f>
        <v>1</v>
      </c>
    </row>
    <row r="8" spans="1:17" s="65" customFormat="1" x14ac:dyDescent="0.25">
      <c r="B8" s="78">
        <f>Adressliste_Anmeldungen!A8</f>
        <v>7</v>
      </c>
      <c r="C8" s="78" t="str">
        <f>Adressliste_Anmeldungen!D8&amp;" "&amp;Adressliste_Anmeldungen!E8</f>
        <v>Stöckli Matthias</v>
      </c>
      <c r="D8" s="78" t="str">
        <f>Adressliste_Anmeldungen!E8</f>
        <v>Matthias</v>
      </c>
      <c r="E8" s="78"/>
      <c r="F8" s="78"/>
      <c r="G8" s="78" t="str">
        <f>Adressliste_Anmeldungen!G8</f>
        <v>E</v>
      </c>
      <c r="H8" s="78"/>
      <c r="I8" s="78" t="str">
        <f>Adressliste_Anmeldungen!C8</f>
        <v>Fischbach-Göslikon</v>
      </c>
      <c r="K8" s="78">
        <f>Adressliste_Anmeldungen!S8</f>
        <v>7</v>
      </c>
      <c r="L8" s="78">
        <f>Adressliste_Anmeldungen!P8</f>
        <v>1</v>
      </c>
    </row>
    <row r="9" spans="1:17" s="65" customFormat="1" x14ac:dyDescent="0.25">
      <c r="B9" s="78">
        <f>Adressliste_Anmeldungen!A9</f>
        <v>8</v>
      </c>
      <c r="C9" s="78" t="str">
        <f>Adressliste_Anmeldungen!D9&amp;" "&amp;Adressliste_Anmeldungen!E9</f>
        <v>Maag Kurt</v>
      </c>
      <c r="D9" s="78" t="str">
        <f>Adressliste_Anmeldungen!E9</f>
        <v>Kurt</v>
      </c>
      <c r="E9" s="78"/>
      <c r="F9" s="78"/>
      <c r="G9" s="78" t="str">
        <f>Adressliste_Anmeldungen!G9</f>
        <v>S</v>
      </c>
      <c r="H9" s="78"/>
      <c r="I9" s="78" t="str">
        <f>Adressliste_Anmeldungen!C9</f>
        <v>Wila-Turbenthal</v>
      </c>
      <c r="K9" s="78">
        <f>Adressliste_Anmeldungen!S9</f>
        <v>8</v>
      </c>
      <c r="L9" s="78">
        <f>Adressliste_Anmeldungen!P9</f>
        <v>1</v>
      </c>
    </row>
    <row r="10" spans="1:17" s="65" customFormat="1" x14ac:dyDescent="0.25">
      <c r="B10" s="78">
        <f>Adressliste_Anmeldungen!A10</f>
        <v>9</v>
      </c>
      <c r="C10" s="78" t="str">
        <f>Adressliste_Anmeldungen!D10&amp;" "&amp;Adressliste_Anmeldungen!E10</f>
        <v>Ochsner Roman</v>
      </c>
      <c r="D10" s="78" t="str">
        <f>Adressliste_Anmeldungen!E10</f>
        <v>Roman</v>
      </c>
      <c r="E10" s="78"/>
      <c r="F10" s="78"/>
      <c r="G10" s="78" t="str">
        <f>Adressliste_Anmeldungen!G10</f>
        <v>E</v>
      </c>
      <c r="H10" s="78"/>
      <c r="I10" s="78" t="str">
        <f>Adressliste_Anmeldungen!C10</f>
        <v>Winterthur-Stadt</v>
      </c>
      <c r="K10" s="78">
        <f>Adressliste_Anmeldungen!S10</f>
        <v>9</v>
      </c>
      <c r="L10" s="78">
        <f>Adressliste_Anmeldungen!P10</f>
        <v>1</v>
      </c>
    </row>
    <row r="11" spans="1:17" s="65" customFormat="1" x14ac:dyDescent="0.25">
      <c r="B11" s="78">
        <f>Adressliste_Anmeldungen!A11</f>
        <v>10</v>
      </c>
      <c r="C11" s="78" t="str">
        <f>Adressliste_Anmeldungen!D11&amp;" "&amp;Adressliste_Anmeldungen!E11</f>
        <v>Kissling Mario</v>
      </c>
      <c r="D11" s="78" t="str">
        <f>Adressliste_Anmeldungen!E11</f>
        <v>Mario</v>
      </c>
      <c r="E11" s="78"/>
      <c r="F11" s="78"/>
      <c r="G11" s="78" t="str">
        <f>Adressliste_Anmeldungen!G11</f>
        <v>E</v>
      </c>
      <c r="H11" s="78"/>
      <c r="I11" s="78" t="str">
        <f>Adressliste_Anmeldungen!C11</f>
        <v>Trimbach</v>
      </c>
      <c r="K11" s="78">
        <f>Adressliste_Anmeldungen!S11</f>
        <v>10</v>
      </c>
      <c r="L11" s="78">
        <f>Adressliste_Anmeldungen!P11</f>
        <v>1</v>
      </c>
    </row>
    <row r="12" spans="1:17" s="65" customFormat="1" x14ac:dyDescent="0.25">
      <c r="B12" s="78">
        <f>Adressliste_Anmeldungen!A12</f>
        <v>11</v>
      </c>
      <c r="C12" s="78" t="e">
        <f>Adressliste_Anmeldungen!D12&amp;" "&amp;Adressliste_Anmeldungen!E12</f>
        <v>#N/A</v>
      </c>
      <c r="D12" s="78" t="e">
        <f>Adressliste_Anmeldungen!E12</f>
        <v>#N/A</v>
      </c>
      <c r="E12" s="78"/>
      <c r="F12" s="78"/>
      <c r="G12" s="78" t="e">
        <f>Adressliste_Anmeldungen!G12</f>
        <v>#N/A</v>
      </c>
      <c r="H12" s="78"/>
      <c r="I12" s="78" t="e">
        <f>Adressliste_Anmeldungen!C12</f>
        <v>#N/A</v>
      </c>
      <c r="K12" s="78">
        <f>Adressliste_Anmeldungen!S12</f>
        <v>1</v>
      </c>
      <c r="L12" s="78">
        <f>Adressliste_Anmeldungen!P12</f>
        <v>2</v>
      </c>
    </row>
    <row r="13" spans="1:17" s="65" customFormat="1" x14ac:dyDescent="0.25">
      <c r="B13" s="78">
        <f>Adressliste_Anmeldungen!A13</f>
        <v>12</v>
      </c>
      <c r="C13" s="78" t="str">
        <f>Adressliste_Anmeldungen!D13&amp;" "&amp;Adressliste_Anmeldungen!E13</f>
        <v>Egli Rolf</v>
      </c>
      <c r="D13" s="78" t="str">
        <f>Adressliste_Anmeldungen!E13</f>
        <v>Rolf</v>
      </c>
      <c r="E13" s="78"/>
      <c r="F13" s="78"/>
      <c r="G13" s="78" t="str">
        <f>Adressliste_Anmeldungen!G13</f>
        <v>V</v>
      </c>
      <c r="H13" s="78"/>
      <c r="I13" s="78" t="str">
        <f>Adressliste_Anmeldungen!C13</f>
        <v>Mosnang</v>
      </c>
      <c r="K13" s="78">
        <f>Adressliste_Anmeldungen!S13</f>
        <v>2</v>
      </c>
      <c r="L13" s="78">
        <f>Adressliste_Anmeldungen!P13</f>
        <v>2</v>
      </c>
    </row>
    <row r="14" spans="1:17" s="65" customFormat="1" x14ac:dyDescent="0.25">
      <c r="B14" s="78">
        <f>Adressliste_Anmeldungen!A14</f>
        <v>13</v>
      </c>
      <c r="C14" s="78" t="e">
        <f>Adressliste_Anmeldungen!D14&amp;" "&amp;Adressliste_Anmeldungen!E14</f>
        <v>#N/A</v>
      </c>
      <c r="D14" s="78" t="e">
        <f>Adressliste_Anmeldungen!E14</f>
        <v>#N/A</v>
      </c>
      <c r="E14" s="78"/>
      <c r="F14" s="78"/>
      <c r="G14" s="78" t="e">
        <f>Adressliste_Anmeldungen!G14</f>
        <v>#N/A</v>
      </c>
      <c r="H14" s="78"/>
      <c r="I14" s="78" t="e">
        <f>Adressliste_Anmeldungen!C14</f>
        <v>#N/A</v>
      </c>
      <c r="K14" s="78">
        <f>Adressliste_Anmeldungen!S14</f>
        <v>3</v>
      </c>
      <c r="L14" s="78">
        <f>Adressliste_Anmeldungen!P14</f>
        <v>2</v>
      </c>
    </row>
    <row r="15" spans="1:17" s="65" customFormat="1" x14ac:dyDescent="0.25">
      <c r="B15" s="78">
        <f>Adressliste_Anmeldungen!A15</f>
        <v>14</v>
      </c>
      <c r="C15" s="78" t="e">
        <f>Adressliste_Anmeldungen!D15&amp;" "&amp;Adressliste_Anmeldungen!E15</f>
        <v>#N/A</v>
      </c>
      <c r="D15" s="78" t="e">
        <f>Adressliste_Anmeldungen!E15</f>
        <v>#N/A</v>
      </c>
      <c r="E15" s="78"/>
      <c r="F15" s="78"/>
      <c r="G15" s="78" t="e">
        <f>Adressliste_Anmeldungen!G15</f>
        <v>#N/A</v>
      </c>
      <c r="H15" s="78"/>
      <c r="I15" s="78" t="e">
        <f>Adressliste_Anmeldungen!C15</f>
        <v>#N/A</v>
      </c>
      <c r="K15" s="78">
        <f>Adressliste_Anmeldungen!S15</f>
        <v>4</v>
      </c>
      <c r="L15" s="78">
        <f>Adressliste_Anmeldungen!P15</f>
        <v>2</v>
      </c>
    </row>
    <row r="16" spans="1:17" s="65" customFormat="1" x14ac:dyDescent="0.25">
      <c r="B16" s="78">
        <f>Adressliste_Anmeldungen!A16</f>
        <v>15</v>
      </c>
      <c r="C16" s="78" t="e">
        <f>Adressliste_Anmeldungen!D16&amp;" "&amp;Adressliste_Anmeldungen!E16</f>
        <v>#N/A</v>
      </c>
      <c r="D16" s="78" t="e">
        <f>Adressliste_Anmeldungen!E16</f>
        <v>#N/A</v>
      </c>
      <c r="E16" s="78"/>
      <c r="F16" s="78"/>
      <c r="G16" s="78" t="e">
        <f>Adressliste_Anmeldungen!G16</f>
        <v>#N/A</v>
      </c>
      <c r="H16" s="78"/>
      <c r="I16" s="78" t="e">
        <f>Adressliste_Anmeldungen!C16</f>
        <v>#N/A</v>
      </c>
      <c r="K16" s="78">
        <f>Adressliste_Anmeldungen!S16</f>
        <v>5</v>
      </c>
      <c r="L16" s="78">
        <f>Adressliste_Anmeldungen!P16</f>
        <v>2</v>
      </c>
    </row>
    <row r="17" spans="2:12" s="65" customFormat="1" x14ac:dyDescent="0.25">
      <c r="B17" s="78">
        <f>Adressliste_Anmeldungen!A17</f>
        <v>16</v>
      </c>
      <c r="C17" s="78" t="e">
        <f>Adressliste_Anmeldungen!D17&amp;" "&amp;Adressliste_Anmeldungen!E17</f>
        <v>#N/A</v>
      </c>
      <c r="D17" s="78" t="e">
        <f>Adressliste_Anmeldungen!E17</f>
        <v>#N/A</v>
      </c>
      <c r="E17" s="78"/>
      <c r="F17" s="78"/>
      <c r="G17" s="78" t="e">
        <f>Adressliste_Anmeldungen!G17</f>
        <v>#N/A</v>
      </c>
      <c r="H17" s="78"/>
      <c r="I17" s="78" t="e">
        <f>Adressliste_Anmeldungen!C17</f>
        <v>#N/A</v>
      </c>
      <c r="K17" s="78">
        <f>Adressliste_Anmeldungen!S17</f>
        <v>6</v>
      </c>
      <c r="L17" s="78">
        <f>Adressliste_Anmeldungen!P17</f>
        <v>2</v>
      </c>
    </row>
    <row r="18" spans="2:12" s="65" customFormat="1" x14ac:dyDescent="0.25">
      <c r="B18" s="78">
        <f>Adressliste_Anmeldungen!A18</f>
        <v>17</v>
      </c>
      <c r="C18" s="78" t="e">
        <f>Adressliste_Anmeldungen!D18&amp;" "&amp;Adressliste_Anmeldungen!E18</f>
        <v>#N/A</v>
      </c>
      <c r="D18" s="78" t="e">
        <f>Adressliste_Anmeldungen!E18</f>
        <v>#N/A</v>
      </c>
      <c r="E18" s="78"/>
      <c r="F18" s="78"/>
      <c r="G18" s="78" t="e">
        <f>Adressliste_Anmeldungen!G18</f>
        <v>#N/A</v>
      </c>
      <c r="H18" s="78"/>
      <c r="I18" s="78" t="e">
        <f>Adressliste_Anmeldungen!C18</f>
        <v>#N/A</v>
      </c>
      <c r="K18" s="78">
        <f>Adressliste_Anmeldungen!S18</f>
        <v>7</v>
      </c>
      <c r="L18" s="78">
        <f>Adressliste_Anmeldungen!P18</f>
        <v>2</v>
      </c>
    </row>
    <row r="19" spans="2:12" s="65" customFormat="1" x14ac:dyDescent="0.25">
      <c r="B19" s="78">
        <f>Adressliste_Anmeldungen!A19</f>
        <v>18</v>
      </c>
      <c r="C19" s="78" t="e">
        <f>Adressliste_Anmeldungen!D19&amp;" "&amp;Adressliste_Anmeldungen!E19</f>
        <v>#N/A</v>
      </c>
      <c r="D19" s="78" t="e">
        <f>Adressliste_Anmeldungen!E19</f>
        <v>#N/A</v>
      </c>
      <c r="E19" s="78"/>
      <c r="F19" s="78"/>
      <c r="G19" s="78" t="e">
        <f>Adressliste_Anmeldungen!G19</f>
        <v>#N/A</v>
      </c>
      <c r="H19" s="78"/>
      <c r="I19" s="78" t="e">
        <f>Adressliste_Anmeldungen!C19</f>
        <v>#N/A</v>
      </c>
      <c r="K19" s="78">
        <f>Adressliste_Anmeldungen!S19</f>
        <v>8</v>
      </c>
      <c r="L19" s="78">
        <f>Adressliste_Anmeldungen!P19</f>
        <v>2</v>
      </c>
    </row>
    <row r="20" spans="2:12" s="65" customFormat="1" x14ac:dyDescent="0.25">
      <c r="B20" s="78">
        <f>Adressliste_Anmeldungen!A20</f>
        <v>19</v>
      </c>
      <c r="C20" s="78" t="e">
        <f>Adressliste_Anmeldungen!D20&amp;" "&amp;Adressliste_Anmeldungen!E20</f>
        <v>#N/A</v>
      </c>
      <c r="D20" s="78" t="e">
        <f>Adressliste_Anmeldungen!E20</f>
        <v>#N/A</v>
      </c>
      <c r="E20" s="78"/>
      <c r="F20" s="78"/>
      <c r="G20" s="78" t="e">
        <f>Adressliste_Anmeldungen!G20</f>
        <v>#N/A</v>
      </c>
      <c r="H20" s="78"/>
      <c r="I20" s="78" t="e">
        <f>Adressliste_Anmeldungen!C20</f>
        <v>#N/A</v>
      </c>
      <c r="K20" s="78">
        <f>Adressliste_Anmeldungen!S20</f>
        <v>9</v>
      </c>
      <c r="L20" s="78">
        <f>Adressliste_Anmeldungen!P20</f>
        <v>2</v>
      </c>
    </row>
    <row r="21" spans="2:12" s="65" customFormat="1" x14ac:dyDescent="0.25">
      <c r="B21" s="78">
        <f>Adressliste_Anmeldungen!A21</f>
        <v>20</v>
      </c>
      <c r="C21" s="78" t="e">
        <f>Adressliste_Anmeldungen!D21&amp;" "&amp;Adressliste_Anmeldungen!E21</f>
        <v>#N/A</v>
      </c>
      <c r="D21" s="78" t="e">
        <f>Adressliste_Anmeldungen!E21</f>
        <v>#N/A</v>
      </c>
      <c r="E21" s="78"/>
      <c r="F21" s="78"/>
      <c r="G21" s="78" t="e">
        <f>Adressliste_Anmeldungen!G21</f>
        <v>#N/A</v>
      </c>
      <c r="H21" s="78"/>
      <c r="I21" s="78" t="e">
        <f>Adressliste_Anmeldungen!C21</f>
        <v>#N/A</v>
      </c>
      <c r="K21" s="78">
        <f>Adressliste_Anmeldungen!S21</f>
        <v>10</v>
      </c>
      <c r="L21" s="78">
        <f>Adressliste_Anmeldungen!P21</f>
        <v>2</v>
      </c>
    </row>
    <row r="22" spans="2:12" s="65" customFormat="1" x14ac:dyDescent="0.25">
      <c r="B22" s="78">
        <f>Adressliste_Anmeldungen!A22</f>
        <v>21</v>
      </c>
      <c r="C22" s="78" t="e">
        <f>Adressliste_Anmeldungen!D22&amp;" "&amp;Adressliste_Anmeldungen!E22</f>
        <v>#N/A</v>
      </c>
      <c r="D22" s="78" t="e">
        <f>Adressliste_Anmeldungen!E22</f>
        <v>#N/A</v>
      </c>
      <c r="E22" s="78"/>
      <c r="F22" s="78"/>
      <c r="G22" s="78" t="e">
        <f>Adressliste_Anmeldungen!G22</f>
        <v>#N/A</v>
      </c>
      <c r="H22" s="78"/>
      <c r="I22" s="78" t="e">
        <f>Adressliste_Anmeldungen!C22</f>
        <v>#N/A</v>
      </c>
      <c r="K22" s="78">
        <f>Adressliste_Anmeldungen!S22</f>
        <v>1</v>
      </c>
      <c r="L22" s="78">
        <f>Adressliste_Anmeldungen!P22</f>
        <v>3</v>
      </c>
    </row>
    <row r="23" spans="2:12" s="65" customFormat="1" x14ac:dyDescent="0.25">
      <c r="B23" s="78">
        <f>Adressliste_Anmeldungen!A23</f>
        <v>22</v>
      </c>
      <c r="C23" s="78" t="e">
        <f>Adressliste_Anmeldungen!D23&amp;" "&amp;Adressliste_Anmeldungen!E23</f>
        <v>#N/A</v>
      </c>
      <c r="D23" s="78" t="e">
        <f>Adressliste_Anmeldungen!E23</f>
        <v>#N/A</v>
      </c>
      <c r="E23" s="78"/>
      <c r="F23" s="78"/>
      <c r="G23" s="78" t="e">
        <f>Adressliste_Anmeldungen!G23</f>
        <v>#N/A</v>
      </c>
      <c r="H23" s="78"/>
      <c r="I23" s="78" t="e">
        <f>Adressliste_Anmeldungen!C23</f>
        <v>#N/A</v>
      </c>
      <c r="K23" s="78">
        <f>Adressliste_Anmeldungen!S23</f>
        <v>2</v>
      </c>
      <c r="L23" s="78">
        <f>Adressliste_Anmeldungen!P23</f>
        <v>3</v>
      </c>
    </row>
    <row r="24" spans="2:12" s="65" customFormat="1" x14ac:dyDescent="0.25">
      <c r="B24" s="78">
        <f>Adressliste_Anmeldungen!A24</f>
        <v>23</v>
      </c>
      <c r="C24" s="78" t="str">
        <f>Adressliste_Anmeldungen!D24&amp;" "&amp;Adressliste_Anmeldungen!E24</f>
        <v>Gasser Martin</v>
      </c>
      <c r="D24" s="78" t="str">
        <f>Adressliste_Anmeldungen!E24</f>
        <v>Martin</v>
      </c>
      <c r="E24" s="78"/>
      <c r="F24" s="78"/>
      <c r="G24" s="78" t="str">
        <f>Adressliste_Anmeldungen!G24</f>
        <v>S</v>
      </c>
      <c r="H24" s="78"/>
      <c r="I24" s="78" t="str">
        <f>Adressliste_Anmeldungen!C24</f>
        <v>Siggenthal</v>
      </c>
      <c r="K24" s="78">
        <f>Adressliste_Anmeldungen!S24</f>
        <v>3</v>
      </c>
      <c r="L24" s="78">
        <f>Adressliste_Anmeldungen!P24</f>
        <v>3</v>
      </c>
    </row>
    <row r="25" spans="2:12" s="65" customFormat="1" x14ac:dyDescent="0.25">
      <c r="B25" s="78">
        <f>Adressliste_Anmeldungen!A25</f>
        <v>24</v>
      </c>
      <c r="C25" s="78" t="str">
        <f>Adressliste_Anmeldungen!D25&amp;" "&amp;Adressliste_Anmeldungen!E25</f>
        <v>Baldinger Matthias</v>
      </c>
      <c r="D25" s="78" t="str">
        <f>Adressliste_Anmeldungen!E25</f>
        <v>Matthias</v>
      </c>
      <c r="E25" s="78"/>
      <c r="F25" s="78"/>
      <c r="G25" s="78" t="str">
        <f>Adressliste_Anmeldungen!G25</f>
        <v>E</v>
      </c>
      <c r="H25" s="78"/>
      <c r="I25" s="78" t="str">
        <f>Adressliste_Anmeldungen!C25</f>
        <v>Siggenthal</v>
      </c>
      <c r="K25" s="78">
        <f>Adressliste_Anmeldungen!S25</f>
        <v>4</v>
      </c>
      <c r="L25" s="78">
        <f>Adressliste_Anmeldungen!P25</f>
        <v>3</v>
      </c>
    </row>
    <row r="26" spans="2:12" s="65" customFormat="1" x14ac:dyDescent="0.25">
      <c r="B26" s="78">
        <f>Adressliste_Anmeldungen!A26</f>
        <v>25</v>
      </c>
      <c r="C26" s="78" t="e">
        <f>Adressliste_Anmeldungen!D26&amp;" "&amp;Adressliste_Anmeldungen!E26</f>
        <v>#N/A</v>
      </c>
      <c r="D26" s="78" t="e">
        <f>Adressliste_Anmeldungen!E26</f>
        <v>#N/A</v>
      </c>
      <c r="E26" s="78"/>
      <c r="F26" s="78"/>
      <c r="G26" s="78" t="e">
        <f>Adressliste_Anmeldungen!G26</f>
        <v>#N/A</v>
      </c>
      <c r="H26" s="78"/>
      <c r="I26" s="78" t="e">
        <f>Adressliste_Anmeldungen!C26</f>
        <v>#N/A</v>
      </c>
      <c r="K26" s="78">
        <f>Adressliste_Anmeldungen!S26</f>
        <v>5</v>
      </c>
      <c r="L26" s="78">
        <f>Adressliste_Anmeldungen!P26</f>
        <v>3</v>
      </c>
    </row>
    <row r="27" spans="2:12" s="65" customFormat="1" x14ac:dyDescent="0.25">
      <c r="B27" s="78">
        <f>Adressliste_Anmeldungen!A27</f>
        <v>26</v>
      </c>
      <c r="C27" s="78" t="e">
        <f>Adressliste_Anmeldungen!D27&amp;" "&amp;Adressliste_Anmeldungen!E27</f>
        <v>#N/A</v>
      </c>
      <c r="D27" s="78" t="e">
        <f>Adressliste_Anmeldungen!E27</f>
        <v>#N/A</v>
      </c>
      <c r="E27" s="78"/>
      <c r="F27" s="78"/>
      <c r="G27" s="78" t="e">
        <f>Adressliste_Anmeldungen!G27</f>
        <v>#N/A</v>
      </c>
      <c r="H27" s="78"/>
      <c r="I27" s="78" t="e">
        <f>Adressliste_Anmeldungen!C27</f>
        <v>#N/A</v>
      </c>
      <c r="K27" s="78">
        <f>Adressliste_Anmeldungen!S27</f>
        <v>6</v>
      </c>
      <c r="L27" s="78">
        <f>Adressliste_Anmeldungen!P27</f>
        <v>3</v>
      </c>
    </row>
    <row r="28" spans="2:12" s="65" customFormat="1" x14ac:dyDescent="0.25">
      <c r="B28" s="78">
        <f>Adressliste_Anmeldungen!A28</f>
        <v>27</v>
      </c>
      <c r="C28" s="78" t="str">
        <f>Adressliste_Anmeldungen!D28&amp;" "&amp;Adressliste_Anmeldungen!E28</f>
        <v>Gogniat Roland</v>
      </c>
      <c r="D28" s="78" t="str">
        <f>Adressliste_Anmeldungen!E28</f>
        <v>Roland</v>
      </c>
      <c r="E28" s="78"/>
      <c r="F28" s="78"/>
      <c r="G28" s="78" t="str">
        <f>Adressliste_Anmeldungen!G28</f>
        <v>S</v>
      </c>
      <c r="H28" s="78"/>
      <c r="I28" s="78" t="str">
        <f>Adressliste_Anmeldungen!C28</f>
        <v>Franches-Montagnes</v>
      </c>
      <c r="K28" s="78">
        <f>Adressliste_Anmeldungen!S28</f>
        <v>7</v>
      </c>
      <c r="L28" s="78">
        <f>Adressliste_Anmeldungen!P28</f>
        <v>3</v>
      </c>
    </row>
    <row r="29" spans="2:12" s="65" customFormat="1" x14ac:dyDescent="0.25">
      <c r="B29" s="78">
        <f>Adressliste_Anmeldungen!A29</f>
        <v>28</v>
      </c>
      <c r="C29" s="78" t="e">
        <f>Adressliste_Anmeldungen!D29&amp;" "&amp;Adressliste_Anmeldungen!E29</f>
        <v>#N/A</v>
      </c>
      <c r="D29" s="78" t="e">
        <f>Adressliste_Anmeldungen!E29</f>
        <v>#N/A</v>
      </c>
      <c r="E29" s="78"/>
      <c r="F29" s="78"/>
      <c r="G29" s="78" t="e">
        <f>Adressliste_Anmeldungen!G29</f>
        <v>#N/A</v>
      </c>
      <c r="H29" s="78"/>
      <c r="I29" s="78" t="e">
        <f>Adressliste_Anmeldungen!C29</f>
        <v>#N/A</v>
      </c>
      <c r="K29" s="78">
        <f>Adressliste_Anmeldungen!S29</f>
        <v>8</v>
      </c>
      <c r="L29" s="78">
        <f>Adressliste_Anmeldungen!P29</f>
        <v>3</v>
      </c>
    </row>
    <row r="30" spans="2:12" s="65" customFormat="1" x14ac:dyDescent="0.25">
      <c r="B30" s="78">
        <f>Adressliste_Anmeldungen!A30</f>
        <v>29</v>
      </c>
      <c r="C30" s="78" t="e">
        <f>Adressliste_Anmeldungen!D30&amp;" "&amp;Adressliste_Anmeldungen!E30</f>
        <v>#N/A</v>
      </c>
      <c r="D30" s="78" t="e">
        <f>Adressliste_Anmeldungen!E30</f>
        <v>#N/A</v>
      </c>
      <c r="E30" s="78"/>
      <c r="F30" s="78"/>
      <c r="G30" s="78" t="e">
        <f>Adressliste_Anmeldungen!G30</f>
        <v>#N/A</v>
      </c>
      <c r="H30" s="78"/>
      <c r="I30" s="78" t="e">
        <f>Adressliste_Anmeldungen!C30</f>
        <v>#N/A</v>
      </c>
      <c r="K30" s="78">
        <f>Adressliste_Anmeldungen!S30</f>
        <v>9</v>
      </c>
      <c r="L30" s="78">
        <f>Adressliste_Anmeldungen!P30</f>
        <v>3</v>
      </c>
    </row>
    <row r="31" spans="2:12" s="65" customFormat="1" x14ac:dyDescent="0.25">
      <c r="B31" s="78">
        <f>Adressliste_Anmeldungen!A31</f>
        <v>30</v>
      </c>
      <c r="C31" s="78" t="e">
        <f>Adressliste_Anmeldungen!D31&amp;" "&amp;Adressliste_Anmeldungen!E31</f>
        <v>#N/A</v>
      </c>
      <c r="D31" s="78" t="e">
        <f>Adressliste_Anmeldungen!E31</f>
        <v>#N/A</v>
      </c>
      <c r="E31" s="78"/>
      <c r="F31" s="78"/>
      <c r="G31" s="78" t="e">
        <f>Adressliste_Anmeldungen!G31</f>
        <v>#N/A</v>
      </c>
      <c r="H31" s="78"/>
      <c r="I31" s="78" t="e">
        <f>Adressliste_Anmeldungen!C31</f>
        <v>#N/A</v>
      </c>
      <c r="K31" s="78">
        <f>Adressliste_Anmeldungen!S31</f>
        <v>10</v>
      </c>
      <c r="L31" s="78">
        <f>Adressliste_Anmeldungen!P31</f>
        <v>3</v>
      </c>
    </row>
    <row r="32" spans="2:12" s="65" customFormat="1" x14ac:dyDescent="0.25">
      <c r="B32" s="78">
        <f>Adressliste_Anmeldungen!A32</f>
        <v>31</v>
      </c>
      <c r="C32" s="78" t="e">
        <f>Adressliste_Anmeldungen!D32&amp;" "&amp;Adressliste_Anmeldungen!E32</f>
        <v>#N/A</v>
      </c>
      <c r="D32" s="78" t="e">
        <f>Adressliste_Anmeldungen!E32</f>
        <v>#N/A</v>
      </c>
      <c r="E32" s="78"/>
      <c r="F32" s="78"/>
      <c r="G32" s="78" t="e">
        <f>Adressliste_Anmeldungen!G32</f>
        <v>#N/A</v>
      </c>
      <c r="H32" s="78"/>
      <c r="I32" s="78" t="e">
        <f>Adressliste_Anmeldungen!C32</f>
        <v>#N/A</v>
      </c>
      <c r="K32" s="78">
        <f>Adressliste_Anmeldungen!S32</f>
        <v>1</v>
      </c>
      <c r="L32" s="78">
        <f>Adressliste_Anmeldungen!P32</f>
        <v>4</v>
      </c>
    </row>
    <row r="33" spans="2:12" s="65" customFormat="1" x14ac:dyDescent="0.25">
      <c r="B33" s="78">
        <f>Adressliste_Anmeldungen!A33</f>
        <v>32</v>
      </c>
      <c r="C33" s="78" t="e">
        <f>Adressliste_Anmeldungen!D33&amp;" "&amp;Adressliste_Anmeldungen!E33</f>
        <v>#N/A</v>
      </c>
      <c r="D33" s="78" t="e">
        <f>Adressliste_Anmeldungen!E33</f>
        <v>#N/A</v>
      </c>
      <c r="E33" s="78"/>
      <c r="F33" s="78"/>
      <c r="G33" s="78" t="e">
        <f>Adressliste_Anmeldungen!G33</f>
        <v>#N/A</v>
      </c>
      <c r="H33" s="78"/>
      <c r="I33" s="78" t="e">
        <f>Adressliste_Anmeldungen!C33</f>
        <v>#N/A</v>
      </c>
      <c r="K33" s="78">
        <f>Adressliste_Anmeldungen!S33</f>
        <v>2</v>
      </c>
      <c r="L33" s="78">
        <f>Adressliste_Anmeldungen!P33</f>
        <v>4</v>
      </c>
    </row>
    <row r="34" spans="2:12" s="65" customFormat="1" x14ac:dyDescent="0.25">
      <c r="B34" s="78">
        <f>Adressliste_Anmeldungen!A34</f>
        <v>33</v>
      </c>
      <c r="C34" s="78" t="e">
        <f>Adressliste_Anmeldungen!D34&amp;" "&amp;Adressliste_Anmeldungen!E34</f>
        <v>#N/A</v>
      </c>
      <c r="D34" s="78" t="e">
        <f>Adressliste_Anmeldungen!E34</f>
        <v>#N/A</v>
      </c>
      <c r="E34" s="78"/>
      <c r="F34" s="78"/>
      <c r="G34" s="78" t="e">
        <f>Adressliste_Anmeldungen!G34</f>
        <v>#N/A</v>
      </c>
      <c r="H34" s="78"/>
      <c r="I34" s="78" t="e">
        <f>Adressliste_Anmeldungen!C34</f>
        <v>#N/A</v>
      </c>
      <c r="K34" s="78">
        <f>Adressliste_Anmeldungen!S34</f>
        <v>3</v>
      </c>
      <c r="L34" s="78">
        <f>Adressliste_Anmeldungen!P34</f>
        <v>4</v>
      </c>
    </row>
    <row r="35" spans="2:12" s="65" customFormat="1" x14ac:dyDescent="0.25">
      <c r="B35" s="78">
        <f>Adressliste_Anmeldungen!A35</f>
        <v>34</v>
      </c>
      <c r="C35" s="78" t="e">
        <f>Adressliste_Anmeldungen!D35&amp;" "&amp;Adressliste_Anmeldungen!E35</f>
        <v>#N/A</v>
      </c>
      <c r="D35" s="78" t="e">
        <f>Adressliste_Anmeldungen!E35</f>
        <v>#N/A</v>
      </c>
      <c r="E35" s="78"/>
      <c r="F35" s="78"/>
      <c r="G35" s="78" t="e">
        <f>Adressliste_Anmeldungen!G35</f>
        <v>#N/A</v>
      </c>
      <c r="H35" s="78"/>
      <c r="I35" s="78" t="e">
        <f>Adressliste_Anmeldungen!C35</f>
        <v>#N/A</v>
      </c>
      <c r="K35" s="78">
        <f>Adressliste_Anmeldungen!S35</f>
        <v>4</v>
      </c>
      <c r="L35" s="78">
        <f>Adressliste_Anmeldungen!P35</f>
        <v>4</v>
      </c>
    </row>
    <row r="36" spans="2:12" s="65" customFormat="1" x14ac:dyDescent="0.25">
      <c r="B36" s="78">
        <f>Adressliste_Anmeldungen!A36</f>
        <v>35</v>
      </c>
      <c r="C36" s="78" t="e">
        <f>Adressliste_Anmeldungen!D36&amp;" "&amp;Adressliste_Anmeldungen!E36</f>
        <v>#N/A</v>
      </c>
      <c r="D36" s="78" t="e">
        <f>Adressliste_Anmeldungen!E36</f>
        <v>#N/A</v>
      </c>
      <c r="E36" s="78"/>
      <c r="F36" s="78"/>
      <c r="G36" s="78" t="e">
        <f>Adressliste_Anmeldungen!G36</f>
        <v>#N/A</v>
      </c>
      <c r="H36" s="78"/>
      <c r="I36" s="78" t="e">
        <f>Adressliste_Anmeldungen!C36</f>
        <v>#N/A</v>
      </c>
      <c r="K36" s="78">
        <f>Adressliste_Anmeldungen!S36</f>
        <v>5</v>
      </c>
      <c r="L36" s="78">
        <f>Adressliste_Anmeldungen!P36</f>
        <v>4</v>
      </c>
    </row>
    <row r="37" spans="2:12" s="65" customFormat="1" x14ac:dyDescent="0.25">
      <c r="B37" s="78">
        <f>Adressliste_Anmeldungen!A37</f>
        <v>36</v>
      </c>
      <c r="C37" s="78" t="e">
        <f>Adressliste_Anmeldungen!D37&amp;" "&amp;Adressliste_Anmeldungen!E37</f>
        <v>#N/A</v>
      </c>
      <c r="D37" s="78" t="e">
        <f>Adressliste_Anmeldungen!E37</f>
        <v>#N/A</v>
      </c>
      <c r="E37" s="78"/>
      <c r="F37" s="78"/>
      <c r="G37" s="78" t="e">
        <f>Adressliste_Anmeldungen!G37</f>
        <v>#N/A</v>
      </c>
      <c r="H37" s="78"/>
      <c r="I37" s="78" t="e">
        <f>Adressliste_Anmeldungen!C37</f>
        <v>#N/A</v>
      </c>
      <c r="K37" s="78">
        <f>Adressliste_Anmeldungen!S37</f>
        <v>6</v>
      </c>
      <c r="L37" s="78">
        <f>Adressliste_Anmeldungen!P37</f>
        <v>4</v>
      </c>
    </row>
    <row r="38" spans="2:12" s="65" customFormat="1" x14ac:dyDescent="0.25">
      <c r="B38" s="78">
        <f>Adressliste_Anmeldungen!A38</f>
        <v>37</v>
      </c>
      <c r="C38" s="78" t="e">
        <f>Adressliste_Anmeldungen!D38&amp;" "&amp;Adressliste_Anmeldungen!E38</f>
        <v>#N/A</v>
      </c>
      <c r="D38" s="78" t="e">
        <f>Adressliste_Anmeldungen!E38</f>
        <v>#N/A</v>
      </c>
      <c r="E38" s="78"/>
      <c r="F38" s="78"/>
      <c r="G38" s="78" t="e">
        <f>Adressliste_Anmeldungen!G38</f>
        <v>#N/A</v>
      </c>
      <c r="H38" s="78"/>
      <c r="I38" s="78" t="e">
        <f>Adressliste_Anmeldungen!C38</f>
        <v>#N/A</v>
      </c>
      <c r="K38" s="78">
        <f>Adressliste_Anmeldungen!S38</f>
        <v>7</v>
      </c>
      <c r="L38" s="78">
        <f>Adressliste_Anmeldungen!P38</f>
        <v>4</v>
      </c>
    </row>
    <row r="39" spans="2:12" s="65" customFormat="1" x14ac:dyDescent="0.25">
      <c r="B39" s="78">
        <f>Adressliste_Anmeldungen!A39</f>
        <v>38</v>
      </c>
      <c r="C39" s="78" t="e">
        <f>Adressliste_Anmeldungen!D39&amp;" "&amp;Adressliste_Anmeldungen!E39</f>
        <v>#N/A</v>
      </c>
      <c r="D39" s="78" t="e">
        <f>Adressliste_Anmeldungen!E39</f>
        <v>#N/A</v>
      </c>
      <c r="E39" s="78"/>
      <c r="F39" s="78"/>
      <c r="G39" s="78" t="e">
        <f>Adressliste_Anmeldungen!G39</f>
        <v>#N/A</v>
      </c>
      <c r="H39" s="78"/>
      <c r="I39" s="78" t="e">
        <f>Adressliste_Anmeldungen!C39</f>
        <v>#N/A</v>
      </c>
      <c r="K39" s="78">
        <f>Adressliste_Anmeldungen!S39</f>
        <v>8</v>
      </c>
      <c r="L39" s="78">
        <f>Adressliste_Anmeldungen!P39</f>
        <v>4</v>
      </c>
    </row>
    <row r="40" spans="2:12" s="65" customFormat="1" x14ac:dyDescent="0.25">
      <c r="B40" s="78">
        <f>Adressliste_Anmeldungen!A40</f>
        <v>39</v>
      </c>
      <c r="C40" s="78" t="e">
        <f>Adressliste_Anmeldungen!D40&amp;" "&amp;Adressliste_Anmeldungen!E40</f>
        <v>#N/A</v>
      </c>
      <c r="D40" s="78" t="e">
        <f>Adressliste_Anmeldungen!E40</f>
        <v>#N/A</v>
      </c>
      <c r="E40" s="78"/>
      <c r="F40" s="78"/>
      <c r="G40" s="78" t="e">
        <f>Adressliste_Anmeldungen!G40</f>
        <v>#N/A</v>
      </c>
      <c r="H40" s="78"/>
      <c r="I40" s="78" t="e">
        <f>Adressliste_Anmeldungen!C40</f>
        <v>#N/A</v>
      </c>
      <c r="K40" s="78">
        <f>Adressliste_Anmeldungen!S40</f>
        <v>9</v>
      </c>
      <c r="L40" s="78">
        <f>Adressliste_Anmeldungen!P40</f>
        <v>4</v>
      </c>
    </row>
    <row r="41" spans="2:12" s="65" customFormat="1" x14ac:dyDescent="0.25">
      <c r="B41" s="78">
        <f>Adressliste_Anmeldungen!A41</f>
        <v>40</v>
      </c>
      <c r="C41" s="78" t="e">
        <f>Adressliste_Anmeldungen!D41&amp;" "&amp;Adressliste_Anmeldungen!E41</f>
        <v>#N/A</v>
      </c>
      <c r="D41" s="78" t="e">
        <f>Adressliste_Anmeldungen!E41</f>
        <v>#N/A</v>
      </c>
      <c r="E41" s="78"/>
      <c r="F41" s="78"/>
      <c r="G41" s="78" t="e">
        <f>Adressliste_Anmeldungen!G41</f>
        <v>#N/A</v>
      </c>
      <c r="H41" s="78"/>
      <c r="I41" s="78" t="e">
        <f>Adressliste_Anmeldungen!C41</f>
        <v>#N/A</v>
      </c>
      <c r="K41" s="78">
        <f>Adressliste_Anmeldungen!S41</f>
        <v>10</v>
      </c>
      <c r="L41" s="78">
        <f>Adressliste_Anmeldungen!P41</f>
        <v>4</v>
      </c>
    </row>
    <row r="42" spans="2:12" s="65" customFormat="1" x14ac:dyDescent="0.25">
      <c r="B42" s="78">
        <f>Adressliste_Anmeldungen!A42</f>
        <v>41</v>
      </c>
      <c r="C42" s="78" t="e">
        <f>Adressliste_Anmeldungen!D42&amp;" "&amp;Adressliste_Anmeldungen!E42</f>
        <v>#N/A</v>
      </c>
      <c r="D42" s="78" t="e">
        <f>Adressliste_Anmeldungen!E42</f>
        <v>#N/A</v>
      </c>
      <c r="E42" s="78"/>
      <c r="F42" s="78"/>
      <c r="G42" s="78" t="e">
        <f>Adressliste_Anmeldungen!G42</f>
        <v>#N/A</v>
      </c>
      <c r="H42" s="78"/>
      <c r="I42" s="78" t="e">
        <f>Adressliste_Anmeldungen!C42</f>
        <v>#N/A</v>
      </c>
      <c r="K42" s="78">
        <f>Adressliste_Anmeldungen!S42</f>
        <v>1</v>
      </c>
      <c r="L42" s="78">
        <f>Adressliste_Anmeldungen!P42</f>
        <v>5</v>
      </c>
    </row>
    <row r="43" spans="2:12" s="65" customFormat="1" x14ac:dyDescent="0.25">
      <c r="B43" s="78">
        <f>Adressliste_Anmeldungen!A43</f>
        <v>42</v>
      </c>
      <c r="C43" s="78" t="str">
        <f>Adressliste_Anmeldungen!D43&amp;" "&amp;Adressliste_Anmeldungen!E43</f>
        <v>Bründler Thomas</v>
      </c>
      <c r="D43" s="78" t="str">
        <f>Adressliste_Anmeldungen!E43</f>
        <v>Thomas</v>
      </c>
      <c r="E43" s="78"/>
      <c r="F43" s="78"/>
      <c r="G43" s="78" t="str">
        <f>Adressliste_Anmeldungen!G43</f>
        <v>E</v>
      </c>
      <c r="H43" s="78"/>
      <c r="I43" s="78" t="str">
        <f>Adressliste_Anmeldungen!C43</f>
        <v>Winterthur-Stadt</v>
      </c>
      <c r="K43" s="78">
        <f>Adressliste_Anmeldungen!S43</f>
        <v>2</v>
      </c>
      <c r="L43" s="78">
        <f>Adressliste_Anmeldungen!P43</f>
        <v>5</v>
      </c>
    </row>
    <row r="44" spans="2:12" s="65" customFormat="1" x14ac:dyDescent="0.25">
      <c r="B44" s="78">
        <f>Adressliste_Anmeldungen!A44</f>
        <v>43</v>
      </c>
      <c r="C44" s="78" t="e">
        <f>Adressliste_Anmeldungen!D44&amp;" "&amp;Adressliste_Anmeldungen!E44</f>
        <v>#N/A</v>
      </c>
      <c r="D44" s="78" t="e">
        <f>Adressliste_Anmeldungen!E44</f>
        <v>#N/A</v>
      </c>
      <c r="E44" s="78"/>
      <c r="F44" s="78"/>
      <c r="G44" s="78" t="e">
        <f>Adressliste_Anmeldungen!G44</f>
        <v>#N/A</v>
      </c>
      <c r="H44" s="78"/>
      <c r="I44" s="78" t="e">
        <f>Adressliste_Anmeldungen!C44</f>
        <v>#N/A</v>
      </c>
      <c r="K44" s="78">
        <f>Adressliste_Anmeldungen!S44</f>
        <v>3</v>
      </c>
      <c r="L44" s="78">
        <f>Adressliste_Anmeldungen!P44</f>
        <v>5</v>
      </c>
    </row>
    <row r="45" spans="2:12" s="65" customFormat="1" x14ac:dyDescent="0.25">
      <c r="B45" s="78">
        <f>Adressliste_Anmeldungen!A45</f>
        <v>44</v>
      </c>
      <c r="C45" s="78" t="e">
        <f>Adressliste_Anmeldungen!D45&amp;" "&amp;Adressliste_Anmeldungen!E45</f>
        <v>#N/A</v>
      </c>
      <c r="D45" s="78" t="e">
        <f>Adressliste_Anmeldungen!E45</f>
        <v>#N/A</v>
      </c>
      <c r="E45" s="78"/>
      <c r="F45" s="78"/>
      <c r="G45" s="78" t="e">
        <f>Adressliste_Anmeldungen!G45</f>
        <v>#N/A</v>
      </c>
      <c r="H45" s="78"/>
      <c r="I45" s="78" t="e">
        <f>Adressliste_Anmeldungen!C45</f>
        <v>#N/A</v>
      </c>
      <c r="K45" s="78">
        <f>Adressliste_Anmeldungen!S45</f>
        <v>4</v>
      </c>
      <c r="L45" s="78">
        <f>Adressliste_Anmeldungen!P45</f>
        <v>5</v>
      </c>
    </row>
    <row r="46" spans="2:12" s="65" customFormat="1" x14ac:dyDescent="0.25">
      <c r="B46" s="78">
        <f>Adressliste_Anmeldungen!A46</f>
        <v>45</v>
      </c>
      <c r="C46" s="78" t="e">
        <f>Adressliste_Anmeldungen!D46&amp;" "&amp;Adressliste_Anmeldungen!E46</f>
        <v>#N/A</v>
      </c>
      <c r="D46" s="78" t="e">
        <f>Adressliste_Anmeldungen!E46</f>
        <v>#N/A</v>
      </c>
      <c r="E46" s="78"/>
      <c r="F46" s="78"/>
      <c r="G46" s="78" t="e">
        <f>Adressliste_Anmeldungen!G46</f>
        <v>#N/A</v>
      </c>
      <c r="H46" s="78"/>
      <c r="I46" s="78" t="e">
        <f>Adressliste_Anmeldungen!C46</f>
        <v>#N/A</v>
      </c>
      <c r="K46" s="78">
        <f>Adressliste_Anmeldungen!S46</f>
        <v>5</v>
      </c>
      <c r="L46" s="78">
        <f>Adressliste_Anmeldungen!P46</f>
        <v>5</v>
      </c>
    </row>
    <row r="47" spans="2:12" s="65" customFormat="1" x14ac:dyDescent="0.25">
      <c r="B47" s="78">
        <f>Adressliste_Anmeldungen!A47</f>
        <v>46</v>
      </c>
      <c r="C47" s="78" t="str">
        <f>Adressliste_Anmeldungen!D47&amp;" "&amp;Adressliste_Anmeldungen!E47</f>
        <v>Wallner Martin</v>
      </c>
      <c r="D47" s="78" t="str">
        <f>Adressliste_Anmeldungen!E47</f>
        <v>Martin</v>
      </c>
      <c r="E47" s="78"/>
      <c r="F47" s="78"/>
      <c r="G47" s="78" t="str">
        <f>Adressliste_Anmeldungen!G47</f>
        <v>SV</v>
      </c>
      <c r="H47" s="78"/>
      <c r="I47" s="78" t="str">
        <f>Adressliste_Anmeldungen!C47</f>
        <v>Wülflingen SV</v>
      </c>
      <c r="K47" s="78">
        <f>Adressliste_Anmeldungen!S47</f>
        <v>6</v>
      </c>
      <c r="L47" s="78">
        <f>Adressliste_Anmeldungen!P47</f>
        <v>5</v>
      </c>
    </row>
    <row r="48" spans="2:12" s="65" customFormat="1" x14ac:dyDescent="0.25">
      <c r="B48" s="78">
        <f>Adressliste_Anmeldungen!A48</f>
        <v>47</v>
      </c>
      <c r="C48" s="78" t="str">
        <f>Adressliste_Anmeldungen!D48&amp;" "&amp;Adressliste_Anmeldungen!E48</f>
        <v>Spichtig Armin</v>
      </c>
      <c r="D48" s="78" t="str">
        <f>Adressliste_Anmeldungen!E48</f>
        <v>Armin</v>
      </c>
      <c r="E48" s="78"/>
      <c r="F48" s="78"/>
      <c r="G48" s="78" t="str">
        <f>Adressliste_Anmeldungen!G48</f>
        <v>S</v>
      </c>
      <c r="H48" s="78"/>
      <c r="I48" s="78" t="str">
        <f>Adressliste_Anmeldungen!C48</f>
        <v>Grabs</v>
      </c>
      <c r="K48" s="78">
        <f>Adressliste_Anmeldungen!S48</f>
        <v>7</v>
      </c>
      <c r="L48" s="78">
        <f>Adressliste_Anmeldungen!P48</f>
        <v>5</v>
      </c>
    </row>
    <row r="49" spans="2:12" s="65" customFormat="1" x14ac:dyDescent="0.25">
      <c r="B49" s="78">
        <f>Adressliste_Anmeldungen!A49</f>
        <v>48</v>
      </c>
      <c r="C49" s="78" t="str">
        <f>Adressliste_Anmeldungen!D49&amp;" "&amp;Adressliste_Anmeldungen!E49</f>
        <v>Merki Michael</v>
      </c>
      <c r="D49" s="78" t="str">
        <f>Adressliste_Anmeldungen!E49</f>
        <v>Michael</v>
      </c>
      <c r="E49" s="78"/>
      <c r="F49" s="78"/>
      <c r="G49" s="78" t="str">
        <f>Adressliste_Anmeldungen!G49</f>
        <v>S</v>
      </c>
      <c r="H49" s="78"/>
      <c r="I49" s="78" t="str">
        <f>Adressliste_Anmeldungen!C49</f>
        <v xml:space="preserve">Dielsdorf und Umgebung SPS             </v>
      </c>
      <c r="K49" s="78">
        <f>Adressliste_Anmeldungen!S49</f>
        <v>8</v>
      </c>
      <c r="L49" s="78">
        <f>Adressliste_Anmeldungen!P49</f>
        <v>5</v>
      </c>
    </row>
    <row r="50" spans="2:12" s="65" customFormat="1" x14ac:dyDescent="0.25">
      <c r="B50" s="78">
        <f>Adressliste_Anmeldungen!A50</f>
        <v>49</v>
      </c>
      <c r="C50" s="78" t="e">
        <f>Adressliste_Anmeldungen!D50&amp;" "&amp;Adressliste_Anmeldungen!E50</f>
        <v>#N/A</v>
      </c>
      <c r="D50" s="78" t="e">
        <f>Adressliste_Anmeldungen!E50</f>
        <v>#N/A</v>
      </c>
      <c r="E50" s="78"/>
      <c r="F50" s="78"/>
      <c r="G50" s="78" t="e">
        <f>Adressliste_Anmeldungen!G50</f>
        <v>#N/A</v>
      </c>
      <c r="H50" s="78"/>
      <c r="I50" s="78" t="e">
        <f>Adressliste_Anmeldungen!C50</f>
        <v>#N/A</v>
      </c>
      <c r="K50" s="78">
        <f>Adressliste_Anmeldungen!S50</f>
        <v>9</v>
      </c>
      <c r="L50" s="78">
        <f>Adressliste_Anmeldungen!P50</f>
        <v>5</v>
      </c>
    </row>
    <row r="51" spans="2:12" s="65" customFormat="1" x14ac:dyDescent="0.25">
      <c r="B51" s="78">
        <f>Adressliste_Anmeldungen!A51</f>
        <v>50</v>
      </c>
      <c r="C51" s="78" t="e">
        <f>Adressliste_Anmeldungen!D51&amp;" "&amp;Adressliste_Anmeldungen!E51</f>
        <v>#N/A</v>
      </c>
      <c r="D51" s="78" t="e">
        <f>Adressliste_Anmeldungen!E51</f>
        <v>#N/A</v>
      </c>
      <c r="E51" s="78"/>
      <c r="F51" s="78"/>
      <c r="G51" s="78" t="e">
        <f>Adressliste_Anmeldungen!G51</f>
        <v>#N/A</v>
      </c>
      <c r="H51" s="78"/>
      <c r="I51" s="78" t="e">
        <f>Adressliste_Anmeldungen!C51</f>
        <v>#N/A</v>
      </c>
      <c r="K51" s="78">
        <f>Adressliste_Anmeldungen!S51</f>
        <v>10</v>
      </c>
      <c r="L51" s="78">
        <f>Adressliste_Anmeldungen!P51</f>
        <v>5</v>
      </c>
    </row>
    <row r="52" spans="2:12" s="65" customFormat="1" x14ac:dyDescent="0.25">
      <c r="B52" s="78">
        <f>Adressliste_Anmeldungen!A52</f>
        <v>51</v>
      </c>
      <c r="C52" s="78" t="e">
        <f>Adressliste_Anmeldungen!D52&amp;" "&amp;Adressliste_Anmeldungen!E52</f>
        <v>#N/A</v>
      </c>
      <c r="D52" s="78" t="e">
        <f>Adressliste_Anmeldungen!E52</f>
        <v>#N/A</v>
      </c>
      <c r="E52" s="78"/>
      <c r="F52" s="78"/>
      <c r="G52" s="78" t="e">
        <f>Adressliste_Anmeldungen!G52</f>
        <v>#N/A</v>
      </c>
      <c r="H52" s="78"/>
      <c r="I52" s="78" t="e">
        <f>Adressliste_Anmeldungen!C52</f>
        <v>#N/A</v>
      </c>
      <c r="K52" s="78">
        <f>Adressliste_Anmeldungen!S52</f>
        <v>1</v>
      </c>
      <c r="L52" s="78">
        <f>Adressliste_Anmeldungen!P52</f>
        <v>6</v>
      </c>
    </row>
    <row r="53" spans="2:12" s="65" customFormat="1" x14ac:dyDescent="0.25">
      <c r="B53" s="78">
        <f>Adressliste_Anmeldungen!A53</f>
        <v>52</v>
      </c>
      <c r="C53" s="78" t="e">
        <f>Adressliste_Anmeldungen!D53&amp;" "&amp;Adressliste_Anmeldungen!E53</f>
        <v>#N/A</v>
      </c>
      <c r="D53" s="78" t="e">
        <f>Adressliste_Anmeldungen!E53</f>
        <v>#N/A</v>
      </c>
      <c r="E53" s="78"/>
      <c r="F53" s="78"/>
      <c r="G53" s="78" t="e">
        <f>Adressliste_Anmeldungen!G53</f>
        <v>#N/A</v>
      </c>
      <c r="H53" s="78"/>
      <c r="I53" s="78" t="e">
        <f>Adressliste_Anmeldungen!C53</f>
        <v>#N/A</v>
      </c>
      <c r="K53" s="78">
        <f>Adressliste_Anmeldungen!S53</f>
        <v>2</v>
      </c>
      <c r="L53" s="78">
        <f>Adressliste_Anmeldungen!P53</f>
        <v>6</v>
      </c>
    </row>
    <row r="54" spans="2:12" s="65" customFormat="1" x14ac:dyDescent="0.25">
      <c r="B54" s="78">
        <f>Adressliste_Anmeldungen!A54</f>
        <v>53</v>
      </c>
      <c r="C54" s="78" t="str">
        <f>Adressliste_Anmeldungen!D54&amp;" "&amp;Adressliste_Anmeldungen!E54</f>
        <v>Pfiffner Thomas</v>
      </c>
      <c r="D54" s="78" t="str">
        <f>Adressliste_Anmeldungen!E54</f>
        <v>Thomas</v>
      </c>
      <c r="E54" s="78"/>
      <c r="F54" s="78"/>
      <c r="G54" s="78" t="str">
        <f>Adressliste_Anmeldungen!G54</f>
        <v>E</v>
      </c>
      <c r="H54" s="78"/>
      <c r="I54" s="78" t="str">
        <f>Adressliste_Anmeldungen!C54</f>
        <v>Mels</v>
      </c>
      <c r="K54" s="78">
        <f>Adressliste_Anmeldungen!S54</f>
        <v>3</v>
      </c>
      <c r="L54" s="78">
        <f>Adressliste_Anmeldungen!P54</f>
        <v>6</v>
      </c>
    </row>
    <row r="55" spans="2:12" s="65" customFormat="1" x14ac:dyDescent="0.25">
      <c r="B55" s="78">
        <f>Adressliste_Anmeldungen!A55</f>
        <v>54</v>
      </c>
      <c r="C55" s="78" t="str">
        <f>Adressliste_Anmeldungen!D55&amp;" "&amp;Adressliste_Anmeldungen!E55</f>
        <v>Bless Roger</v>
      </c>
      <c r="D55" s="78" t="str">
        <f>Adressliste_Anmeldungen!E55</f>
        <v>Roger</v>
      </c>
      <c r="E55" s="78"/>
      <c r="F55" s="78"/>
      <c r="G55" s="78" t="str">
        <f>Adressliste_Anmeldungen!G55</f>
        <v>E</v>
      </c>
      <c r="H55" s="78"/>
      <c r="I55" s="78" t="str">
        <f>Adressliste_Anmeldungen!C55</f>
        <v>Mels</v>
      </c>
      <c r="K55" s="78">
        <f>Adressliste_Anmeldungen!S55</f>
        <v>4</v>
      </c>
      <c r="L55" s="78">
        <f>Adressliste_Anmeldungen!P55</f>
        <v>6</v>
      </c>
    </row>
    <row r="56" spans="2:12" s="65" customFormat="1" x14ac:dyDescent="0.25">
      <c r="B56" s="78">
        <f>Adressliste_Anmeldungen!A56</f>
        <v>55</v>
      </c>
      <c r="C56" s="78" t="str">
        <f>Adressliste_Anmeldungen!D56&amp;" "&amp;Adressliste_Anmeldungen!E56</f>
        <v>Baumgartner Andreas</v>
      </c>
      <c r="D56" s="78" t="str">
        <f>Adressliste_Anmeldungen!E56</f>
        <v>Andreas</v>
      </c>
      <c r="E56" s="78"/>
      <c r="F56" s="78"/>
      <c r="G56" s="78" t="str">
        <f>Adressliste_Anmeldungen!G56</f>
        <v>V</v>
      </c>
      <c r="H56" s="78"/>
      <c r="I56" s="78" t="str">
        <f>Adressliste_Anmeldungen!C56</f>
        <v>Menziken-Burg</v>
      </c>
      <c r="K56" s="78">
        <f>Adressliste_Anmeldungen!S56</f>
        <v>5</v>
      </c>
      <c r="L56" s="78">
        <f>Adressliste_Anmeldungen!P56</f>
        <v>6</v>
      </c>
    </row>
    <row r="57" spans="2:12" s="65" customFormat="1" x14ac:dyDescent="0.25">
      <c r="B57" s="78">
        <f>Adressliste_Anmeldungen!A57</f>
        <v>56</v>
      </c>
      <c r="C57" s="78" t="str">
        <f>Adressliste_Anmeldungen!D57&amp;" "&amp;Adressliste_Anmeldungen!E57</f>
        <v>Merki Sascha</v>
      </c>
      <c r="D57" s="78" t="str">
        <f>Adressliste_Anmeldungen!E57</f>
        <v>Sascha</v>
      </c>
      <c r="E57" s="78"/>
      <c r="F57" s="78"/>
      <c r="G57" s="78" t="str">
        <f>Adressliste_Anmeldungen!G57</f>
        <v>E</v>
      </c>
      <c r="H57" s="78"/>
      <c r="I57" s="78" t="str">
        <f>Adressliste_Anmeldungen!C57</f>
        <v>SPS Küsnacht</v>
      </c>
      <c r="K57" s="78">
        <f>Adressliste_Anmeldungen!S57</f>
        <v>6</v>
      </c>
      <c r="L57" s="78">
        <f>Adressliste_Anmeldungen!P57</f>
        <v>6</v>
      </c>
    </row>
    <row r="58" spans="2:12" s="65" customFormat="1" x14ac:dyDescent="0.25">
      <c r="B58" s="78">
        <f>Adressliste_Anmeldungen!A58</f>
        <v>57</v>
      </c>
      <c r="C58" s="78" t="str">
        <f>Adressliste_Anmeldungen!D58&amp;" "&amp;Adressliste_Anmeldungen!E58</f>
        <v>Eberle Roger</v>
      </c>
      <c r="D58" s="78" t="str">
        <f>Adressliste_Anmeldungen!E58</f>
        <v>Roger</v>
      </c>
      <c r="E58" s="78"/>
      <c r="F58" s="78"/>
      <c r="G58" s="78" t="str">
        <f>Adressliste_Anmeldungen!G58</f>
        <v>E</v>
      </c>
      <c r="H58" s="78"/>
      <c r="I58" s="78" t="str">
        <f>Adressliste_Anmeldungen!C58</f>
        <v>Mels</v>
      </c>
      <c r="K58" s="78">
        <f>Adressliste_Anmeldungen!S58</f>
        <v>7</v>
      </c>
      <c r="L58" s="78">
        <f>Adressliste_Anmeldungen!P58</f>
        <v>6</v>
      </c>
    </row>
    <row r="59" spans="2:12" s="65" customFormat="1" x14ac:dyDescent="0.25">
      <c r="B59" s="78">
        <f>Adressliste_Anmeldungen!A59</f>
        <v>58</v>
      </c>
      <c r="C59" s="78" t="e">
        <f>Adressliste_Anmeldungen!D59&amp;" "&amp;Adressliste_Anmeldungen!E59</f>
        <v>#N/A</v>
      </c>
      <c r="D59" s="78" t="e">
        <f>Adressliste_Anmeldungen!E59</f>
        <v>#N/A</v>
      </c>
      <c r="E59" s="78"/>
      <c r="F59" s="78"/>
      <c r="G59" s="78" t="e">
        <f>Adressliste_Anmeldungen!G59</f>
        <v>#N/A</v>
      </c>
      <c r="H59" s="78"/>
      <c r="I59" s="78" t="e">
        <f>Adressliste_Anmeldungen!C59</f>
        <v>#N/A</v>
      </c>
      <c r="K59" s="78">
        <f>Adressliste_Anmeldungen!S59</f>
        <v>8</v>
      </c>
      <c r="L59" s="78">
        <f>Adressliste_Anmeldungen!P59</f>
        <v>6</v>
      </c>
    </row>
    <row r="60" spans="2:12" s="65" customFormat="1" x14ac:dyDescent="0.25">
      <c r="B60" s="78">
        <f>Adressliste_Anmeldungen!A60</f>
        <v>59</v>
      </c>
      <c r="C60" s="78" t="e">
        <f>Adressliste_Anmeldungen!D60&amp;" "&amp;Adressliste_Anmeldungen!E60</f>
        <v>#N/A</v>
      </c>
      <c r="D60" s="78" t="e">
        <f>Adressliste_Anmeldungen!E60</f>
        <v>#N/A</v>
      </c>
      <c r="E60" s="78"/>
      <c r="F60" s="78"/>
      <c r="G60" s="78" t="e">
        <f>Adressliste_Anmeldungen!G60</f>
        <v>#N/A</v>
      </c>
      <c r="H60" s="78"/>
      <c r="I60" s="78" t="e">
        <f>Adressliste_Anmeldungen!C60</f>
        <v>#N/A</v>
      </c>
      <c r="K60" s="78">
        <f>Adressliste_Anmeldungen!S60</f>
        <v>9</v>
      </c>
      <c r="L60" s="78">
        <f>Adressliste_Anmeldungen!P60</f>
        <v>6</v>
      </c>
    </row>
    <row r="61" spans="2:12" s="65" customFormat="1" x14ac:dyDescent="0.25">
      <c r="B61" s="78">
        <f>Adressliste_Anmeldungen!A61</f>
        <v>60</v>
      </c>
      <c r="C61" s="78" t="e">
        <f>Adressliste_Anmeldungen!D61&amp;" "&amp;Adressliste_Anmeldungen!E61</f>
        <v>#N/A</v>
      </c>
      <c r="D61" s="78" t="e">
        <f>Adressliste_Anmeldungen!E61</f>
        <v>#N/A</v>
      </c>
      <c r="E61" s="78"/>
      <c r="F61" s="78"/>
      <c r="G61" s="78" t="e">
        <f>Adressliste_Anmeldungen!G61</f>
        <v>#N/A</v>
      </c>
      <c r="H61" s="78"/>
      <c r="I61" s="78" t="e">
        <f>Adressliste_Anmeldungen!C61</f>
        <v>#N/A</v>
      </c>
      <c r="K61" s="78">
        <f>Adressliste_Anmeldungen!S61</f>
        <v>10</v>
      </c>
      <c r="L61" s="78">
        <f>Adressliste_Anmeldungen!P61</f>
        <v>6</v>
      </c>
    </row>
    <row r="62" spans="2:12" s="65" customFormat="1" x14ac:dyDescent="0.25">
      <c r="B62" s="78">
        <f>Adressliste_Anmeldungen!A62</f>
        <v>61</v>
      </c>
      <c r="C62" s="78" t="str">
        <f>Adressliste_Anmeldungen!D62&amp;" "&amp;Adressliste_Anmeldungen!E62</f>
        <v>Lüthi Dominik</v>
      </c>
      <c r="D62" s="78" t="str">
        <f>Adressliste_Anmeldungen!E62</f>
        <v>Dominik</v>
      </c>
      <c r="E62" s="78"/>
      <c r="F62" s="78"/>
      <c r="G62" s="78" t="str">
        <f>Adressliste_Anmeldungen!G62</f>
        <v>E</v>
      </c>
      <c r="H62" s="78"/>
      <c r="I62" s="78" t="str">
        <f>Adressliste_Anmeldungen!C62</f>
        <v>Winterthur-Stadt</v>
      </c>
      <c r="K62" s="78">
        <f>Adressliste_Anmeldungen!S62</f>
        <v>1</v>
      </c>
      <c r="L62" s="78">
        <f>Adressliste_Anmeldungen!P62</f>
        <v>7</v>
      </c>
    </row>
    <row r="63" spans="2:12" s="65" customFormat="1" x14ac:dyDescent="0.25">
      <c r="B63" s="78">
        <f>Adressliste_Anmeldungen!A63</f>
        <v>62</v>
      </c>
      <c r="C63" s="78" t="str">
        <f>Adressliste_Anmeldungen!D63&amp;" "&amp;Adressliste_Anmeldungen!E63</f>
        <v>Krenger Patrick</v>
      </c>
      <c r="D63" s="78" t="str">
        <f>Adressliste_Anmeldungen!E63</f>
        <v>Patrick</v>
      </c>
      <c r="E63" s="78"/>
      <c r="F63" s="78"/>
      <c r="G63" s="78" t="str">
        <f>Adressliste_Anmeldungen!G63</f>
        <v>E</v>
      </c>
      <c r="H63" s="78"/>
      <c r="I63" s="78" t="str">
        <f>Adressliste_Anmeldungen!C63</f>
        <v>Balsthal</v>
      </c>
      <c r="K63" s="78">
        <f>Adressliste_Anmeldungen!S63</f>
        <v>2</v>
      </c>
      <c r="L63" s="78">
        <f>Adressliste_Anmeldungen!P63</f>
        <v>7</v>
      </c>
    </row>
    <row r="64" spans="2:12" s="65" customFormat="1" x14ac:dyDescent="0.25">
      <c r="B64" s="78">
        <f>Adressliste_Anmeldungen!A64</f>
        <v>63</v>
      </c>
      <c r="C64" s="78" t="str">
        <f>Adressliste_Anmeldungen!D64&amp;" "&amp;Adressliste_Anmeldungen!E64</f>
        <v>Brühlmann Markus</v>
      </c>
      <c r="D64" s="78" t="str">
        <f>Adressliste_Anmeldungen!E64</f>
        <v>Markus</v>
      </c>
      <c r="E64" s="78"/>
      <c r="F64" s="78"/>
      <c r="G64" s="78" t="str">
        <f>Adressliste_Anmeldungen!G64</f>
        <v>S</v>
      </c>
      <c r="H64" s="78"/>
      <c r="I64" s="78" t="str">
        <f>Adressliste_Anmeldungen!C64</f>
        <v>Schaffhausen, SpS Munot</v>
      </c>
      <c r="K64" s="78">
        <f>Adressliste_Anmeldungen!S64</f>
        <v>3</v>
      </c>
      <c r="L64" s="78">
        <f>Adressliste_Anmeldungen!P64</f>
        <v>7</v>
      </c>
    </row>
    <row r="65" spans="2:12" s="65" customFormat="1" x14ac:dyDescent="0.25">
      <c r="B65" s="78">
        <f>Adressliste_Anmeldungen!A65</f>
        <v>64</v>
      </c>
      <c r="C65" s="78" t="str">
        <f>Adressliste_Anmeldungen!D65&amp;" "&amp;Adressliste_Anmeldungen!E65</f>
        <v>Ryser Walter</v>
      </c>
      <c r="D65" s="78" t="str">
        <f>Adressliste_Anmeldungen!E65</f>
        <v>Walter</v>
      </c>
      <c r="E65" s="78"/>
      <c r="F65" s="78"/>
      <c r="G65" s="78" t="str">
        <f>Adressliste_Anmeldungen!G65</f>
        <v>V</v>
      </c>
      <c r="H65" s="78"/>
      <c r="I65" s="78" t="str">
        <f>Adressliste_Anmeldungen!C65</f>
        <v>Lotzwil-Langenthal</v>
      </c>
      <c r="K65" s="78">
        <f>Adressliste_Anmeldungen!S65</f>
        <v>4</v>
      </c>
      <c r="L65" s="78">
        <f>Adressliste_Anmeldungen!P65</f>
        <v>7</v>
      </c>
    </row>
    <row r="66" spans="2:12" s="65" customFormat="1" x14ac:dyDescent="0.25">
      <c r="B66" s="78">
        <f>Adressliste_Anmeldungen!A66</f>
        <v>65</v>
      </c>
      <c r="C66" s="78" t="str">
        <f>Adressliste_Anmeldungen!D66&amp;" "&amp;Adressliste_Anmeldungen!E66</f>
        <v>Bühler Otto</v>
      </c>
      <c r="D66" s="78" t="str">
        <f>Adressliste_Anmeldungen!E66</f>
        <v>Otto</v>
      </c>
      <c r="E66" s="78"/>
      <c r="F66" s="78"/>
      <c r="G66" s="78" t="str">
        <f>Adressliste_Anmeldungen!G66</f>
        <v>V</v>
      </c>
      <c r="H66" s="78"/>
      <c r="I66" s="78" t="str">
        <f>Adressliste_Anmeldungen!C66</f>
        <v>Lotzwil-Langenthal</v>
      </c>
      <c r="K66" s="78">
        <f>Adressliste_Anmeldungen!S66</f>
        <v>5</v>
      </c>
      <c r="L66" s="78">
        <f>Adressliste_Anmeldungen!P66</f>
        <v>7</v>
      </c>
    </row>
    <row r="67" spans="2:12" s="65" customFormat="1" x14ac:dyDescent="0.25">
      <c r="B67" s="78">
        <f>Adressliste_Anmeldungen!A67</f>
        <v>66</v>
      </c>
      <c r="C67" s="78" t="str">
        <f>Adressliste_Anmeldungen!D67&amp;" "&amp;Adressliste_Anmeldungen!E67</f>
        <v>Grun Daniel</v>
      </c>
      <c r="D67" s="78" t="str">
        <f>Adressliste_Anmeldungen!E67</f>
        <v>Daniel</v>
      </c>
      <c r="E67" s="78"/>
      <c r="F67" s="78"/>
      <c r="G67" s="78" t="str">
        <f>Adressliste_Anmeldungen!G67</f>
        <v>S</v>
      </c>
      <c r="H67" s="78"/>
      <c r="I67" s="78" t="str">
        <f>Adressliste_Anmeldungen!C67</f>
        <v>Balsthal</v>
      </c>
      <c r="K67" s="78">
        <f>Adressliste_Anmeldungen!S67</f>
        <v>6</v>
      </c>
      <c r="L67" s="78">
        <f>Adressliste_Anmeldungen!P67</f>
        <v>7</v>
      </c>
    </row>
    <row r="68" spans="2:12" s="65" customFormat="1" x14ac:dyDescent="0.25">
      <c r="B68" s="78">
        <f>Adressliste_Anmeldungen!A68</f>
        <v>67</v>
      </c>
      <c r="C68" s="78" t="str">
        <f>Adressliste_Anmeldungen!D68&amp;" "&amp;Adressliste_Anmeldungen!E68</f>
        <v>Stalder Peter</v>
      </c>
      <c r="D68" s="78" t="str">
        <f>Adressliste_Anmeldungen!E68</f>
        <v>Peter</v>
      </c>
      <c r="E68" s="78"/>
      <c r="F68" s="78"/>
      <c r="G68" s="78" t="str">
        <f>Adressliste_Anmeldungen!G68</f>
        <v>V</v>
      </c>
      <c r="H68" s="78"/>
      <c r="I68" s="78" t="str">
        <f>Adressliste_Anmeldungen!C68</f>
        <v>Lotzwil-Langenthal</v>
      </c>
      <c r="K68" s="78">
        <f>Adressliste_Anmeldungen!S68</f>
        <v>7</v>
      </c>
      <c r="L68" s="78">
        <f>Adressliste_Anmeldungen!P68</f>
        <v>7</v>
      </c>
    </row>
    <row r="69" spans="2:12" s="65" customFormat="1" x14ac:dyDescent="0.25">
      <c r="B69" s="78">
        <f>Adressliste_Anmeldungen!A69</f>
        <v>68</v>
      </c>
      <c r="C69" s="78" t="str">
        <f>Adressliste_Anmeldungen!D69&amp;" "&amp;Adressliste_Anmeldungen!E69</f>
        <v>Denzler Rolf</v>
      </c>
      <c r="D69" s="78" t="str">
        <f>Adressliste_Anmeldungen!E69</f>
        <v>Rolf</v>
      </c>
      <c r="E69" s="78"/>
      <c r="F69" s="78"/>
      <c r="G69" s="78" t="str">
        <f>Adressliste_Anmeldungen!G69</f>
        <v>S</v>
      </c>
      <c r="H69" s="78"/>
      <c r="I69" s="78" t="str">
        <f>Adressliste_Anmeldungen!C69</f>
        <v>Villmergen</v>
      </c>
      <c r="K69" s="78">
        <f>Adressliste_Anmeldungen!S69</f>
        <v>8</v>
      </c>
      <c r="L69" s="78">
        <f>Adressliste_Anmeldungen!P69</f>
        <v>7</v>
      </c>
    </row>
    <row r="70" spans="2:12" s="65" customFormat="1" x14ac:dyDescent="0.25">
      <c r="B70" s="78">
        <f>Adressliste_Anmeldungen!A70</f>
        <v>69</v>
      </c>
      <c r="C70" s="78" t="str">
        <f>Adressliste_Anmeldungen!D70&amp;" "&amp;Adressliste_Anmeldungen!E70</f>
        <v>Haefeli Marc-André</v>
      </c>
      <c r="D70" s="78" t="str">
        <f>Adressliste_Anmeldungen!E70</f>
        <v>Marc-André</v>
      </c>
      <c r="E70" s="78"/>
      <c r="F70" s="78"/>
      <c r="G70" s="78" t="str">
        <f>Adressliste_Anmeldungen!G70</f>
        <v>E</v>
      </c>
      <c r="H70" s="78"/>
      <c r="I70" s="78" t="str">
        <f>Adressliste_Anmeldungen!C70</f>
        <v>Balsthal</v>
      </c>
      <c r="K70" s="78">
        <f>Adressliste_Anmeldungen!S70</f>
        <v>9</v>
      </c>
      <c r="L70" s="78">
        <f>Adressliste_Anmeldungen!P70</f>
        <v>7</v>
      </c>
    </row>
    <row r="71" spans="2:12" s="65" customFormat="1" x14ac:dyDescent="0.25">
      <c r="B71" s="78">
        <f>Adressliste_Anmeldungen!A71</f>
        <v>70</v>
      </c>
      <c r="C71" s="78" t="str">
        <f>Adressliste_Anmeldungen!D71&amp;" "&amp;Adressliste_Anmeldungen!E71</f>
        <v>Haefeli Michael</v>
      </c>
      <c r="D71" s="78" t="str">
        <f>Adressliste_Anmeldungen!E71</f>
        <v>Michael</v>
      </c>
      <c r="E71" s="78"/>
      <c r="F71" s="78"/>
      <c r="G71" s="78" t="str">
        <f>Adressliste_Anmeldungen!G71</f>
        <v>E</v>
      </c>
      <c r="H71" s="78"/>
      <c r="I71" s="78" t="str">
        <f>Adressliste_Anmeldungen!C71</f>
        <v>Balsthal</v>
      </c>
      <c r="K71" s="78">
        <f>Adressliste_Anmeldungen!S71</f>
        <v>10</v>
      </c>
      <c r="L71" s="78">
        <f>Adressliste_Anmeldungen!P71</f>
        <v>7</v>
      </c>
    </row>
    <row r="72" spans="2:12" s="65" customFormat="1" x14ac:dyDescent="0.25">
      <c r="B72" s="78">
        <f>Adressliste_Anmeldungen!A72</f>
        <v>71</v>
      </c>
      <c r="C72" s="78" t="e">
        <f>Adressliste_Anmeldungen!D72&amp;" "&amp;Adressliste_Anmeldungen!E72</f>
        <v>#N/A</v>
      </c>
      <c r="D72" s="78" t="e">
        <f>Adressliste_Anmeldungen!E72</f>
        <v>#N/A</v>
      </c>
      <c r="E72" s="78"/>
      <c r="F72" s="78"/>
      <c r="G72" s="78" t="e">
        <f>Adressliste_Anmeldungen!G72</f>
        <v>#N/A</v>
      </c>
      <c r="H72" s="78"/>
      <c r="I72" s="78" t="e">
        <f>Adressliste_Anmeldungen!C72</f>
        <v>#N/A</v>
      </c>
      <c r="K72" s="78">
        <f>Adressliste_Anmeldungen!S72</f>
        <v>1</v>
      </c>
      <c r="L72" s="78">
        <f>Adressliste_Anmeldungen!P72</f>
        <v>8</v>
      </c>
    </row>
    <row r="73" spans="2:12" s="65" customFormat="1" x14ac:dyDescent="0.25">
      <c r="B73" s="78">
        <f>Adressliste_Anmeldungen!A73</f>
        <v>72</v>
      </c>
      <c r="C73" s="78" t="e">
        <f>Adressliste_Anmeldungen!D73&amp;" "&amp;Adressliste_Anmeldungen!E73</f>
        <v>#N/A</v>
      </c>
      <c r="D73" s="78" t="e">
        <f>Adressliste_Anmeldungen!E73</f>
        <v>#N/A</v>
      </c>
      <c r="E73" s="78"/>
      <c r="F73" s="78"/>
      <c r="G73" s="78" t="e">
        <f>Adressliste_Anmeldungen!G73</f>
        <v>#N/A</v>
      </c>
      <c r="H73" s="78"/>
      <c r="I73" s="78" t="e">
        <f>Adressliste_Anmeldungen!C73</f>
        <v>#N/A</v>
      </c>
      <c r="K73" s="78">
        <f>Adressliste_Anmeldungen!S73</f>
        <v>2</v>
      </c>
      <c r="L73" s="78">
        <f>Adressliste_Anmeldungen!P73</f>
        <v>8</v>
      </c>
    </row>
    <row r="74" spans="2:12" s="65" customFormat="1" x14ac:dyDescent="0.25">
      <c r="B74" s="78">
        <f>Adressliste_Anmeldungen!A74</f>
        <v>73</v>
      </c>
      <c r="C74" s="78" t="e">
        <f>Adressliste_Anmeldungen!D74&amp;" "&amp;Adressliste_Anmeldungen!E74</f>
        <v>#N/A</v>
      </c>
      <c r="D74" s="78" t="e">
        <f>Adressliste_Anmeldungen!E74</f>
        <v>#N/A</v>
      </c>
      <c r="E74" s="78"/>
      <c r="F74" s="78"/>
      <c r="G74" s="78" t="e">
        <f>Adressliste_Anmeldungen!G74</f>
        <v>#N/A</v>
      </c>
      <c r="H74" s="78"/>
      <c r="I74" s="78" t="e">
        <f>Adressliste_Anmeldungen!C74</f>
        <v>#N/A</v>
      </c>
      <c r="K74" s="78">
        <f>Adressliste_Anmeldungen!S74</f>
        <v>3</v>
      </c>
      <c r="L74" s="78">
        <f>Adressliste_Anmeldungen!P74</f>
        <v>8</v>
      </c>
    </row>
    <row r="75" spans="2:12" s="65" customFormat="1" x14ac:dyDescent="0.25">
      <c r="B75" s="78">
        <f>Adressliste_Anmeldungen!A75</f>
        <v>74</v>
      </c>
      <c r="C75" s="78" t="e">
        <f>Adressliste_Anmeldungen!D75&amp;" "&amp;Adressliste_Anmeldungen!E75</f>
        <v>#N/A</v>
      </c>
      <c r="D75" s="78" t="e">
        <f>Adressliste_Anmeldungen!E75</f>
        <v>#N/A</v>
      </c>
      <c r="E75" s="78"/>
      <c r="F75" s="78"/>
      <c r="G75" s="78" t="e">
        <f>Adressliste_Anmeldungen!G75</f>
        <v>#N/A</v>
      </c>
      <c r="H75" s="78"/>
      <c r="I75" s="78" t="e">
        <f>Adressliste_Anmeldungen!C75</f>
        <v>#N/A</v>
      </c>
      <c r="K75" s="78">
        <f>Adressliste_Anmeldungen!S75</f>
        <v>4</v>
      </c>
      <c r="L75" s="78">
        <f>Adressliste_Anmeldungen!P75</f>
        <v>8</v>
      </c>
    </row>
    <row r="76" spans="2:12" s="65" customFormat="1" x14ac:dyDescent="0.25">
      <c r="B76" s="78">
        <f>Adressliste_Anmeldungen!A76</f>
        <v>75</v>
      </c>
      <c r="C76" s="78" t="e">
        <f>Adressliste_Anmeldungen!D76&amp;" "&amp;Adressliste_Anmeldungen!E76</f>
        <v>#N/A</v>
      </c>
      <c r="D76" s="78" t="e">
        <f>Adressliste_Anmeldungen!E76</f>
        <v>#N/A</v>
      </c>
      <c r="E76" s="78"/>
      <c r="F76" s="78"/>
      <c r="G76" s="78" t="e">
        <f>Adressliste_Anmeldungen!G76</f>
        <v>#N/A</v>
      </c>
      <c r="H76" s="78"/>
      <c r="I76" s="78" t="e">
        <f>Adressliste_Anmeldungen!C76</f>
        <v>#N/A</v>
      </c>
      <c r="K76" s="78">
        <f>Adressliste_Anmeldungen!S76</f>
        <v>5</v>
      </c>
      <c r="L76" s="78">
        <f>Adressliste_Anmeldungen!P76</f>
        <v>8</v>
      </c>
    </row>
    <row r="77" spans="2:12" s="65" customFormat="1" x14ac:dyDescent="0.25">
      <c r="B77" s="78">
        <f>Adressliste_Anmeldungen!A77</f>
        <v>76</v>
      </c>
      <c r="C77" s="78" t="e">
        <f>Adressliste_Anmeldungen!D77&amp;" "&amp;Adressliste_Anmeldungen!E77</f>
        <v>#N/A</v>
      </c>
      <c r="D77" s="78" t="e">
        <f>Adressliste_Anmeldungen!E77</f>
        <v>#N/A</v>
      </c>
      <c r="E77" s="78"/>
      <c r="F77" s="78"/>
      <c r="G77" s="78" t="e">
        <f>Adressliste_Anmeldungen!G77</f>
        <v>#N/A</v>
      </c>
      <c r="H77" s="78"/>
      <c r="I77" s="78" t="e">
        <f>Adressliste_Anmeldungen!C77</f>
        <v>#N/A</v>
      </c>
      <c r="K77" s="78">
        <f>Adressliste_Anmeldungen!S77</f>
        <v>6</v>
      </c>
      <c r="L77" s="78">
        <f>Adressliste_Anmeldungen!P77</f>
        <v>8</v>
      </c>
    </row>
    <row r="78" spans="2:12" s="65" customFormat="1" x14ac:dyDescent="0.25">
      <c r="B78" s="78">
        <f>Adressliste_Anmeldungen!A78</f>
        <v>77</v>
      </c>
      <c r="C78" s="78" t="e">
        <f>Adressliste_Anmeldungen!D78&amp;" "&amp;Adressliste_Anmeldungen!E78</f>
        <v>#N/A</v>
      </c>
      <c r="D78" s="78" t="e">
        <f>Adressliste_Anmeldungen!E78</f>
        <v>#N/A</v>
      </c>
      <c r="E78" s="78"/>
      <c r="F78" s="78"/>
      <c r="G78" s="78" t="e">
        <f>Adressliste_Anmeldungen!G78</f>
        <v>#N/A</v>
      </c>
      <c r="H78" s="78"/>
      <c r="I78" s="78" t="e">
        <f>Adressliste_Anmeldungen!C78</f>
        <v>#N/A</v>
      </c>
      <c r="K78" s="78">
        <f>Adressliste_Anmeldungen!S78</f>
        <v>7</v>
      </c>
      <c r="L78" s="78">
        <f>Adressliste_Anmeldungen!P78</f>
        <v>8</v>
      </c>
    </row>
    <row r="79" spans="2:12" s="65" customFormat="1" x14ac:dyDescent="0.25">
      <c r="B79" s="78">
        <f>Adressliste_Anmeldungen!A79</f>
        <v>78</v>
      </c>
      <c r="C79" s="78" t="e">
        <f>Adressliste_Anmeldungen!D79&amp;" "&amp;Adressliste_Anmeldungen!E79</f>
        <v>#N/A</v>
      </c>
      <c r="D79" s="78" t="e">
        <f>Adressliste_Anmeldungen!E79</f>
        <v>#N/A</v>
      </c>
      <c r="E79" s="78"/>
      <c r="F79" s="78"/>
      <c r="G79" s="78" t="e">
        <f>Adressliste_Anmeldungen!G79</f>
        <v>#N/A</v>
      </c>
      <c r="H79" s="78"/>
      <c r="I79" s="78" t="e">
        <f>Adressliste_Anmeldungen!C79</f>
        <v>#N/A</v>
      </c>
      <c r="K79" s="78">
        <f>Adressliste_Anmeldungen!S79</f>
        <v>8</v>
      </c>
      <c r="L79" s="78">
        <f>Adressliste_Anmeldungen!P79</f>
        <v>8</v>
      </c>
    </row>
    <row r="80" spans="2:12" s="65" customFormat="1" x14ac:dyDescent="0.25">
      <c r="B80" s="78">
        <f>Adressliste_Anmeldungen!A80</f>
        <v>79</v>
      </c>
      <c r="C80" s="78" t="e">
        <f>Adressliste_Anmeldungen!D80&amp;" "&amp;Adressliste_Anmeldungen!E80</f>
        <v>#N/A</v>
      </c>
      <c r="D80" s="78" t="e">
        <f>Adressliste_Anmeldungen!E80</f>
        <v>#N/A</v>
      </c>
      <c r="E80" s="78"/>
      <c r="F80" s="78"/>
      <c r="G80" s="78" t="e">
        <f>Adressliste_Anmeldungen!G80</f>
        <v>#N/A</v>
      </c>
      <c r="H80" s="78"/>
      <c r="I80" s="78" t="e">
        <f>Adressliste_Anmeldungen!C80</f>
        <v>#N/A</v>
      </c>
      <c r="K80" s="78">
        <f>Adressliste_Anmeldungen!S80</f>
        <v>9</v>
      </c>
      <c r="L80" s="78">
        <f>Adressliste_Anmeldungen!P80</f>
        <v>8</v>
      </c>
    </row>
    <row r="81" spans="2:12" s="65" customFormat="1" x14ac:dyDescent="0.25">
      <c r="B81" s="78">
        <f>Adressliste_Anmeldungen!A81</f>
        <v>80</v>
      </c>
      <c r="C81" s="78" t="e">
        <f>Adressliste_Anmeldungen!D81&amp;" "&amp;Adressliste_Anmeldungen!E81</f>
        <v>#N/A</v>
      </c>
      <c r="D81" s="78" t="e">
        <f>Adressliste_Anmeldungen!E81</f>
        <v>#N/A</v>
      </c>
      <c r="E81" s="78"/>
      <c r="F81" s="78"/>
      <c r="G81" s="78" t="e">
        <f>Adressliste_Anmeldungen!G81</f>
        <v>#N/A</v>
      </c>
      <c r="H81" s="78"/>
      <c r="I81" s="78" t="e">
        <f>Adressliste_Anmeldungen!C81</f>
        <v>#N/A</v>
      </c>
      <c r="K81" s="78">
        <f>Adressliste_Anmeldungen!S81</f>
        <v>10</v>
      </c>
      <c r="L81" s="78">
        <f>Adressliste_Anmeldungen!P81</f>
        <v>8</v>
      </c>
    </row>
    <row r="82" spans="2:12" s="65" customFormat="1" x14ac:dyDescent="0.25">
      <c r="B82" s="78">
        <f>Adressliste_Anmeldungen!A82</f>
        <v>81</v>
      </c>
      <c r="C82" s="78" t="e">
        <f>Adressliste_Anmeldungen!D82&amp;" "&amp;Adressliste_Anmeldungen!E82</f>
        <v>#N/A</v>
      </c>
      <c r="D82" s="78" t="e">
        <f>Adressliste_Anmeldungen!E82</f>
        <v>#N/A</v>
      </c>
      <c r="E82" s="78"/>
      <c r="F82" s="78"/>
      <c r="G82" s="78" t="e">
        <f>Adressliste_Anmeldungen!G82</f>
        <v>#N/A</v>
      </c>
      <c r="H82" s="78"/>
      <c r="I82" s="78" t="e">
        <f>Adressliste_Anmeldungen!C82</f>
        <v>#N/A</v>
      </c>
      <c r="K82" s="78">
        <f>Adressliste_Anmeldungen!S82</f>
        <v>1</v>
      </c>
      <c r="L82" s="78">
        <f>Adressliste_Anmeldungen!P82</f>
        <v>9</v>
      </c>
    </row>
    <row r="83" spans="2:12" s="65" customFormat="1" x14ac:dyDescent="0.25">
      <c r="B83" s="78">
        <f>Adressliste_Anmeldungen!A83</f>
        <v>82</v>
      </c>
      <c r="C83" s="78" t="e">
        <f>Adressliste_Anmeldungen!D83&amp;" "&amp;Adressliste_Anmeldungen!E83</f>
        <v>#N/A</v>
      </c>
      <c r="D83" s="78" t="e">
        <f>Adressliste_Anmeldungen!E83</f>
        <v>#N/A</v>
      </c>
      <c r="E83" s="78"/>
      <c r="F83" s="78"/>
      <c r="G83" s="78" t="e">
        <f>Adressliste_Anmeldungen!G83</f>
        <v>#N/A</v>
      </c>
      <c r="H83" s="78"/>
      <c r="I83" s="78" t="e">
        <f>Adressliste_Anmeldungen!C83</f>
        <v>#N/A</v>
      </c>
      <c r="K83" s="78">
        <f>Adressliste_Anmeldungen!S83</f>
        <v>2</v>
      </c>
      <c r="L83" s="78">
        <f>Adressliste_Anmeldungen!P83</f>
        <v>9</v>
      </c>
    </row>
    <row r="84" spans="2:12" s="65" customFormat="1" x14ac:dyDescent="0.25">
      <c r="B84" s="78">
        <f>Adressliste_Anmeldungen!A84</f>
        <v>83</v>
      </c>
      <c r="C84" s="78" t="e">
        <f>Adressliste_Anmeldungen!D84&amp;" "&amp;Adressliste_Anmeldungen!E84</f>
        <v>#N/A</v>
      </c>
      <c r="D84" s="78" t="e">
        <f>Adressliste_Anmeldungen!E84</f>
        <v>#N/A</v>
      </c>
      <c r="E84" s="78"/>
      <c r="F84" s="78"/>
      <c r="G84" s="78" t="e">
        <f>Adressliste_Anmeldungen!G84</f>
        <v>#N/A</v>
      </c>
      <c r="H84" s="78"/>
      <c r="I84" s="78" t="e">
        <f>Adressliste_Anmeldungen!C84</f>
        <v>#N/A</v>
      </c>
      <c r="K84" s="78">
        <f>Adressliste_Anmeldungen!S84</f>
        <v>3</v>
      </c>
      <c r="L84" s="78">
        <f>Adressliste_Anmeldungen!P84</f>
        <v>9</v>
      </c>
    </row>
    <row r="85" spans="2:12" s="65" customFormat="1" x14ac:dyDescent="0.25">
      <c r="B85" s="78">
        <f>Adressliste_Anmeldungen!A85</f>
        <v>84</v>
      </c>
      <c r="C85" s="78" t="e">
        <f>Adressliste_Anmeldungen!D85&amp;" "&amp;Adressliste_Anmeldungen!E85</f>
        <v>#N/A</v>
      </c>
      <c r="D85" s="78" t="e">
        <f>Adressliste_Anmeldungen!E85</f>
        <v>#N/A</v>
      </c>
      <c r="E85" s="78"/>
      <c r="F85" s="78"/>
      <c r="G85" s="78" t="e">
        <f>Adressliste_Anmeldungen!G85</f>
        <v>#N/A</v>
      </c>
      <c r="H85" s="78"/>
      <c r="I85" s="78" t="e">
        <f>Adressliste_Anmeldungen!C85</f>
        <v>#N/A</v>
      </c>
      <c r="K85" s="78">
        <f>Adressliste_Anmeldungen!S85</f>
        <v>4</v>
      </c>
      <c r="L85" s="78">
        <f>Adressliste_Anmeldungen!P85</f>
        <v>9</v>
      </c>
    </row>
    <row r="86" spans="2:12" s="65" customFormat="1" x14ac:dyDescent="0.25">
      <c r="B86" s="78">
        <f>Adressliste_Anmeldungen!A86</f>
        <v>85</v>
      </c>
      <c r="C86" s="78" t="e">
        <f>Adressliste_Anmeldungen!D86&amp;" "&amp;Adressliste_Anmeldungen!E86</f>
        <v>#N/A</v>
      </c>
      <c r="D86" s="78" t="e">
        <f>Adressliste_Anmeldungen!E86</f>
        <v>#N/A</v>
      </c>
      <c r="E86" s="78"/>
      <c r="F86" s="78"/>
      <c r="G86" s="78" t="e">
        <f>Adressliste_Anmeldungen!G86</f>
        <v>#N/A</v>
      </c>
      <c r="H86" s="78"/>
      <c r="I86" s="78" t="e">
        <f>Adressliste_Anmeldungen!C86</f>
        <v>#N/A</v>
      </c>
      <c r="K86" s="78">
        <f>Adressliste_Anmeldungen!S86</f>
        <v>5</v>
      </c>
      <c r="L86" s="78">
        <f>Adressliste_Anmeldungen!P86</f>
        <v>9</v>
      </c>
    </row>
    <row r="87" spans="2:12" s="65" customFormat="1" x14ac:dyDescent="0.25">
      <c r="B87" s="78">
        <f>Adressliste_Anmeldungen!A87</f>
        <v>86</v>
      </c>
      <c r="C87" s="78" t="e">
        <f>Adressliste_Anmeldungen!D87&amp;" "&amp;Adressliste_Anmeldungen!E87</f>
        <v>#N/A</v>
      </c>
      <c r="D87" s="78" t="e">
        <f>Adressliste_Anmeldungen!E87</f>
        <v>#N/A</v>
      </c>
      <c r="E87" s="78"/>
      <c r="F87" s="78"/>
      <c r="G87" s="78" t="e">
        <f>Adressliste_Anmeldungen!G87</f>
        <v>#N/A</v>
      </c>
      <c r="H87" s="78"/>
      <c r="I87" s="78" t="e">
        <f>Adressliste_Anmeldungen!C87</f>
        <v>#N/A</v>
      </c>
      <c r="K87" s="78">
        <f>Adressliste_Anmeldungen!S87</f>
        <v>6</v>
      </c>
      <c r="L87" s="78">
        <f>Adressliste_Anmeldungen!P87</f>
        <v>9</v>
      </c>
    </row>
    <row r="88" spans="2:12" s="65" customFormat="1" x14ac:dyDescent="0.25">
      <c r="B88" s="78">
        <f>Adressliste_Anmeldungen!A88</f>
        <v>87</v>
      </c>
      <c r="C88" s="78" t="e">
        <f>Adressliste_Anmeldungen!D88&amp;" "&amp;Adressliste_Anmeldungen!E88</f>
        <v>#N/A</v>
      </c>
      <c r="D88" s="78" t="e">
        <f>Adressliste_Anmeldungen!E88</f>
        <v>#N/A</v>
      </c>
      <c r="E88" s="78"/>
      <c r="F88" s="78"/>
      <c r="G88" s="78" t="e">
        <f>Adressliste_Anmeldungen!G88</f>
        <v>#N/A</v>
      </c>
      <c r="H88" s="78"/>
      <c r="I88" s="78" t="e">
        <f>Adressliste_Anmeldungen!C88</f>
        <v>#N/A</v>
      </c>
      <c r="K88" s="78">
        <f>Adressliste_Anmeldungen!S88</f>
        <v>7</v>
      </c>
      <c r="L88" s="78">
        <f>Adressliste_Anmeldungen!P88</f>
        <v>9</v>
      </c>
    </row>
    <row r="89" spans="2:12" s="65" customFormat="1" x14ac:dyDescent="0.25">
      <c r="B89" s="78">
        <f>Adressliste_Anmeldungen!A89</f>
        <v>88</v>
      </c>
      <c r="C89" s="78" t="str">
        <f>Adressliste_Anmeldungen!D89&amp;" "&amp;Adressliste_Anmeldungen!E89</f>
        <v>Züger Muriel</v>
      </c>
      <c r="D89" s="78" t="str">
        <f>Adressliste_Anmeldungen!E89</f>
        <v>Muriel</v>
      </c>
      <c r="E89" s="78"/>
      <c r="F89" s="78"/>
      <c r="G89" s="78" t="str">
        <f>Adressliste_Anmeldungen!G89</f>
        <v>U21</v>
      </c>
      <c r="H89" s="78"/>
      <c r="I89" s="78" t="str">
        <f>Adressliste_Anmeldungen!C89</f>
        <v>Pfäffikon, SPS am Etzel</v>
      </c>
      <c r="K89" s="78">
        <f>Adressliste_Anmeldungen!S89</f>
        <v>8</v>
      </c>
      <c r="L89" s="78">
        <f>Adressliste_Anmeldungen!P89</f>
        <v>9</v>
      </c>
    </row>
    <row r="90" spans="2:12" s="65" customFormat="1" x14ac:dyDescent="0.25">
      <c r="B90" s="78">
        <f>Adressliste_Anmeldungen!A90</f>
        <v>89</v>
      </c>
      <c r="C90" s="78" t="str">
        <f>Adressliste_Anmeldungen!D90&amp;" "&amp;Adressliste_Anmeldungen!E90</f>
        <v>Wismer Christian</v>
      </c>
      <c r="D90" s="78" t="str">
        <f>Adressliste_Anmeldungen!E90</f>
        <v>Christian</v>
      </c>
      <c r="E90" s="78"/>
      <c r="F90" s="78"/>
      <c r="G90" s="78" t="str">
        <f>Adressliste_Anmeldungen!G90</f>
        <v>E</v>
      </c>
      <c r="H90" s="78"/>
      <c r="I90" s="78" t="str">
        <f>Adressliste_Anmeldungen!C90</f>
        <v>Wila-Turbenthal</v>
      </c>
      <c r="K90" s="78">
        <f>Adressliste_Anmeldungen!S90</f>
        <v>9</v>
      </c>
      <c r="L90" s="78">
        <f>Adressliste_Anmeldungen!P90</f>
        <v>9</v>
      </c>
    </row>
    <row r="91" spans="2:12" s="65" customFormat="1" x14ac:dyDescent="0.25">
      <c r="B91" s="78">
        <f>Adressliste_Anmeldungen!A91</f>
        <v>90</v>
      </c>
      <c r="C91" s="78" t="e">
        <f>Adressliste_Anmeldungen!D91&amp;" "&amp;Adressliste_Anmeldungen!E91</f>
        <v>#N/A</v>
      </c>
      <c r="D91" s="78" t="e">
        <f>Adressliste_Anmeldungen!E91</f>
        <v>#N/A</v>
      </c>
      <c r="E91" s="78"/>
      <c r="F91" s="78"/>
      <c r="G91" s="78" t="e">
        <f>Adressliste_Anmeldungen!G91</f>
        <v>#N/A</v>
      </c>
      <c r="H91" s="78"/>
      <c r="I91" s="78" t="e">
        <f>Adressliste_Anmeldungen!C91</f>
        <v>#N/A</v>
      </c>
      <c r="K91" s="78">
        <f>Adressliste_Anmeldungen!S91</f>
        <v>10</v>
      </c>
      <c r="L91" s="78">
        <f>Adressliste_Anmeldungen!P91</f>
        <v>9</v>
      </c>
    </row>
    <row r="92" spans="2:12" s="65" customFormat="1" x14ac:dyDescent="0.25">
      <c r="B92" s="78">
        <f>Adressliste_Anmeldungen!A92</f>
        <v>91</v>
      </c>
      <c r="C92" s="78" t="e">
        <f>Adressliste_Anmeldungen!D92&amp;" "&amp;Adressliste_Anmeldungen!E92</f>
        <v>#N/A</v>
      </c>
      <c r="D92" s="78" t="e">
        <f>Adressliste_Anmeldungen!E92</f>
        <v>#N/A</v>
      </c>
      <c r="E92" s="78"/>
      <c r="F92" s="78"/>
      <c r="G92" s="78" t="e">
        <f>Adressliste_Anmeldungen!G92</f>
        <v>#N/A</v>
      </c>
      <c r="H92" s="78"/>
      <c r="I92" s="78" t="e">
        <f>Adressliste_Anmeldungen!C92</f>
        <v>#N/A</v>
      </c>
      <c r="K92" s="78">
        <f>Adressliste_Anmeldungen!S92</f>
        <v>1</v>
      </c>
      <c r="L92" s="78">
        <f>Adressliste_Anmeldungen!P92</f>
        <v>10</v>
      </c>
    </row>
    <row r="93" spans="2:12" s="65" customFormat="1" x14ac:dyDescent="0.25">
      <c r="B93" s="78">
        <f>Adressliste_Anmeldungen!A93</f>
        <v>92</v>
      </c>
      <c r="C93" s="78" t="str">
        <f>Adressliste_Anmeldungen!D93&amp;" "&amp;Adressliste_Anmeldungen!E93</f>
        <v>Maurer Robert</v>
      </c>
      <c r="D93" s="78" t="str">
        <f>Adressliste_Anmeldungen!E93</f>
        <v>Robert</v>
      </c>
      <c r="E93" s="78"/>
      <c r="F93" s="78"/>
      <c r="G93" s="78" t="str">
        <f>Adressliste_Anmeldungen!G93</f>
        <v>V</v>
      </c>
      <c r="H93" s="78"/>
      <c r="I93" s="78" t="str">
        <f>Adressliste_Anmeldungen!C93</f>
        <v>Adliswil</v>
      </c>
      <c r="K93" s="78">
        <f>Adressliste_Anmeldungen!S93</f>
        <v>2</v>
      </c>
      <c r="L93" s="78">
        <f>Adressliste_Anmeldungen!P93</f>
        <v>10</v>
      </c>
    </row>
    <row r="94" spans="2:12" s="65" customFormat="1" x14ac:dyDescent="0.25">
      <c r="B94" s="78">
        <f>Adressliste_Anmeldungen!A94</f>
        <v>93</v>
      </c>
      <c r="C94" s="78" t="str">
        <f>Adressliste_Anmeldungen!D94&amp;" "&amp;Adressliste_Anmeldungen!E94</f>
        <v>Britschgi Stefan</v>
      </c>
      <c r="D94" s="78" t="str">
        <f>Adressliste_Anmeldungen!E94</f>
        <v>Stefan</v>
      </c>
      <c r="E94" s="78"/>
      <c r="F94" s="78"/>
      <c r="G94" s="78" t="str">
        <f>Adressliste_Anmeldungen!G94</f>
        <v>S</v>
      </c>
      <c r="H94" s="78"/>
      <c r="I94" s="78" t="str">
        <f>Adressliste_Anmeldungen!C94</f>
        <v>Adliswil</v>
      </c>
      <c r="K94" s="78">
        <f>Adressliste_Anmeldungen!S94</f>
        <v>3</v>
      </c>
      <c r="L94" s="78">
        <f>Adressliste_Anmeldungen!P94</f>
        <v>10</v>
      </c>
    </row>
    <row r="95" spans="2:12" s="65" customFormat="1" x14ac:dyDescent="0.25">
      <c r="B95" s="78">
        <f>Adressliste_Anmeldungen!A95</f>
        <v>94</v>
      </c>
      <c r="C95" s="78" t="str">
        <f>Adressliste_Anmeldungen!D95&amp;" "&amp;Adressliste_Anmeldungen!E95</f>
        <v>Bachofen Karl</v>
      </c>
      <c r="D95" s="78" t="str">
        <f>Adressliste_Anmeldungen!E95</f>
        <v>Karl</v>
      </c>
      <c r="E95" s="78"/>
      <c r="F95" s="78"/>
      <c r="G95" s="78" t="str">
        <f>Adressliste_Anmeldungen!G95</f>
        <v>V</v>
      </c>
      <c r="H95" s="78"/>
      <c r="I95" s="78" t="str">
        <f>Adressliste_Anmeldungen!C95</f>
        <v>Adliswil</v>
      </c>
      <c r="K95" s="78">
        <f>Adressliste_Anmeldungen!S95</f>
        <v>4</v>
      </c>
      <c r="L95" s="78">
        <f>Adressliste_Anmeldungen!P95</f>
        <v>10</v>
      </c>
    </row>
    <row r="96" spans="2:12" s="65" customFormat="1" x14ac:dyDescent="0.25">
      <c r="B96" s="78">
        <f>Adressliste_Anmeldungen!A96</f>
        <v>95</v>
      </c>
      <c r="C96" s="78" t="str">
        <f>Adressliste_Anmeldungen!D96&amp;" "&amp;Adressliste_Anmeldungen!E96</f>
        <v>Shajinbat Erdembileg</v>
      </c>
      <c r="D96" s="78" t="str">
        <f>Adressliste_Anmeldungen!E96</f>
        <v>Erdembileg</v>
      </c>
      <c r="E96" s="78"/>
      <c r="F96" s="78"/>
      <c r="G96" s="78" t="str">
        <f>Adressliste_Anmeldungen!G96</f>
        <v>S</v>
      </c>
      <c r="H96" s="78"/>
      <c r="I96" s="78" t="str">
        <f>Adressliste_Anmeldungen!C96</f>
        <v>Zürich-Stadt</v>
      </c>
      <c r="K96" s="78">
        <f>Adressliste_Anmeldungen!S96</f>
        <v>5</v>
      </c>
      <c r="L96" s="78">
        <f>Adressliste_Anmeldungen!P96</f>
        <v>10</v>
      </c>
    </row>
    <row r="97" spans="2:12" s="65" customFormat="1" x14ac:dyDescent="0.25">
      <c r="B97" s="78">
        <f>Adressliste_Anmeldungen!A97</f>
        <v>96</v>
      </c>
      <c r="C97" s="78" t="str">
        <f>Adressliste_Anmeldungen!D97&amp;" "&amp;Adressliste_Anmeldungen!E97</f>
        <v>Ochsner Marcel</v>
      </c>
      <c r="D97" s="78" t="str">
        <f>Adressliste_Anmeldungen!E97</f>
        <v>Marcel</v>
      </c>
      <c r="E97" s="78"/>
      <c r="F97" s="78"/>
      <c r="G97" s="78" t="str">
        <f>Adressliste_Anmeldungen!G97</f>
        <v>S</v>
      </c>
      <c r="H97" s="78"/>
      <c r="I97" s="78" t="str">
        <f>Adressliste_Anmeldungen!C97</f>
        <v>Winterthur-Stadt</v>
      </c>
      <c r="K97" s="78">
        <f>Adressliste_Anmeldungen!S97</f>
        <v>6</v>
      </c>
      <c r="L97" s="78">
        <f>Adressliste_Anmeldungen!P97</f>
        <v>10</v>
      </c>
    </row>
    <row r="98" spans="2:12" s="65" customFormat="1" x14ac:dyDescent="0.25">
      <c r="B98" s="78">
        <f>Adressliste_Anmeldungen!A98</f>
        <v>97</v>
      </c>
      <c r="C98" s="78" t="str">
        <f>Adressliste_Anmeldungen!D98&amp;" "&amp;Adressliste_Anmeldungen!E98</f>
        <v>Hofer Andreas</v>
      </c>
      <c r="D98" s="78" t="str">
        <f>Adressliste_Anmeldungen!E98</f>
        <v>Andreas</v>
      </c>
      <c r="E98" s="78"/>
      <c r="F98" s="78"/>
      <c r="G98" s="78" t="str">
        <f>Adressliste_Anmeldungen!G98</f>
        <v>S</v>
      </c>
      <c r="H98" s="78"/>
      <c r="I98" s="78" t="str">
        <f>Adressliste_Anmeldungen!C98</f>
        <v>Rickenbach</v>
      </c>
      <c r="K98" s="78">
        <f>Adressliste_Anmeldungen!S98</f>
        <v>7</v>
      </c>
      <c r="L98" s="78">
        <f>Adressliste_Anmeldungen!P98</f>
        <v>10</v>
      </c>
    </row>
    <row r="99" spans="2:12" s="65" customFormat="1" x14ac:dyDescent="0.25">
      <c r="B99" s="78">
        <f>Adressliste_Anmeldungen!A99</f>
        <v>98</v>
      </c>
      <c r="C99" s="78" t="str">
        <f>Adressliste_Anmeldungen!D99&amp;" "&amp;Adressliste_Anmeldungen!E99</f>
        <v>Kaufmann Armin</v>
      </c>
      <c r="D99" s="78" t="str">
        <f>Adressliste_Anmeldungen!E99</f>
        <v>Armin</v>
      </c>
      <c r="E99" s="78"/>
      <c r="F99" s="78"/>
      <c r="G99" s="78" t="str">
        <f>Adressliste_Anmeldungen!G99</f>
        <v>V</v>
      </c>
      <c r="H99" s="78"/>
      <c r="I99" s="78" t="str">
        <f>Adressliste_Anmeldungen!C99</f>
        <v>Wildhaus</v>
      </c>
      <c r="K99" s="78">
        <f>Adressliste_Anmeldungen!S99</f>
        <v>8</v>
      </c>
      <c r="L99" s="78">
        <f>Adressliste_Anmeldungen!P99</f>
        <v>10</v>
      </c>
    </row>
    <row r="100" spans="2:12" s="65" customFormat="1" x14ac:dyDescent="0.25">
      <c r="B100" s="78">
        <f>Adressliste_Anmeldungen!A100</f>
        <v>99</v>
      </c>
      <c r="C100" s="78" t="str">
        <f>Adressliste_Anmeldungen!D100&amp;" "&amp;Adressliste_Anmeldungen!E100</f>
        <v>Weber Hansruedi</v>
      </c>
      <c r="D100" s="78" t="str">
        <f>Adressliste_Anmeldungen!E100</f>
        <v>Hansruedi</v>
      </c>
      <c r="E100" s="78"/>
      <c r="F100" s="78"/>
      <c r="G100" s="78" t="str">
        <f>Adressliste_Anmeldungen!G100</f>
        <v>V</v>
      </c>
      <c r="H100" s="78"/>
      <c r="I100" s="78" t="str">
        <f>Adressliste_Anmeldungen!C100</f>
        <v>Winterthur Stadt</v>
      </c>
      <c r="K100" s="78">
        <f>Adressliste_Anmeldungen!S100</f>
        <v>9</v>
      </c>
      <c r="L100" s="78">
        <f>Adressliste_Anmeldungen!P100</f>
        <v>10</v>
      </c>
    </row>
    <row r="101" spans="2:12" s="65" customFormat="1" x14ac:dyDescent="0.25">
      <c r="B101" s="78">
        <f>Adressliste_Anmeldungen!A101</f>
        <v>100</v>
      </c>
      <c r="C101" s="78" t="e">
        <f>Adressliste_Anmeldungen!D101&amp;" "&amp;Adressliste_Anmeldungen!E101</f>
        <v>#N/A</v>
      </c>
      <c r="D101" s="78" t="e">
        <f>Adressliste_Anmeldungen!E101</f>
        <v>#N/A</v>
      </c>
      <c r="E101" s="78"/>
      <c r="F101" s="78"/>
      <c r="G101" s="78" t="e">
        <f>Adressliste_Anmeldungen!G101</f>
        <v>#N/A</v>
      </c>
      <c r="H101" s="78"/>
      <c r="I101" s="78" t="e">
        <f>Adressliste_Anmeldungen!C101</f>
        <v>#N/A</v>
      </c>
      <c r="K101" s="78">
        <f>Adressliste_Anmeldungen!S101</f>
        <v>10</v>
      </c>
      <c r="L101" s="78">
        <f>Adressliste_Anmeldungen!P101</f>
        <v>10</v>
      </c>
    </row>
    <row r="102" spans="2:12" s="65" customFormat="1" x14ac:dyDescent="0.25">
      <c r="B102" s="78">
        <f>Adressliste_Anmeldungen!A102</f>
        <v>101</v>
      </c>
      <c r="C102" s="78" t="str">
        <f>Adressliste_Anmeldungen!D102&amp;" "&amp;Adressliste_Anmeldungen!E102</f>
        <v>Studer Lars</v>
      </c>
      <c r="D102" s="78" t="str">
        <f>Adressliste_Anmeldungen!E102</f>
        <v>Lars</v>
      </c>
      <c r="E102" s="78"/>
      <c r="F102" s="78"/>
      <c r="G102" s="78" t="str">
        <f>Adressliste_Anmeldungen!G102</f>
        <v>E</v>
      </c>
      <c r="H102" s="78"/>
      <c r="I102" s="78" t="str">
        <f>Adressliste_Anmeldungen!C102</f>
        <v>Laufen</v>
      </c>
      <c r="K102" s="78">
        <f>Adressliste_Anmeldungen!S102</f>
        <v>1</v>
      </c>
      <c r="L102" s="78">
        <f>Adressliste_Anmeldungen!P102</f>
        <v>11</v>
      </c>
    </row>
    <row r="103" spans="2:12" s="65" customFormat="1" x14ac:dyDescent="0.25">
      <c r="B103" s="78">
        <f>Adressliste_Anmeldungen!A103</f>
        <v>102</v>
      </c>
      <c r="C103" s="78" t="str">
        <f>Adressliste_Anmeldungen!D103&amp;" "&amp;Adressliste_Anmeldungen!E103</f>
        <v>Lei Karolina</v>
      </c>
      <c r="D103" s="78" t="str">
        <f>Adressliste_Anmeldungen!E103</f>
        <v>Karolina</v>
      </c>
      <c r="E103" s="78"/>
      <c r="F103" s="78"/>
      <c r="G103" s="78" t="str">
        <f>Adressliste_Anmeldungen!G103</f>
        <v>E</v>
      </c>
      <c r="H103" s="78"/>
      <c r="I103" s="78" t="str">
        <f>Adressliste_Anmeldungen!C103</f>
        <v>Laufen</v>
      </c>
      <c r="K103" s="78">
        <f>Adressliste_Anmeldungen!S103</f>
        <v>2</v>
      </c>
      <c r="L103" s="78">
        <f>Adressliste_Anmeldungen!P103</f>
        <v>11</v>
      </c>
    </row>
    <row r="104" spans="2:12" s="65" customFormat="1" x14ac:dyDescent="0.25">
      <c r="B104" s="78">
        <f>Adressliste_Anmeldungen!A104</f>
        <v>103</v>
      </c>
      <c r="C104" s="78" t="str">
        <f>Adressliste_Anmeldungen!D104&amp;" "&amp;Adressliste_Anmeldungen!E104</f>
        <v>Lips Robert</v>
      </c>
      <c r="D104" s="78" t="str">
        <f>Adressliste_Anmeldungen!E104</f>
        <v>Robert</v>
      </c>
      <c r="E104" s="78"/>
      <c r="F104" s="78"/>
      <c r="G104" s="78" t="str">
        <f>Adressliste_Anmeldungen!G104</f>
        <v>SV</v>
      </c>
      <c r="H104" s="78"/>
      <c r="I104" s="78" t="str">
        <f>Adressliste_Anmeldungen!C104</f>
        <v>SSGW Walisellen</v>
      </c>
      <c r="K104" s="78">
        <f>Adressliste_Anmeldungen!S104</f>
        <v>3</v>
      </c>
      <c r="L104" s="78">
        <f>Adressliste_Anmeldungen!P104</f>
        <v>11</v>
      </c>
    </row>
    <row r="105" spans="2:12" s="65" customFormat="1" x14ac:dyDescent="0.25">
      <c r="B105" s="78">
        <f>Adressliste_Anmeldungen!A105</f>
        <v>104</v>
      </c>
      <c r="C105" s="78" t="str">
        <f>Adressliste_Anmeldungen!D105&amp;" "&amp;Adressliste_Anmeldungen!E105</f>
        <v>Ganz Martin</v>
      </c>
      <c r="D105" s="78" t="str">
        <f>Adressliste_Anmeldungen!E105</f>
        <v>Martin</v>
      </c>
      <c r="E105" s="78"/>
      <c r="F105" s="78"/>
      <c r="G105" s="78" t="str">
        <f>Adressliste_Anmeldungen!G105</f>
        <v>V</v>
      </c>
      <c r="H105" s="78"/>
      <c r="I105" s="78" t="str">
        <f>Adressliste_Anmeldungen!C105</f>
        <v>SSGW Walisellen</v>
      </c>
      <c r="K105" s="78">
        <f>Adressliste_Anmeldungen!S105</f>
        <v>4</v>
      </c>
      <c r="L105" s="78">
        <f>Adressliste_Anmeldungen!P105</f>
        <v>11</v>
      </c>
    </row>
    <row r="106" spans="2:12" s="65" customFormat="1" x14ac:dyDescent="0.25">
      <c r="B106" s="78">
        <f>Adressliste_Anmeldungen!A106</f>
        <v>105</v>
      </c>
      <c r="C106" s="78" t="str">
        <f>Adressliste_Anmeldungen!D106&amp;" "&amp;Adressliste_Anmeldungen!E106</f>
        <v>Buehlmann Frédéric</v>
      </c>
      <c r="D106" s="78" t="str">
        <f>Adressliste_Anmeldungen!E106</f>
        <v>Frédéric</v>
      </c>
      <c r="E106" s="78"/>
      <c r="F106" s="78"/>
      <c r="G106" s="78" t="str">
        <f>Adressliste_Anmeldungen!G106</f>
        <v>E</v>
      </c>
      <c r="H106" s="78"/>
      <c r="I106" s="78" t="str">
        <f>Adressliste_Anmeldungen!C106</f>
        <v>Fribourg</v>
      </c>
      <c r="K106" s="78">
        <f>Adressliste_Anmeldungen!S106</f>
        <v>5</v>
      </c>
      <c r="L106" s="78">
        <f>Adressliste_Anmeldungen!P106</f>
        <v>11</v>
      </c>
    </row>
    <row r="107" spans="2:12" s="65" customFormat="1" x14ac:dyDescent="0.25">
      <c r="B107" s="78">
        <f>Adressliste_Anmeldungen!A107</f>
        <v>106</v>
      </c>
      <c r="C107" s="78" t="str">
        <f>Adressliste_Anmeldungen!D107&amp;" "&amp;Adressliste_Anmeldungen!E107</f>
        <v>Devaud André</v>
      </c>
      <c r="D107" s="78" t="str">
        <f>Adressliste_Anmeldungen!E107</f>
        <v>André</v>
      </c>
      <c r="E107" s="78"/>
      <c r="F107" s="78"/>
      <c r="G107" s="78" t="str">
        <f>Adressliste_Anmeldungen!G107</f>
        <v>SV</v>
      </c>
      <c r="H107" s="78"/>
      <c r="I107" s="78" t="str">
        <f>Adressliste_Anmeldungen!C107</f>
        <v>Fribourg</v>
      </c>
      <c r="K107" s="78">
        <f>Adressliste_Anmeldungen!S107</f>
        <v>6</v>
      </c>
      <c r="L107" s="78">
        <f>Adressliste_Anmeldungen!P107</f>
        <v>11</v>
      </c>
    </row>
    <row r="108" spans="2:12" s="65" customFormat="1" x14ac:dyDescent="0.25">
      <c r="B108" s="78">
        <f>Adressliste_Anmeldungen!A108</f>
        <v>107</v>
      </c>
      <c r="C108" s="78" t="str">
        <f>Adressliste_Anmeldungen!D108&amp;" "&amp;Adressliste_Anmeldungen!E108</f>
        <v>Sciboz Jean-Marc</v>
      </c>
      <c r="D108" s="78" t="str">
        <f>Adressliste_Anmeldungen!E108</f>
        <v>Jean-Marc</v>
      </c>
      <c r="E108" s="78"/>
      <c r="F108" s="78"/>
      <c r="G108" s="78" t="str">
        <f>Adressliste_Anmeldungen!G108</f>
        <v>S</v>
      </c>
      <c r="H108" s="78"/>
      <c r="I108" s="78" t="str">
        <f>Adressliste_Anmeldungen!C108</f>
        <v>Fribourg</v>
      </c>
      <c r="K108" s="78">
        <f>Adressliste_Anmeldungen!S108</f>
        <v>7</v>
      </c>
      <c r="L108" s="78">
        <f>Adressliste_Anmeldungen!P108</f>
        <v>11</v>
      </c>
    </row>
    <row r="109" spans="2:12" s="65" customFormat="1" x14ac:dyDescent="0.25">
      <c r="B109" s="78">
        <f>Adressliste_Anmeldungen!A109</f>
        <v>108</v>
      </c>
      <c r="C109" s="78" t="str">
        <f>Adressliste_Anmeldungen!D109&amp;" "&amp;Adressliste_Anmeldungen!E109</f>
        <v>Broillet Fabien</v>
      </c>
      <c r="D109" s="78" t="str">
        <f>Adressliste_Anmeldungen!E109</f>
        <v>Fabien</v>
      </c>
      <c r="E109" s="78"/>
      <c r="F109" s="78"/>
      <c r="G109" s="78" t="str">
        <f>Adressliste_Anmeldungen!G109</f>
        <v>E</v>
      </c>
      <c r="H109" s="78"/>
      <c r="I109" s="78" t="str">
        <f>Adressliste_Anmeldungen!C109</f>
        <v>Fribourg</v>
      </c>
      <c r="K109" s="78">
        <f>Adressliste_Anmeldungen!S109</f>
        <v>8</v>
      </c>
      <c r="L109" s="78">
        <f>Adressliste_Anmeldungen!P109</f>
        <v>11</v>
      </c>
    </row>
    <row r="110" spans="2:12" s="65" customFormat="1" x14ac:dyDescent="0.25">
      <c r="B110" s="78">
        <f>Adressliste_Anmeldungen!A110</f>
        <v>109</v>
      </c>
      <c r="C110" s="78" t="str">
        <f>Adressliste_Anmeldungen!D110&amp;" "&amp;Adressliste_Anmeldungen!E110</f>
        <v>Gross Muriel</v>
      </c>
      <c r="D110" s="78" t="str">
        <f>Adressliste_Anmeldungen!E110</f>
        <v>Muriel</v>
      </c>
      <c r="E110" s="78"/>
      <c r="F110" s="78"/>
      <c r="G110" s="78" t="str">
        <f>Adressliste_Anmeldungen!G110</f>
        <v>U21</v>
      </c>
      <c r="H110" s="78"/>
      <c r="I110" s="78" t="str">
        <f>Adressliste_Anmeldungen!C110</f>
        <v>Fribourg</v>
      </c>
      <c r="K110" s="78">
        <f>Adressliste_Anmeldungen!S110</f>
        <v>9</v>
      </c>
      <c r="L110" s="78">
        <f>Adressliste_Anmeldungen!P110</f>
        <v>11</v>
      </c>
    </row>
    <row r="111" spans="2:12" s="65" customFormat="1" x14ac:dyDescent="0.25">
      <c r="B111" s="78">
        <f>Adressliste_Anmeldungen!A111</f>
        <v>110</v>
      </c>
      <c r="C111" s="78" t="str">
        <f>Adressliste_Anmeldungen!D111&amp;" "&amp;Adressliste_Anmeldungen!E111</f>
        <v>Sciuto Fabio</v>
      </c>
      <c r="D111" s="78" t="str">
        <f>Adressliste_Anmeldungen!E111</f>
        <v>Fabio</v>
      </c>
      <c r="E111" s="78"/>
      <c r="F111" s="78"/>
      <c r="G111" s="78" t="str">
        <f>Adressliste_Anmeldungen!G111</f>
        <v>E</v>
      </c>
      <c r="H111" s="78"/>
      <c r="I111" s="78" t="str">
        <f>Adressliste_Anmeldungen!C111</f>
        <v>Obernau</v>
      </c>
      <c r="K111" s="78">
        <f>Adressliste_Anmeldungen!S111</f>
        <v>10</v>
      </c>
      <c r="L111" s="78">
        <f>Adressliste_Anmeldungen!P111</f>
        <v>11</v>
      </c>
    </row>
    <row r="112" spans="2:12" s="65" customFormat="1" x14ac:dyDescent="0.25">
      <c r="B112" s="78">
        <f>Adressliste_Anmeldungen!A112</f>
        <v>111</v>
      </c>
      <c r="C112" s="78" t="str">
        <f>Adressliste_Anmeldungen!D112&amp;" "&amp;Adressliste_Anmeldungen!E112</f>
        <v>Brauchli Claudia</v>
      </c>
      <c r="D112" s="78" t="str">
        <f>Adressliste_Anmeldungen!E112</f>
        <v>Claudia</v>
      </c>
      <c r="E112" s="78"/>
      <c r="F112" s="78"/>
      <c r="G112" s="78" t="str">
        <f>Adressliste_Anmeldungen!G112</f>
        <v>E</v>
      </c>
      <c r="H112" s="78"/>
      <c r="I112" s="78" t="str">
        <f>Adressliste_Anmeldungen!C112</f>
        <v>Wildhaus</v>
      </c>
      <c r="K112" s="78">
        <f>Adressliste_Anmeldungen!S112</f>
        <v>1</v>
      </c>
      <c r="L112" s="78">
        <f>Adressliste_Anmeldungen!P112</f>
        <v>12</v>
      </c>
    </row>
    <row r="113" spans="2:12" s="65" customFormat="1" x14ac:dyDescent="0.25">
      <c r="B113" s="78">
        <f>Adressliste_Anmeldungen!A113</f>
        <v>112</v>
      </c>
      <c r="C113" s="78" t="str">
        <f>Adressliste_Anmeldungen!D113&amp;" "&amp;Adressliste_Anmeldungen!E113</f>
        <v>Bieri Hans</v>
      </c>
      <c r="D113" s="78" t="str">
        <f>Adressliste_Anmeldungen!E113</f>
        <v>Hans</v>
      </c>
      <c r="E113" s="78"/>
      <c r="F113" s="78"/>
      <c r="G113" s="78" t="str">
        <f>Adressliste_Anmeldungen!G113</f>
        <v>S</v>
      </c>
      <c r="H113" s="78"/>
      <c r="I113" s="78" t="str">
        <f>Adressliste_Anmeldungen!C113</f>
        <v>Menznau</v>
      </c>
      <c r="K113" s="78">
        <f>Adressliste_Anmeldungen!S113</f>
        <v>2</v>
      </c>
      <c r="L113" s="78">
        <f>Adressliste_Anmeldungen!P113</f>
        <v>12</v>
      </c>
    </row>
    <row r="114" spans="2:12" s="65" customFormat="1" x14ac:dyDescent="0.25">
      <c r="B114" s="78">
        <f>Adressliste_Anmeldungen!A114</f>
        <v>113</v>
      </c>
      <c r="C114" s="78" t="str">
        <f>Adressliste_Anmeldungen!D114&amp;" "&amp;Adressliste_Anmeldungen!E114</f>
        <v>Studer Timo</v>
      </c>
      <c r="D114" s="78" t="str">
        <f>Adressliste_Anmeldungen!E114</f>
        <v>Timo</v>
      </c>
      <c r="E114" s="78"/>
      <c r="F114" s="78"/>
      <c r="G114" s="78" t="str">
        <f>Adressliste_Anmeldungen!G114</f>
        <v>E</v>
      </c>
      <c r="H114" s="78"/>
      <c r="I114" s="78" t="str">
        <f>Adressliste_Anmeldungen!C114</f>
        <v>Menznau</v>
      </c>
      <c r="K114" s="78">
        <f>Adressliste_Anmeldungen!S114</f>
        <v>3</v>
      </c>
      <c r="L114" s="78">
        <f>Adressliste_Anmeldungen!P114</f>
        <v>12</v>
      </c>
    </row>
    <row r="115" spans="2:12" s="65" customFormat="1" x14ac:dyDescent="0.25">
      <c r="B115" s="78">
        <f>Adressliste_Anmeldungen!A115</f>
        <v>114</v>
      </c>
      <c r="C115" s="78" t="str">
        <f>Adressliste_Anmeldungen!D115&amp;" "&amp;Adressliste_Anmeldungen!E115</f>
        <v>Hoop Stephan</v>
      </c>
      <c r="D115" s="78" t="str">
        <f>Adressliste_Anmeldungen!E115</f>
        <v>Stephan</v>
      </c>
      <c r="E115" s="78"/>
      <c r="F115" s="78"/>
      <c r="G115" s="78" t="str">
        <f>Adressliste_Anmeldungen!G115</f>
        <v>E</v>
      </c>
      <c r="H115" s="78"/>
      <c r="I115" s="78" t="str">
        <f>Adressliste_Anmeldungen!C115</f>
        <v>Vaduz</v>
      </c>
      <c r="K115" s="78">
        <f>Adressliste_Anmeldungen!S115</f>
        <v>4</v>
      </c>
      <c r="L115" s="78">
        <f>Adressliste_Anmeldungen!P115</f>
        <v>12</v>
      </c>
    </row>
    <row r="116" spans="2:12" s="65" customFormat="1" x14ac:dyDescent="0.25">
      <c r="B116" s="78">
        <f>Adressliste_Anmeldungen!A116</f>
        <v>115</v>
      </c>
      <c r="C116" s="78" t="str">
        <f>Adressliste_Anmeldungen!D116&amp;" "&amp;Adressliste_Anmeldungen!E116</f>
        <v>Kaufmann Gustav</v>
      </c>
      <c r="D116" s="78" t="str">
        <f>Adressliste_Anmeldungen!E116</f>
        <v>Gustav</v>
      </c>
      <c r="E116" s="78"/>
      <c r="F116" s="78"/>
      <c r="G116" s="78" t="str">
        <f>Adressliste_Anmeldungen!G116</f>
        <v>V</v>
      </c>
      <c r="H116" s="78"/>
      <c r="I116" s="78" t="str">
        <f>Adressliste_Anmeldungen!C116</f>
        <v>Vaduz</v>
      </c>
      <c r="K116" s="78">
        <f>Adressliste_Anmeldungen!S116</f>
        <v>5</v>
      </c>
      <c r="L116" s="78">
        <f>Adressliste_Anmeldungen!P116</f>
        <v>12</v>
      </c>
    </row>
    <row r="117" spans="2:12" s="65" customFormat="1" x14ac:dyDescent="0.25">
      <c r="B117" s="78">
        <f>Adressliste_Anmeldungen!A117</f>
        <v>116</v>
      </c>
      <c r="C117" s="78" t="str">
        <f>Adressliste_Anmeldungen!D117&amp;" "&amp;Adressliste_Anmeldungen!E117</f>
        <v>Domenig Hans</v>
      </c>
      <c r="D117" s="78" t="str">
        <f>Adressliste_Anmeldungen!E117</f>
        <v>Hans</v>
      </c>
      <c r="E117" s="78"/>
      <c r="F117" s="78"/>
      <c r="G117" s="78" t="str">
        <f>Adressliste_Anmeldungen!G117</f>
        <v>SV</v>
      </c>
      <c r="H117" s="78"/>
      <c r="I117" s="78" t="str">
        <f>Adressliste_Anmeldungen!C117</f>
        <v>Vaduz</v>
      </c>
      <c r="K117" s="78">
        <f>Adressliste_Anmeldungen!S117</f>
        <v>6</v>
      </c>
      <c r="L117" s="78">
        <f>Adressliste_Anmeldungen!P117</f>
        <v>12</v>
      </c>
    </row>
    <row r="118" spans="2:12" s="65" customFormat="1" x14ac:dyDescent="0.25">
      <c r="B118" s="78">
        <f>Adressliste_Anmeldungen!A118</f>
        <v>117</v>
      </c>
      <c r="C118" s="78" t="str">
        <f>Adressliste_Anmeldungen!D118&amp;" "&amp;Adressliste_Anmeldungen!E118</f>
        <v>Mölbert Markus</v>
      </c>
      <c r="D118" s="78" t="str">
        <f>Adressliste_Anmeldungen!E118</f>
        <v>Markus</v>
      </c>
      <c r="E118" s="78"/>
      <c r="F118" s="78"/>
      <c r="G118" s="78" t="str">
        <f>Adressliste_Anmeldungen!G118</f>
        <v>S</v>
      </c>
      <c r="H118" s="78"/>
      <c r="I118" s="78" t="str">
        <f>Adressliste_Anmeldungen!C118</f>
        <v>Cham.Ennetsee</v>
      </c>
      <c r="K118" s="78">
        <f>Adressliste_Anmeldungen!S118</f>
        <v>7</v>
      </c>
      <c r="L118" s="78">
        <f>Adressliste_Anmeldungen!P118</f>
        <v>12</v>
      </c>
    </row>
    <row r="119" spans="2:12" s="65" customFormat="1" x14ac:dyDescent="0.25">
      <c r="B119" s="78">
        <f>Adressliste_Anmeldungen!A119</f>
        <v>118</v>
      </c>
      <c r="C119" s="78" t="str">
        <f>Adressliste_Anmeldungen!D119&amp;" "&amp;Adressliste_Anmeldungen!E119</f>
        <v>Netzer Michael</v>
      </c>
      <c r="D119" s="78" t="str">
        <f>Adressliste_Anmeldungen!E119</f>
        <v>Michael</v>
      </c>
      <c r="E119" s="78"/>
      <c r="F119" s="78"/>
      <c r="G119" s="78" t="str">
        <f>Adressliste_Anmeldungen!G119</f>
        <v>E</v>
      </c>
      <c r="H119" s="78"/>
      <c r="I119" s="78" t="str">
        <f>Adressliste_Anmeldungen!C119</f>
        <v>Günsberg</v>
      </c>
      <c r="K119" s="78">
        <f>Adressliste_Anmeldungen!S119</f>
        <v>8</v>
      </c>
      <c r="L119" s="78">
        <f>Adressliste_Anmeldungen!P119</f>
        <v>12</v>
      </c>
    </row>
    <row r="120" spans="2:12" s="65" customFormat="1" x14ac:dyDescent="0.25">
      <c r="B120" s="78">
        <f>Adressliste_Anmeldungen!A120</f>
        <v>119</v>
      </c>
      <c r="C120" s="78" t="str">
        <f>Adressliste_Anmeldungen!D120&amp;" "&amp;Adressliste_Anmeldungen!E120</f>
        <v>Zimmermann Alois</v>
      </c>
      <c r="D120" s="78" t="str">
        <f>Adressliste_Anmeldungen!E120</f>
        <v>Alois</v>
      </c>
      <c r="E120" s="78"/>
      <c r="F120" s="78"/>
      <c r="G120" s="78" t="str">
        <f>Adressliste_Anmeldungen!G120</f>
        <v>SV</v>
      </c>
      <c r="H120" s="78"/>
      <c r="I120" s="78" t="str">
        <f>Adressliste_Anmeldungen!C120</f>
        <v>SpS Baar</v>
      </c>
      <c r="K120" s="78">
        <f>Adressliste_Anmeldungen!S120</f>
        <v>9</v>
      </c>
      <c r="L120" s="78">
        <f>Adressliste_Anmeldungen!P120</f>
        <v>12</v>
      </c>
    </row>
    <row r="121" spans="2:12" s="65" customFormat="1" x14ac:dyDescent="0.25">
      <c r="B121" s="78">
        <f>Adressliste_Anmeldungen!A121</f>
        <v>120</v>
      </c>
      <c r="C121" s="78" t="str">
        <f>Adressliste_Anmeldungen!D121&amp;" "&amp;Adressliste_Anmeldungen!E121</f>
        <v>Brauchli Hans</v>
      </c>
      <c r="D121" s="78" t="str">
        <f>Adressliste_Anmeldungen!E121</f>
        <v>Hans</v>
      </c>
      <c r="E121" s="78"/>
      <c r="F121" s="78"/>
      <c r="G121" s="78" t="str">
        <f>Adressliste_Anmeldungen!G121</f>
        <v>S</v>
      </c>
      <c r="H121" s="78"/>
      <c r="I121" s="78" t="str">
        <f>Adressliste_Anmeldungen!C121</f>
        <v>Wildhaus</v>
      </c>
      <c r="K121" s="78">
        <f>Adressliste_Anmeldungen!S121</f>
        <v>10</v>
      </c>
      <c r="L121" s="78">
        <f>Adressliste_Anmeldungen!P121</f>
        <v>12</v>
      </c>
    </row>
    <row r="122" spans="2:12" s="65" customFormat="1" x14ac:dyDescent="0.25">
      <c r="B122" s="78">
        <f>Adressliste_Anmeldungen!A122</f>
        <v>121</v>
      </c>
      <c r="C122" s="78" t="e">
        <f>Adressliste_Anmeldungen!D122&amp;" "&amp;Adressliste_Anmeldungen!E122</f>
        <v>#N/A</v>
      </c>
      <c r="D122" s="78" t="e">
        <f>Adressliste_Anmeldungen!E122</f>
        <v>#N/A</v>
      </c>
      <c r="E122" s="78"/>
      <c r="F122" s="78"/>
      <c r="G122" s="78" t="e">
        <f>Adressliste_Anmeldungen!G122</f>
        <v>#N/A</v>
      </c>
      <c r="H122" s="78"/>
      <c r="I122" s="78" t="e">
        <f>Adressliste_Anmeldungen!C122</f>
        <v>#N/A</v>
      </c>
      <c r="K122" s="78">
        <f>Adressliste_Anmeldungen!S122</f>
        <v>1</v>
      </c>
      <c r="L122" s="78">
        <f>Adressliste_Anmeldungen!P122</f>
        <v>13</v>
      </c>
    </row>
    <row r="123" spans="2:12" s="65" customFormat="1" x14ac:dyDescent="0.25">
      <c r="B123" s="78">
        <f>Adressliste_Anmeldungen!A123</f>
        <v>122</v>
      </c>
      <c r="C123" s="78" t="str">
        <f>Adressliste_Anmeldungen!D123&amp;" "&amp;Adressliste_Anmeldungen!E123</f>
        <v>Bütler Marcel</v>
      </c>
      <c r="D123" s="78" t="str">
        <f>Adressliste_Anmeldungen!E123</f>
        <v>Marcel</v>
      </c>
      <c r="E123" s="78"/>
      <c r="F123" s="78"/>
      <c r="G123" s="78" t="str">
        <f>Adressliste_Anmeldungen!G123</f>
        <v>S</v>
      </c>
      <c r="H123" s="78"/>
      <c r="I123" s="78" t="str">
        <f>Adressliste_Anmeldungen!C123</f>
        <v>Rotkreuz-Risch</v>
      </c>
      <c r="K123" s="78">
        <f>Adressliste_Anmeldungen!S123</f>
        <v>2</v>
      </c>
      <c r="L123" s="78">
        <f>Adressliste_Anmeldungen!P123</f>
        <v>13</v>
      </c>
    </row>
    <row r="124" spans="2:12" s="65" customFormat="1" x14ac:dyDescent="0.25">
      <c r="B124" s="78">
        <f>Adressliste_Anmeldungen!A124</f>
        <v>123</v>
      </c>
      <c r="C124" s="78" t="str">
        <f>Adressliste_Anmeldungen!D124&amp;" "&amp;Adressliste_Anmeldungen!E124</f>
        <v>Immoos Andrea</v>
      </c>
      <c r="D124" s="78" t="str">
        <f>Adressliste_Anmeldungen!E124</f>
        <v>Andrea</v>
      </c>
      <c r="E124" s="78"/>
      <c r="F124" s="78"/>
      <c r="G124" s="78" t="str">
        <f>Adressliste_Anmeldungen!G124</f>
        <v>S</v>
      </c>
      <c r="H124" s="78"/>
      <c r="I124" s="78" t="str">
        <f>Adressliste_Anmeldungen!C124</f>
        <v>Rotkreuz-Risch</v>
      </c>
      <c r="K124" s="78">
        <f>Adressliste_Anmeldungen!S124</f>
        <v>3</v>
      </c>
      <c r="L124" s="78">
        <f>Adressliste_Anmeldungen!P124</f>
        <v>13</v>
      </c>
    </row>
    <row r="125" spans="2:12" s="65" customFormat="1" x14ac:dyDescent="0.25">
      <c r="B125" s="78">
        <f>Adressliste_Anmeldungen!A125</f>
        <v>124</v>
      </c>
      <c r="C125" s="78" t="str">
        <f>Adressliste_Anmeldungen!D125&amp;" "&amp;Adressliste_Anmeldungen!E125</f>
        <v>Gössi Bruno</v>
      </c>
      <c r="D125" s="78" t="str">
        <f>Adressliste_Anmeldungen!E125</f>
        <v>Bruno</v>
      </c>
      <c r="E125" s="78"/>
      <c r="F125" s="78"/>
      <c r="G125" s="78" t="str">
        <f>Adressliste_Anmeldungen!G125</f>
        <v>S</v>
      </c>
      <c r="H125" s="78"/>
      <c r="I125" s="78" t="str">
        <f>Adressliste_Anmeldungen!C125</f>
        <v>Rotkreuz-Risch</v>
      </c>
      <c r="K125" s="78">
        <f>Adressliste_Anmeldungen!S125</f>
        <v>4</v>
      </c>
      <c r="L125" s="78">
        <f>Adressliste_Anmeldungen!P125</f>
        <v>13</v>
      </c>
    </row>
    <row r="126" spans="2:12" s="65" customFormat="1" x14ac:dyDescent="0.25">
      <c r="B126" s="78">
        <f>Adressliste_Anmeldungen!A126</f>
        <v>125</v>
      </c>
      <c r="C126" s="78" t="str">
        <f>Adressliste_Anmeldungen!D126&amp;" "&amp;Adressliste_Anmeldungen!E126</f>
        <v>Stuber Michel</v>
      </c>
      <c r="D126" s="78" t="str">
        <f>Adressliste_Anmeldungen!E126</f>
        <v>Michel</v>
      </c>
      <c r="E126" s="78"/>
      <c r="F126" s="78"/>
      <c r="G126" s="78" t="str">
        <f>Adressliste_Anmeldungen!G126</f>
        <v>E</v>
      </c>
      <c r="H126" s="78"/>
      <c r="I126" s="78" t="str">
        <f>Adressliste_Anmeldungen!C126</f>
        <v>Rotkreuz-Risch</v>
      </c>
      <c r="K126" s="78">
        <f>Adressliste_Anmeldungen!S126</f>
        <v>5</v>
      </c>
      <c r="L126" s="78">
        <f>Adressliste_Anmeldungen!P126</f>
        <v>13</v>
      </c>
    </row>
    <row r="127" spans="2:12" s="65" customFormat="1" x14ac:dyDescent="0.25">
      <c r="B127" s="78">
        <f>Adressliste_Anmeldungen!A127</f>
        <v>126</v>
      </c>
      <c r="C127" s="78" t="str">
        <f>Adressliste_Anmeldungen!D127&amp;" "&amp;Adressliste_Anmeldungen!E127</f>
        <v>Luthiger Angela</v>
      </c>
      <c r="D127" s="78" t="str">
        <f>Adressliste_Anmeldungen!E127</f>
        <v>Angela</v>
      </c>
      <c r="E127" s="78"/>
      <c r="F127" s="78"/>
      <c r="G127" s="78" t="str">
        <f>Adressliste_Anmeldungen!G127</f>
        <v>E</v>
      </c>
      <c r="H127" s="78"/>
      <c r="I127" s="78" t="str">
        <f>Adressliste_Anmeldungen!C127</f>
        <v>Rotkreuz-Risch</v>
      </c>
      <c r="K127" s="78">
        <f>Adressliste_Anmeldungen!S127</f>
        <v>6</v>
      </c>
      <c r="L127" s="78">
        <f>Adressliste_Anmeldungen!P127</f>
        <v>13</v>
      </c>
    </row>
    <row r="128" spans="2:12" s="65" customFormat="1" x14ac:dyDescent="0.25">
      <c r="B128" s="78">
        <f>Adressliste_Anmeldungen!A128</f>
        <v>127</v>
      </c>
      <c r="C128" s="78" t="str">
        <f>Adressliste_Anmeldungen!D128&amp;" "&amp;Adressliste_Anmeldungen!E128</f>
        <v>Luginbühl Jürg</v>
      </c>
      <c r="D128" s="78" t="str">
        <f>Adressliste_Anmeldungen!E128</f>
        <v>Jürg</v>
      </c>
      <c r="E128" s="78"/>
      <c r="F128" s="78"/>
      <c r="G128" s="78" t="str">
        <f>Adressliste_Anmeldungen!G128</f>
        <v>E</v>
      </c>
      <c r="H128" s="78"/>
      <c r="I128" s="78" t="str">
        <f>Adressliste_Anmeldungen!C128</f>
        <v>SG Villmergen</v>
      </c>
      <c r="K128" s="78">
        <f>Adressliste_Anmeldungen!S128</f>
        <v>7</v>
      </c>
      <c r="L128" s="78">
        <f>Adressliste_Anmeldungen!P128</f>
        <v>13</v>
      </c>
    </row>
    <row r="129" spans="2:12" s="65" customFormat="1" x14ac:dyDescent="0.25">
      <c r="B129" s="78">
        <f>Adressliste_Anmeldungen!A129</f>
        <v>128</v>
      </c>
      <c r="C129" s="78" t="str">
        <f>Adressliste_Anmeldungen!D129&amp;" "&amp;Adressliste_Anmeldungen!E129</f>
        <v>Italia Daniela</v>
      </c>
      <c r="D129" s="78" t="str">
        <f>Adressliste_Anmeldungen!E129</f>
        <v>Daniela</v>
      </c>
      <c r="E129" s="78"/>
      <c r="F129" s="78"/>
      <c r="G129" s="78" t="str">
        <f>Adressliste_Anmeldungen!G129</f>
        <v>E</v>
      </c>
      <c r="H129" s="78"/>
      <c r="I129" s="78" t="str">
        <f>Adressliste_Anmeldungen!C129</f>
        <v>SG Villmergen</v>
      </c>
      <c r="K129" s="78">
        <f>Adressliste_Anmeldungen!S129</f>
        <v>8</v>
      </c>
      <c r="L129" s="78">
        <f>Adressliste_Anmeldungen!P129</f>
        <v>13</v>
      </c>
    </row>
    <row r="130" spans="2:12" s="65" customFormat="1" x14ac:dyDescent="0.25">
      <c r="B130" s="78">
        <f>Adressliste_Anmeldungen!A130</f>
        <v>129</v>
      </c>
      <c r="C130" s="78" t="str">
        <f>Adressliste_Anmeldungen!D130&amp;" "&amp;Adressliste_Anmeldungen!E130</f>
        <v>Tanner Beat</v>
      </c>
      <c r="D130" s="78" t="str">
        <f>Adressliste_Anmeldungen!E130</f>
        <v>Beat</v>
      </c>
      <c r="E130" s="78"/>
      <c r="F130" s="78"/>
      <c r="G130" s="78" t="str">
        <f>Adressliste_Anmeldungen!G130</f>
        <v>E</v>
      </c>
      <c r="H130" s="78"/>
      <c r="I130" s="78" t="str">
        <f>Adressliste_Anmeldungen!C130</f>
        <v>SG Villmergen</v>
      </c>
      <c r="K130" s="78">
        <f>Adressliste_Anmeldungen!S130</f>
        <v>9</v>
      </c>
      <c r="L130" s="78">
        <f>Adressliste_Anmeldungen!P130</f>
        <v>13</v>
      </c>
    </row>
    <row r="131" spans="2:12" s="65" customFormat="1" x14ac:dyDescent="0.25">
      <c r="B131" s="78">
        <f>Adressliste_Anmeldungen!A131</f>
        <v>130</v>
      </c>
      <c r="C131" s="78" t="str">
        <f>Adressliste_Anmeldungen!D131&amp;" "&amp;Adressliste_Anmeldungen!E131</f>
        <v>Hug Heinz</v>
      </c>
      <c r="D131" s="78" t="str">
        <f>Adressliste_Anmeldungen!E131</f>
        <v>Heinz</v>
      </c>
      <c r="E131" s="78"/>
      <c r="F131" s="78"/>
      <c r="G131" s="78" t="str">
        <f>Adressliste_Anmeldungen!G131</f>
        <v>V</v>
      </c>
      <c r="H131" s="78"/>
      <c r="I131" s="78" t="str">
        <f>Adressliste_Anmeldungen!C131</f>
        <v>Affoltern</v>
      </c>
      <c r="K131" s="78">
        <f>Adressliste_Anmeldungen!S131</f>
        <v>10</v>
      </c>
      <c r="L131" s="78">
        <f>Adressliste_Anmeldungen!P131</f>
        <v>13</v>
      </c>
    </row>
    <row r="132" spans="2:12" s="65" customFormat="1" x14ac:dyDescent="0.25">
      <c r="B132" s="78">
        <f>Adressliste_Anmeldungen!A132</f>
        <v>131</v>
      </c>
      <c r="C132" s="78" t="e">
        <f>Adressliste_Anmeldungen!D132&amp;" "&amp;Adressliste_Anmeldungen!E132</f>
        <v>#N/A</v>
      </c>
      <c r="D132" s="78" t="e">
        <f>Adressliste_Anmeldungen!E132</f>
        <v>#N/A</v>
      </c>
      <c r="E132" s="78"/>
      <c r="F132" s="78"/>
      <c r="G132" s="78" t="e">
        <f>Adressliste_Anmeldungen!G132</f>
        <v>#N/A</v>
      </c>
      <c r="H132" s="78"/>
      <c r="I132" s="78" t="e">
        <f>Adressliste_Anmeldungen!C132</f>
        <v>#N/A</v>
      </c>
      <c r="K132" s="78">
        <f>Adressliste_Anmeldungen!S132</f>
        <v>1</v>
      </c>
      <c r="L132" s="78">
        <f>Adressliste_Anmeldungen!P132</f>
        <v>14</v>
      </c>
    </row>
    <row r="133" spans="2:12" s="65" customFormat="1" x14ac:dyDescent="0.25">
      <c r="B133" s="78">
        <f>Adressliste_Anmeldungen!A133</f>
        <v>132</v>
      </c>
      <c r="C133" s="78" t="e">
        <f>Adressliste_Anmeldungen!D133&amp;" "&amp;Adressliste_Anmeldungen!E133</f>
        <v>#N/A</v>
      </c>
      <c r="D133" s="78" t="e">
        <f>Adressliste_Anmeldungen!E133</f>
        <v>#N/A</v>
      </c>
      <c r="E133" s="78"/>
      <c r="F133" s="78"/>
      <c r="G133" s="78" t="e">
        <f>Adressliste_Anmeldungen!G133</f>
        <v>#N/A</v>
      </c>
      <c r="H133" s="78"/>
      <c r="I133" s="78" t="e">
        <f>Adressliste_Anmeldungen!C133</f>
        <v>#N/A</v>
      </c>
      <c r="K133" s="78">
        <f>Adressliste_Anmeldungen!S133</f>
        <v>2</v>
      </c>
      <c r="L133" s="78">
        <f>Adressliste_Anmeldungen!P133</f>
        <v>14</v>
      </c>
    </row>
    <row r="134" spans="2:12" s="65" customFormat="1" x14ac:dyDescent="0.25">
      <c r="B134" s="78">
        <f>Adressliste_Anmeldungen!A134</f>
        <v>133</v>
      </c>
      <c r="C134" s="78" t="e">
        <f>Adressliste_Anmeldungen!D134&amp;" "&amp;Adressliste_Anmeldungen!E134</f>
        <v>#N/A</v>
      </c>
      <c r="D134" s="78" t="e">
        <f>Adressliste_Anmeldungen!E134</f>
        <v>#N/A</v>
      </c>
      <c r="E134" s="78"/>
      <c r="F134" s="78"/>
      <c r="G134" s="78" t="e">
        <f>Adressliste_Anmeldungen!G134</f>
        <v>#N/A</v>
      </c>
      <c r="H134" s="78"/>
      <c r="I134" s="78" t="e">
        <f>Adressliste_Anmeldungen!C134</f>
        <v>#N/A</v>
      </c>
      <c r="K134" s="78">
        <f>Adressliste_Anmeldungen!S134</f>
        <v>3</v>
      </c>
      <c r="L134" s="78">
        <f>Adressliste_Anmeldungen!P134</f>
        <v>14</v>
      </c>
    </row>
    <row r="135" spans="2:12" s="65" customFormat="1" x14ac:dyDescent="0.25">
      <c r="B135" s="78">
        <f>Adressliste_Anmeldungen!A135</f>
        <v>134</v>
      </c>
      <c r="C135" s="78" t="e">
        <f>Adressliste_Anmeldungen!D135&amp;" "&amp;Adressliste_Anmeldungen!E135</f>
        <v>#N/A</v>
      </c>
      <c r="D135" s="78" t="e">
        <f>Adressliste_Anmeldungen!E135</f>
        <v>#N/A</v>
      </c>
      <c r="E135" s="78"/>
      <c r="F135" s="78"/>
      <c r="G135" s="78" t="e">
        <f>Adressliste_Anmeldungen!G135</f>
        <v>#N/A</v>
      </c>
      <c r="H135" s="78"/>
      <c r="I135" s="78" t="e">
        <f>Adressliste_Anmeldungen!C135</f>
        <v>#N/A</v>
      </c>
      <c r="K135" s="78">
        <f>Adressliste_Anmeldungen!S135</f>
        <v>4</v>
      </c>
      <c r="L135" s="78">
        <f>Adressliste_Anmeldungen!P135</f>
        <v>14</v>
      </c>
    </row>
    <row r="136" spans="2:12" s="65" customFormat="1" x14ac:dyDescent="0.25">
      <c r="B136" s="78">
        <f>Adressliste_Anmeldungen!A136</f>
        <v>135</v>
      </c>
      <c r="C136" s="78" t="e">
        <f>Adressliste_Anmeldungen!D136&amp;" "&amp;Adressliste_Anmeldungen!E136</f>
        <v>#N/A</v>
      </c>
      <c r="D136" s="78" t="e">
        <f>Adressliste_Anmeldungen!E136</f>
        <v>#N/A</v>
      </c>
      <c r="E136" s="78"/>
      <c r="F136" s="78"/>
      <c r="G136" s="78" t="e">
        <f>Adressliste_Anmeldungen!G136</f>
        <v>#N/A</v>
      </c>
      <c r="H136" s="78"/>
      <c r="I136" s="78" t="e">
        <f>Adressliste_Anmeldungen!C136</f>
        <v>#N/A</v>
      </c>
      <c r="K136" s="78">
        <f>Adressliste_Anmeldungen!S136</f>
        <v>5</v>
      </c>
      <c r="L136" s="78">
        <f>Adressliste_Anmeldungen!P136</f>
        <v>14</v>
      </c>
    </row>
    <row r="137" spans="2:12" s="65" customFormat="1" x14ac:dyDescent="0.25">
      <c r="B137" s="78">
        <f>Adressliste_Anmeldungen!A137</f>
        <v>136</v>
      </c>
      <c r="C137" s="78" t="str">
        <f>Adressliste_Anmeldungen!D137&amp;" "&amp;Adressliste_Anmeldungen!E137</f>
        <v xml:space="preserve"> </v>
      </c>
      <c r="D137" s="78">
        <f>Adressliste_Anmeldungen!E137</f>
        <v>0</v>
      </c>
      <c r="E137" s="78"/>
      <c r="F137" s="78"/>
      <c r="G137" s="78" t="e">
        <f>Adressliste_Anmeldungen!G137</f>
        <v>#N/A</v>
      </c>
      <c r="H137" s="78"/>
      <c r="I137" s="78">
        <f>Adressliste_Anmeldungen!C137</f>
        <v>0</v>
      </c>
      <c r="K137" s="78">
        <f>Adressliste_Anmeldungen!S137</f>
        <v>6</v>
      </c>
      <c r="L137" s="78">
        <f>Adressliste_Anmeldungen!P137</f>
        <v>14</v>
      </c>
    </row>
    <row r="138" spans="2:12" s="65" customFormat="1" x14ac:dyDescent="0.25">
      <c r="B138" s="78">
        <f>Adressliste_Anmeldungen!A138</f>
        <v>137</v>
      </c>
      <c r="C138" s="78" t="e">
        <f>Adressliste_Anmeldungen!D138&amp;" "&amp;Adressliste_Anmeldungen!E138</f>
        <v>#N/A</v>
      </c>
      <c r="D138" s="78" t="e">
        <f>Adressliste_Anmeldungen!E138</f>
        <v>#N/A</v>
      </c>
      <c r="E138" s="78"/>
      <c r="F138" s="78"/>
      <c r="G138" s="78" t="e">
        <f>Adressliste_Anmeldungen!G138</f>
        <v>#N/A</v>
      </c>
      <c r="H138" s="78"/>
      <c r="I138" s="78" t="e">
        <f>Adressliste_Anmeldungen!C138</f>
        <v>#N/A</v>
      </c>
      <c r="K138" s="78">
        <f>Adressliste_Anmeldungen!S138</f>
        <v>7</v>
      </c>
      <c r="L138" s="78">
        <f>Adressliste_Anmeldungen!P138</f>
        <v>14</v>
      </c>
    </row>
    <row r="139" spans="2:12" s="65" customFormat="1" x14ac:dyDescent="0.25">
      <c r="B139" s="78">
        <f>Adressliste_Anmeldungen!A139</f>
        <v>138</v>
      </c>
      <c r="C139" s="78" t="e">
        <f>Adressliste_Anmeldungen!D139&amp;" "&amp;Adressliste_Anmeldungen!E139</f>
        <v>#N/A</v>
      </c>
      <c r="D139" s="78" t="e">
        <f>Adressliste_Anmeldungen!E139</f>
        <v>#N/A</v>
      </c>
      <c r="E139" s="78"/>
      <c r="F139" s="78"/>
      <c r="G139" s="78" t="e">
        <f>Adressliste_Anmeldungen!G139</f>
        <v>#N/A</v>
      </c>
      <c r="H139" s="78"/>
      <c r="I139" s="78" t="e">
        <f>Adressliste_Anmeldungen!C139</f>
        <v>#N/A</v>
      </c>
      <c r="K139" s="78">
        <f>Adressliste_Anmeldungen!S139</f>
        <v>8</v>
      </c>
      <c r="L139" s="78">
        <f>Adressliste_Anmeldungen!P139</f>
        <v>14</v>
      </c>
    </row>
    <row r="140" spans="2:12" s="65" customFormat="1" x14ac:dyDescent="0.25">
      <c r="B140" s="78">
        <f>Adressliste_Anmeldungen!A140</f>
        <v>139</v>
      </c>
      <c r="C140" s="78" t="e">
        <f>Adressliste_Anmeldungen!D140&amp;" "&amp;Adressliste_Anmeldungen!E140</f>
        <v>#N/A</v>
      </c>
      <c r="D140" s="78" t="e">
        <f>Adressliste_Anmeldungen!E140</f>
        <v>#N/A</v>
      </c>
      <c r="E140" s="78"/>
      <c r="F140" s="78"/>
      <c r="G140" s="78" t="e">
        <f>Adressliste_Anmeldungen!G140</f>
        <v>#N/A</v>
      </c>
      <c r="H140" s="78"/>
      <c r="I140" s="78" t="e">
        <f>Adressliste_Anmeldungen!C140</f>
        <v>#N/A</v>
      </c>
      <c r="K140" s="78">
        <f>Adressliste_Anmeldungen!S140</f>
        <v>9</v>
      </c>
      <c r="L140" s="78">
        <f>Adressliste_Anmeldungen!P140</f>
        <v>14</v>
      </c>
    </row>
    <row r="141" spans="2:12" s="65" customFormat="1" x14ac:dyDescent="0.25">
      <c r="B141" s="78">
        <f>Adressliste_Anmeldungen!A141</f>
        <v>140</v>
      </c>
      <c r="C141" s="78" t="e">
        <f>Adressliste_Anmeldungen!D141&amp;" "&amp;Adressliste_Anmeldungen!E141</f>
        <v>#N/A</v>
      </c>
      <c r="D141" s="78" t="e">
        <f>Adressliste_Anmeldungen!E141</f>
        <v>#N/A</v>
      </c>
      <c r="E141" s="78"/>
      <c r="F141" s="78"/>
      <c r="G141" s="78" t="e">
        <f>Adressliste_Anmeldungen!G141</f>
        <v>#N/A</v>
      </c>
      <c r="H141" s="78"/>
      <c r="I141" s="78" t="e">
        <f>Adressliste_Anmeldungen!C141</f>
        <v>#N/A</v>
      </c>
      <c r="K141" s="78">
        <f>Adressliste_Anmeldungen!S141</f>
        <v>10</v>
      </c>
      <c r="L141" s="78">
        <f>Adressliste_Anmeldungen!P141</f>
        <v>14</v>
      </c>
    </row>
    <row r="142" spans="2:12" s="65" customFormat="1" x14ac:dyDescent="0.25">
      <c r="B142" s="78">
        <f>Adressliste_Anmeldungen!A142</f>
        <v>141</v>
      </c>
      <c r="C142" s="78" t="str">
        <f>Adressliste_Anmeldungen!D142&amp;" "&amp;Adressliste_Anmeldungen!E142</f>
        <v>Felder Fabian</v>
      </c>
      <c r="D142" s="78" t="str">
        <f>Adressliste_Anmeldungen!E142</f>
        <v>Fabian</v>
      </c>
      <c r="E142" s="78"/>
      <c r="F142" s="78"/>
      <c r="G142" s="78" t="str">
        <f>Adressliste_Anmeldungen!G142</f>
        <v>E</v>
      </c>
      <c r="H142" s="78"/>
      <c r="I142" s="78" t="str">
        <f>Adressliste_Anmeldungen!C142</f>
        <v>Reussbühl-Littau</v>
      </c>
      <c r="K142" s="78">
        <f>Adressliste_Anmeldungen!S142</f>
        <v>1</v>
      </c>
      <c r="L142" s="78">
        <f>Adressliste_Anmeldungen!P142</f>
        <v>15</v>
      </c>
    </row>
    <row r="143" spans="2:12" s="65" customFormat="1" x14ac:dyDescent="0.25">
      <c r="B143" s="78">
        <f>Adressliste_Anmeldungen!A143</f>
        <v>142</v>
      </c>
      <c r="C143" s="78" t="str">
        <f>Adressliste_Anmeldungen!D143&amp;" "&amp;Adressliste_Anmeldungen!E143</f>
        <v>Zaugg Martin</v>
      </c>
      <c r="D143" s="78" t="str">
        <f>Adressliste_Anmeldungen!E143</f>
        <v>Martin</v>
      </c>
      <c r="E143" s="78"/>
      <c r="F143" s="78"/>
      <c r="G143" s="78" t="str">
        <f>Adressliste_Anmeldungen!G143</f>
        <v>V</v>
      </c>
      <c r="H143" s="78"/>
      <c r="I143" s="78" t="str">
        <f>Adressliste_Anmeldungen!C143</f>
        <v>Niederbuchsiten</v>
      </c>
      <c r="K143" s="78">
        <f>Adressliste_Anmeldungen!S143</f>
        <v>2</v>
      </c>
      <c r="L143" s="78">
        <f>Adressliste_Anmeldungen!P143</f>
        <v>15</v>
      </c>
    </row>
    <row r="144" spans="2:12" s="65" customFormat="1" x14ac:dyDescent="0.25">
      <c r="B144" s="78">
        <f>Adressliste_Anmeldungen!A144</f>
        <v>143</v>
      </c>
      <c r="C144" s="78" t="str">
        <f>Adressliste_Anmeldungen!D144&amp;" "&amp;Adressliste_Anmeldungen!E144</f>
        <v>Imboden Werner</v>
      </c>
      <c r="D144" s="78" t="str">
        <f>Adressliste_Anmeldungen!E144</f>
        <v>Werner</v>
      </c>
      <c r="E144" s="78"/>
      <c r="F144" s="78"/>
      <c r="G144" s="78" t="str">
        <f>Adressliste_Anmeldungen!G144</f>
        <v>V</v>
      </c>
      <c r="H144" s="78"/>
      <c r="I144" s="78" t="str">
        <f>Adressliste_Anmeldungen!C144</f>
        <v>Menznau</v>
      </c>
      <c r="K144" s="78">
        <f>Adressliste_Anmeldungen!S144</f>
        <v>3</v>
      </c>
      <c r="L144" s="78">
        <f>Adressliste_Anmeldungen!P144</f>
        <v>15</v>
      </c>
    </row>
    <row r="145" spans="2:12" s="65" customFormat="1" x14ac:dyDescent="0.25">
      <c r="B145" s="78">
        <f>Adressliste_Anmeldungen!A145</f>
        <v>144</v>
      </c>
      <c r="C145" s="78" t="str">
        <f>Adressliste_Anmeldungen!D145&amp;" "&amp;Adressliste_Anmeldungen!E145</f>
        <v>Gerber Guido</v>
      </c>
      <c r="D145" s="78" t="str">
        <f>Adressliste_Anmeldungen!E145</f>
        <v>Guido</v>
      </c>
      <c r="E145" s="78"/>
      <c r="F145" s="78"/>
      <c r="G145" s="78" t="str">
        <f>Adressliste_Anmeldungen!G145</f>
        <v>E</v>
      </c>
      <c r="H145" s="78"/>
      <c r="I145" s="78" t="str">
        <f>Adressliste_Anmeldungen!C145</f>
        <v>Pfäffikon, SPS am Etzel</v>
      </c>
      <c r="K145" s="78">
        <f>Adressliste_Anmeldungen!S145</f>
        <v>4</v>
      </c>
      <c r="L145" s="78">
        <f>Adressliste_Anmeldungen!P145</f>
        <v>15</v>
      </c>
    </row>
    <row r="146" spans="2:12" s="65" customFormat="1" x14ac:dyDescent="0.25">
      <c r="B146" s="78">
        <f>Adressliste_Anmeldungen!A146</f>
        <v>145</v>
      </c>
      <c r="C146" s="78" t="str">
        <f>Adressliste_Anmeldungen!D146&amp;" "&amp;Adressliste_Anmeldungen!E146</f>
        <v>Häsler Peter</v>
      </c>
      <c r="D146" s="78" t="str">
        <f>Adressliste_Anmeldungen!E146</f>
        <v>Peter</v>
      </c>
      <c r="E146" s="78"/>
      <c r="F146" s="78"/>
      <c r="G146" s="78" t="str">
        <f>Adressliste_Anmeldungen!G146</f>
        <v>V</v>
      </c>
      <c r="H146" s="78"/>
      <c r="I146" s="78" t="str">
        <f>Adressliste_Anmeldungen!C146</f>
        <v>Stein-Münchwilen</v>
      </c>
      <c r="K146" s="78">
        <f>Adressliste_Anmeldungen!S146</f>
        <v>5</v>
      </c>
      <c r="L146" s="78">
        <f>Adressliste_Anmeldungen!P146</f>
        <v>15</v>
      </c>
    </row>
    <row r="147" spans="2:12" s="65" customFormat="1" x14ac:dyDescent="0.25">
      <c r="B147" s="78">
        <f>Adressliste_Anmeldungen!A147</f>
        <v>146</v>
      </c>
      <c r="C147" s="78" t="str">
        <f>Adressliste_Anmeldungen!D147&amp;" "&amp;Adressliste_Anmeldungen!E147</f>
        <v>Christen Max</v>
      </c>
      <c r="D147" s="78" t="str">
        <f>Adressliste_Anmeldungen!E147</f>
        <v>Max</v>
      </c>
      <c r="E147" s="78"/>
      <c r="F147" s="78"/>
      <c r="G147" s="78" t="str">
        <f>Adressliste_Anmeldungen!G147</f>
        <v>V</v>
      </c>
      <c r="H147" s="78"/>
      <c r="I147" s="78" t="str">
        <f>Adressliste_Anmeldungen!C147</f>
        <v>Niederbuchsiten</v>
      </c>
      <c r="K147" s="78">
        <f>Adressliste_Anmeldungen!S147</f>
        <v>6</v>
      </c>
      <c r="L147" s="78">
        <f>Adressliste_Anmeldungen!P147</f>
        <v>15</v>
      </c>
    </row>
    <row r="148" spans="2:12" s="65" customFormat="1" x14ac:dyDescent="0.25">
      <c r="B148" s="78">
        <f>Adressliste_Anmeldungen!A148</f>
        <v>147</v>
      </c>
      <c r="C148" s="78" t="str">
        <f>Adressliste_Anmeldungen!D148&amp;" "&amp;Adressliste_Anmeldungen!E148</f>
        <v>Etter Beatrice</v>
      </c>
      <c r="D148" s="78" t="str">
        <f>Adressliste_Anmeldungen!E148</f>
        <v>Beatrice</v>
      </c>
      <c r="E148" s="78"/>
      <c r="F148" s="78"/>
      <c r="G148" s="78" t="str">
        <f>Adressliste_Anmeldungen!G148</f>
        <v>V</v>
      </c>
      <c r="H148" s="78"/>
      <c r="I148" s="78" t="str">
        <f>Adressliste_Anmeldungen!C148</f>
        <v>Wila-Turbenthal</v>
      </c>
      <c r="K148" s="78">
        <f>Adressliste_Anmeldungen!S148</f>
        <v>7</v>
      </c>
      <c r="L148" s="78">
        <f>Adressliste_Anmeldungen!P148</f>
        <v>15</v>
      </c>
    </row>
    <row r="149" spans="2:12" s="65" customFormat="1" x14ac:dyDescent="0.25">
      <c r="B149" s="78">
        <f>Adressliste_Anmeldungen!A149</f>
        <v>148</v>
      </c>
      <c r="C149" s="78" t="str">
        <f>Adressliste_Anmeldungen!D149&amp;" "&amp;Adressliste_Anmeldungen!E149</f>
        <v>Roth Tobias</v>
      </c>
      <c r="D149" s="78" t="str">
        <f>Adressliste_Anmeldungen!E149</f>
        <v>Tobias</v>
      </c>
      <c r="E149" s="78"/>
      <c r="F149" s="78"/>
      <c r="G149" s="78" t="str">
        <f>Adressliste_Anmeldungen!G149</f>
        <v>E</v>
      </c>
      <c r="H149" s="78"/>
      <c r="I149" s="78" t="str">
        <f>Adressliste_Anmeldungen!C149</f>
        <v>Wila-Turbenthal</v>
      </c>
      <c r="K149" s="78">
        <f>Adressliste_Anmeldungen!S149</f>
        <v>8</v>
      </c>
      <c r="L149" s="78">
        <f>Adressliste_Anmeldungen!P149</f>
        <v>15</v>
      </c>
    </row>
    <row r="150" spans="2:12" s="65" customFormat="1" x14ac:dyDescent="0.25">
      <c r="B150" s="78">
        <f>Adressliste_Anmeldungen!A150</f>
        <v>149</v>
      </c>
      <c r="C150" s="78" t="str">
        <f>Adressliste_Anmeldungen!D150&amp;" "&amp;Adressliste_Anmeldungen!E150</f>
        <v>Hafner  Simon</v>
      </c>
      <c r="D150" s="78" t="str">
        <f>Adressliste_Anmeldungen!E150</f>
        <v>Simon</v>
      </c>
      <c r="E150" s="78"/>
      <c r="F150" s="78"/>
      <c r="G150" s="78" t="str">
        <f>Adressliste_Anmeldungen!G150</f>
        <v>U21</v>
      </c>
      <c r="H150" s="78"/>
      <c r="I150" s="78" t="str">
        <f>Adressliste_Anmeldungen!C150</f>
        <v>SV Niederbuchsiten</v>
      </c>
      <c r="K150" s="78">
        <f>Adressliste_Anmeldungen!S150</f>
        <v>9</v>
      </c>
      <c r="L150" s="78">
        <f>Adressliste_Anmeldungen!P150</f>
        <v>15</v>
      </c>
    </row>
    <row r="151" spans="2:12" s="65" customFormat="1" x14ac:dyDescent="0.25">
      <c r="B151" s="78">
        <f>Adressliste_Anmeldungen!A151</f>
        <v>150</v>
      </c>
      <c r="C151" s="78" t="str">
        <f>Adressliste_Anmeldungen!D151&amp;" "&amp;Adressliste_Anmeldungen!E151</f>
        <v>von Arx Heinz</v>
      </c>
      <c r="D151" s="78" t="str">
        <f>Adressliste_Anmeldungen!E151</f>
        <v>Heinz</v>
      </c>
      <c r="E151" s="78"/>
      <c r="F151" s="78"/>
      <c r="G151" s="78" t="str">
        <f>Adressliste_Anmeldungen!G151</f>
        <v>S</v>
      </c>
      <c r="H151" s="78"/>
      <c r="I151" s="78" t="str">
        <f>Adressliste_Anmeldungen!C151</f>
        <v>Niederbuchsiten</v>
      </c>
      <c r="K151" s="78">
        <f>Adressliste_Anmeldungen!S151</f>
        <v>10</v>
      </c>
      <c r="L151" s="78">
        <f>Adressliste_Anmeldungen!P151</f>
        <v>15</v>
      </c>
    </row>
    <row r="152" spans="2:12" s="65" customFormat="1" x14ac:dyDescent="0.25">
      <c r="B152" s="78">
        <f>Adressliste_Anmeldungen!A152</f>
        <v>151</v>
      </c>
      <c r="C152" s="78" t="str">
        <f>Adressliste_Anmeldungen!D152&amp;" "&amp;Adressliste_Anmeldungen!E152</f>
        <v>Reber Werner</v>
      </c>
      <c r="D152" s="78" t="str">
        <f>Adressliste_Anmeldungen!E152</f>
        <v>Werner</v>
      </c>
      <c r="E152" s="78"/>
      <c r="F152" s="78"/>
      <c r="G152" s="78" t="str">
        <f>Adressliste_Anmeldungen!G152</f>
        <v>SV</v>
      </c>
      <c r="H152" s="78"/>
      <c r="I152" s="78" t="str">
        <f>Adressliste_Anmeldungen!C152</f>
        <v>Diemtigtal</v>
      </c>
      <c r="K152" s="78">
        <f>Adressliste_Anmeldungen!S152</f>
        <v>1</v>
      </c>
      <c r="L152" s="78">
        <f>Adressliste_Anmeldungen!P152</f>
        <v>16</v>
      </c>
    </row>
    <row r="153" spans="2:12" s="65" customFormat="1" x14ac:dyDescent="0.25">
      <c r="B153" s="78">
        <f>Adressliste_Anmeldungen!A153</f>
        <v>152</v>
      </c>
      <c r="C153" s="78" t="str">
        <f>Adressliste_Anmeldungen!D153&amp;" "&amp;Adressliste_Anmeldungen!E153</f>
        <v>Hafner  Jaqueline</v>
      </c>
      <c r="D153" s="78" t="str">
        <f>Adressliste_Anmeldungen!E153</f>
        <v>Jaqueline</v>
      </c>
      <c r="E153" s="78"/>
      <c r="F153" s="78"/>
      <c r="G153" s="78" t="str">
        <f>Adressliste_Anmeldungen!G153</f>
        <v>U17</v>
      </c>
      <c r="H153" s="78"/>
      <c r="I153" s="78" t="str">
        <f>Adressliste_Anmeldungen!C153</f>
        <v>Niederbuchsiten</v>
      </c>
      <c r="K153" s="78">
        <f>Adressliste_Anmeldungen!S153</f>
        <v>2</v>
      </c>
      <c r="L153" s="78">
        <f>Adressliste_Anmeldungen!P153</f>
        <v>16</v>
      </c>
    </row>
    <row r="154" spans="2:12" s="65" customFormat="1" x14ac:dyDescent="0.25">
      <c r="B154" s="78">
        <f>Adressliste_Anmeldungen!A154</f>
        <v>153</v>
      </c>
      <c r="C154" s="78" t="str">
        <f>Adressliste_Anmeldungen!D154&amp;" "&amp;Adressliste_Anmeldungen!E154</f>
        <v>Beusch Markus</v>
      </c>
      <c r="D154" s="78" t="str">
        <f>Adressliste_Anmeldungen!E154</f>
        <v>Markus</v>
      </c>
      <c r="E154" s="78"/>
      <c r="F154" s="78"/>
      <c r="G154" s="78" t="str">
        <f>Adressliste_Anmeldungen!G154</f>
        <v>V</v>
      </c>
      <c r="H154" s="78"/>
      <c r="I154" s="78" t="str">
        <f>Adressliste_Anmeldungen!C154</f>
        <v>Zürich-Stadt</v>
      </c>
      <c r="K154" s="78">
        <f>Adressliste_Anmeldungen!S154</f>
        <v>3</v>
      </c>
      <c r="L154" s="78">
        <f>Adressliste_Anmeldungen!P154</f>
        <v>16</v>
      </c>
    </row>
    <row r="155" spans="2:12" s="65" customFormat="1" x14ac:dyDescent="0.25">
      <c r="B155" s="78">
        <f>Adressliste_Anmeldungen!A155</f>
        <v>154</v>
      </c>
      <c r="C155" s="78" t="str">
        <f>Adressliste_Anmeldungen!D155&amp;" "&amp;Adressliste_Anmeldungen!E155</f>
        <v>Baumberger Daniel</v>
      </c>
      <c r="D155" s="78" t="str">
        <f>Adressliste_Anmeldungen!E155</f>
        <v>Daniel</v>
      </c>
      <c r="E155" s="78"/>
      <c r="F155" s="78"/>
      <c r="G155" s="78" t="str">
        <f>Adressliste_Anmeldungen!G155</f>
        <v>S</v>
      </c>
      <c r="H155" s="78"/>
      <c r="I155" s="78" t="str">
        <f>Adressliste_Anmeldungen!C155</f>
        <v>Wülflingen SV</v>
      </c>
      <c r="K155" s="78">
        <f>Adressliste_Anmeldungen!S155</f>
        <v>4</v>
      </c>
      <c r="L155" s="78">
        <f>Adressliste_Anmeldungen!P155</f>
        <v>16</v>
      </c>
    </row>
    <row r="156" spans="2:12" s="65" customFormat="1" x14ac:dyDescent="0.25">
      <c r="B156" s="78">
        <f>Adressliste_Anmeldungen!A156</f>
        <v>155</v>
      </c>
      <c r="C156" s="78" t="str">
        <f>Adressliste_Anmeldungen!D156&amp;" "&amp;Adressliste_Anmeldungen!E156</f>
        <v>Sigrist Dominic</v>
      </c>
      <c r="D156" s="78" t="str">
        <f>Adressliste_Anmeldungen!E156</f>
        <v>Dominic</v>
      </c>
      <c r="E156" s="78"/>
      <c r="F156" s="78"/>
      <c r="G156" s="78" t="str">
        <f>Adressliste_Anmeldungen!G156</f>
        <v>S</v>
      </c>
      <c r="H156" s="78"/>
      <c r="I156" s="78" t="str">
        <f>Adressliste_Anmeldungen!C156</f>
        <v>Wülflingen SV</v>
      </c>
      <c r="K156" s="78">
        <f>Adressliste_Anmeldungen!S156</f>
        <v>5</v>
      </c>
      <c r="L156" s="78">
        <f>Adressliste_Anmeldungen!P156</f>
        <v>16</v>
      </c>
    </row>
    <row r="157" spans="2:12" s="65" customFormat="1" x14ac:dyDescent="0.25">
      <c r="B157" s="78">
        <f>Adressliste_Anmeldungen!A157</f>
        <v>156</v>
      </c>
      <c r="C157" s="78" t="str">
        <f>Adressliste_Anmeldungen!D157&amp;" "&amp;Adressliste_Anmeldungen!E157</f>
        <v>Peter Stephan</v>
      </c>
      <c r="D157" s="78" t="str">
        <f>Adressliste_Anmeldungen!E157</f>
        <v>Stephan</v>
      </c>
      <c r="E157" s="78"/>
      <c r="F157" s="78"/>
      <c r="G157" s="78" t="str">
        <f>Adressliste_Anmeldungen!G157</f>
        <v>E</v>
      </c>
      <c r="H157" s="78"/>
      <c r="I157" s="78" t="str">
        <f>Adressliste_Anmeldungen!C157</f>
        <v>SG Zürich</v>
      </c>
      <c r="K157" s="78">
        <f>Adressliste_Anmeldungen!S157</f>
        <v>6</v>
      </c>
      <c r="L157" s="78">
        <f>Adressliste_Anmeldungen!P157</f>
        <v>16</v>
      </c>
    </row>
    <row r="158" spans="2:12" s="65" customFormat="1" x14ac:dyDescent="0.25">
      <c r="B158" s="78">
        <f>Adressliste_Anmeldungen!A158</f>
        <v>157</v>
      </c>
      <c r="C158" s="78" t="str">
        <f>Adressliste_Anmeldungen!D158&amp;" "&amp;Adressliste_Anmeldungen!E158</f>
        <v>Andersson Sam</v>
      </c>
      <c r="D158" s="78" t="str">
        <f>Adressliste_Anmeldungen!E158</f>
        <v>Sam</v>
      </c>
      <c r="E158" s="78"/>
      <c r="F158" s="78"/>
      <c r="G158" s="78" t="str">
        <f>Adressliste_Anmeldungen!G158</f>
        <v>E</v>
      </c>
      <c r="H158" s="78"/>
      <c r="I158" s="78" t="str">
        <f>Adressliste_Anmeldungen!C158</f>
        <v>Zürich-Stadt</v>
      </c>
      <c r="K158" s="78">
        <f>Adressliste_Anmeldungen!S158</f>
        <v>7</v>
      </c>
      <c r="L158" s="78">
        <f>Adressliste_Anmeldungen!P158</f>
        <v>16</v>
      </c>
    </row>
    <row r="159" spans="2:12" s="65" customFormat="1" x14ac:dyDescent="0.25">
      <c r="B159" s="78">
        <f>Adressliste_Anmeldungen!A159</f>
        <v>158</v>
      </c>
      <c r="C159" s="78" t="str">
        <f>Adressliste_Anmeldungen!D159&amp;" "&amp;Adressliste_Anmeldungen!E159</f>
        <v>Landis Martina</v>
      </c>
      <c r="D159" s="78" t="str">
        <f>Adressliste_Anmeldungen!E159</f>
        <v>Martina</v>
      </c>
      <c r="E159" s="78"/>
      <c r="F159" s="78"/>
      <c r="G159" s="78" t="str">
        <f>Adressliste_Anmeldungen!G159</f>
        <v>E</v>
      </c>
      <c r="H159" s="78"/>
      <c r="I159" s="78" t="str">
        <f>Adressliste_Anmeldungen!C159</f>
        <v>Zürich-Stadt</v>
      </c>
      <c r="K159" s="78">
        <f>Adressliste_Anmeldungen!S159</f>
        <v>8</v>
      </c>
      <c r="L159" s="78">
        <f>Adressliste_Anmeldungen!P159</f>
        <v>16</v>
      </c>
    </row>
    <row r="160" spans="2:12" s="65" customFormat="1" x14ac:dyDescent="0.25">
      <c r="B160" s="78">
        <f>Adressliste_Anmeldungen!A160</f>
        <v>159</v>
      </c>
      <c r="C160" s="78" t="str">
        <f>Adressliste_Anmeldungen!D160&amp;" "&amp;Adressliste_Anmeldungen!E160</f>
        <v>Guignard Silvia</v>
      </c>
      <c r="D160" s="78" t="str">
        <f>Adressliste_Anmeldungen!E160</f>
        <v>Silvia</v>
      </c>
      <c r="E160" s="78"/>
      <c r="F160" s="78"/>
      <c r="G160" s="78" t="str">
        <f>Adressliste_Anmeldungen!G160</f>
        <v>E</v>
      </c>
      <c r="H160" s="78"/>
      <c r="I160" s="78" t="str">
        <f>Adressliste_Anmeldungen!C160</f>
        <v xml:space="preserve">Dielsdorf und Umgebung SPS             </v>
      </c>
      <c r="K160" s="78">
        <f>Adressliste_Anmeldungen!S160</f>
        <v>9</v>
      </c>
      <c r="L160" s="78">
        <f>Adressliste_Anmeldungen!P160</f>
        <v>16</v>
      </c>
    </row>
    <row r="161" spans="1:17" s="65" customFormat="1" x14ac:dyDescent="0.25">
      <c r="B161" s="78">
        <f>Adressliste_Anmeldungen!A161</f>
        <v>160</v>
      </c>
      <c r="C161" s="78" t="str">
        <f>Adressliste_Anmeldungen!D161&amp;" "&amp;Adressliste_Anmeldungen!E161</f>
        <v>Huber Caspar</v>
      </c>
      <c r="D161" s="78" t="str">
        <f>Adressliste_Anmeldungen!E161</f>
        <v>Caspar</v>
      </c>
      <c r="E161" s="78"/>
      <c r="F161" s="78"/>
      <c r="G161" s="78" t="str">
        <f>Adressliste_Anmeldungen!G161</f>
        <v>E</v>
      </c>
      <c r="H161" s="78"/>
      <c r="I161" s="78" t="str">
        <f>Adressliste_Anmeldungen!C161</f>
        <v>Feld-Meilen</v>
      </c>
      <c r="K161" s="78">
        <f>Adressliste_Anmeldungen!S161</f>
        <v>10</v>
      </c>
      <c r="L161" s="78">
        <f>Adressliste_Anmeldungen!P161</f>
        <v>16</v>
      </c>
    </row>
    <row r="162" spans="1:17" s="63" customFormat="1" x14ac:dyDescent="0.25">
      <c r="B162" s="78">
        <f>Adressliste_Anmeldungen!A162</f>
        <v>161</v>
      </c>
      <c r="D162" s="78" t="str">
        <f>Adressliste_Anmeldungen!E162</f>
        <v>Christine</v>
      </c>
      <c r="E162" s="78"/>
      <c r="F162" s="78"/>
      <c r="G162" s="78" t="str">
        <f>Adressliste_Anmeldungen!G162</f>
        <v>E</v>
      </c>
      <c r="H162" s="78"/>
      <c r="I162" s="78" t="str">
        <f>Adressliste_Anmeldungen!C162</f>
        <v>Winterthur-Stadt</v>
      </c>
      <c r="K162" s="78">
        <f>Adressliste_Anmeldungen!S162</f>
        <v>1</v>
      </c>
      <c r="L162" s="78">
        <f>Adressliste_Anmeldungen!P162</f>
        <v>17</v>
      </c>
    </row>
    <row r="163" spans="1:17" s="63" customFormat="1" x14ac:dyDescent="0.25">
      <c r="B163" s="78">
        <f>Adressliste_Anmeldungen!A163</f>
        <v>162</v>
      </c>
      <c r="D163" s="78" t="str">
        <f>Adressliste_Anmeldungen!E163</f>
        <v>Rolf</v>
      </c>
      <c r="E163" s="78"/>
      <c r="F163" s="78"/>
      <c r="G163" s="78" t="str">
        <f>Adressliste_Anmeldungen!G163</f>
        <v>S</v>
      </c>
      <c r="H163" s="78"/>
      <c r="I163" s="78" t="str">
        <f>Adressliste_Anmeldungen!C163</f>
        <v>Kollbrunn</v>
      </c>
      <c r="K163" s="78">
        <f>Adressliste_Anmeldungen!S163</f>
        <v>2</v>
      </c>
      <c r="L163" s="78">
        <f>Adressliste_Anmeldungen!P163</f>
        <v>17</v>
      </c>
    </row>
    <row r="164" spans="1:17" s="63" customFormat="1" x14ac:dyDescent="0.25">
      <c r="B164" s="78">
        <f>Adressliste_Anmeldungen!A164</f>
        <v>163</v>
      </c>
      <c r="D164" s="78" t="str">
        <f>Adressliste_Anmeldungen!E164</f>
        <v>Emanuele</v>
      </c>
      <c r="E164" s="78"/>
      <c r="F164" s="78"/>
      <c r="G164" s="78" t="str">
        <f>Adressliste_Anmeldungen!G164</f>
        <v>V</v>
      </c>
      <c r="H164" s="78"/>
      <c r="I164" s="78" t="str">
        <f>Adressliste_Anmeldungen!C164</f>
        <v>Iseo</v>
      </c>
      <c r="K164" s="78">
        <f>Adressliste_Anmeldungen!S164</f>
        <v>3</v>
      </c>
      <c r="L164" s="78">
        <f>Adressliste_Anmeldungen!P164</f>
        <v>17</v>
      </c>
    </row>
    <row r="165" spans="1:17" s="63" customFormat="1" x14ac:dyDescent="0.25">
      <c r="B165" s="78">
        <f>Adressliste_Anmeldungen!A165</f>
        <v>164</v>
      </c>
      <c r="D165" s="78" t="str">
        <f>Adressliste_Anmeldungen!E165</f>
        <v>Marco</v>
      </c>
      <c r="E165" s="78"/>
      <c r="F165" s="78"/>
      <c r="G165" s="78" t="str">
        <f>Adressliste_Anmeldungen!G165</f>
        <v>S</v>
      </c>
      <c r="H165" s="78"/>
      <c r="I165" s="78" t="str">
        <f>Adressliste_Anmeldungen!C165</f>
        <v>Iseo</v>
      </c>
      <c r="K165" s="78">
        <f>Adressliste_Anmeldungen!S165</f>
        <v>4</v>
      </c>
      <c r="L165" s="78">
        <f>Adressliste_Anmeldungen!P165</f>
        <v>17</v>
      </c>
    </row>
    <row r="166" spans="1:17" s="63" customFormat="1" x14ac:dyDescent="0.25">
      <c r="B166" s="78">
        <f>Adressliste_Anmeldungen!A166</f>
        <v>165</v>
      </c>
      <c r="D166" s="78" t="str">
        <f>Adressliste_Anmeldungen!E166</f>
        <v>Danilo</v>
      </c>
      <c r="E166" s="78"/>
      <c r="F166" s="78"/>
      <c r="G166" s="78" t="str">
        <f>Adressliste_Anmeldungen!G166</f>
        <v>S</v>
      </c>
      <c r="H166" s="78"/>
      <c r="I166" s="78" t="str">
        <f>Adressliste_Anmeldungen!C166</f>
        <v>Iseo</v>
      </c>
      <c r="K166" s="78">
        <f>Adressliste_Anmeldungen!S166</f>
        <v>5</v>
      </c>
      <c r="L166" s="78">
        <f>Adressliste_Anmeldungen!P166</f>
        <v>17</v>
      </c>
    </row>
    <row r="167" spans="1:17" x14ac:dyDescent="0.25">
      <c r="A167" s="53"/>
      <c r="B167" s="78">
        <f>Adressliste_Anmeldungen!A167</f>
        <v>166</v>
      </c>
      <c r="C167" s="53"/>
      <c r="D167" s="78" t="str">
        <f>Adressliste_Anmeldungen!E167</f>
        <v>Andrea</v>
      </c>
      <c r="E167" s="78"/>
      <c r="F167" s="78"/>
      <c r="G167" s="78" t="str">
        <f>Adressliste_Anmeldungen!G167</f>
        <v>E</v>
      </c>
      <c r="H167" s="78"/>
      <c r="I167" s="78" t="str">
        <f>Adressliste_Anmeldungen!C167</f>
        <v>Iseo</v>
      </c>
      <c r="J167" s="53"/>
      <c r="K167" s="78">
        <f>Adressliste_Anmeldungen!S167</f>
        <v>6</v>
      </c>
      <c r="L167" s="78">
        <f>Adressliste_Anmeldungen!P167</f>
        <v>17</v>
      </c>
      <c r="M167" s="53"/>
      <c r="N167" s="53"/>
      <c r="O167" s="53"/>
      <c r="P167" s="53"/>
      <c r="Q167" s="53"/>
    </row>
    <row r="168" spans="1:17" x14ac:dyDescent="0.25">
      <c r="A168" s="53"/>
      <c r="B168" s="78">
        <f>Adressliste_Anmeldungen!A168</f>
        <v>167</v>
      </c>
      <c r="C168" s="53"/>
      <c r="D168" s="78" t="str">
        <f>Adressliste_Anmeldungen!E168</f>
        <v>Rosanna</v>
      </c>
      <c r="E168" s="78"/>
      <c r="F168" s="78"/>
      <c r="G168" s="78" t="str">
        <f>Adressliste_Anmeldungen!G168</f>
        <v>S</v>
      </c>
      <c r="H168" s="78"/>
      <c r="I168" s="78" t="str">
        <f>Adressliste_Anmeldungen!C168</f>
        <v>Iseo</v>
      </c>
      <c r="J168" s="53"/>
      <c r="K168" s="78">
        <f>Adressliste_Anmeldungen!S168</f>
        <v>7</v>
      </c>
      <c r="L168" s="78">
        <f>Adressliste_Anmeldungen!P168</f>
        <v>17</v>
      </c>
      <c r="M168" s="53"/>
      <c r="N168" s="53"/>
      <c r="O168" s="53"/>
      <c r="P168" s="53"/>
      <c r="Q168" s="53"/>
    </row>
    <row r="169" spans="1:17" x14ac:dyDescent="0.25">
      <c r="A169" s="53"/>
      <c r="B169" s="78">
        <f>Adressliste_Anmeldungen!A169</f>
        <v>168</v>
      </c>
      <c r="C169" s="53"/>
      <c r="D169" s="78" t="str">
        <f>Adressliste_Anmeldungen!E169</f>
        <v>Samuele</v>
      </c>
      <c r="E169" s="78"/>
      <c r="F169" s="78"/>
      <c r="G169" s="78" t="str">
        <f>Adressliste_Anmeldungen!G169</f>
        <v>E</v>
      </c>
      <c r="H169" s="78"/>
      <c r="I169" s="78" t="str">
        <f>Adressliste_Anmeldungen!C169</f>
        <v>Iseo</v>
      </c>
      <c r="J169" s="53"/>
      <c r="K169" s="78">
        <f>Adressliste_Anmeldungen!S169</f>
        <v>8</v>
      </c>
      <c r="L169" s="78">
        <f>Adressliste_Anmeldungen!P169</f>
        <v>17</v>
      </c>
      <c r="M169" s="53"/>
      <c r="N169" s="53"/>
      <c r="O169" s="53"/>
      <c r="P169" s="53"/>
      <c r="Q169" s="53"/>
    </row>
    <row r="170" spans="1:17" x14ac:dyDescent="0.25">
      <c r="A170" s="53"/>
      <c r="B170" s="78">
        <f>Adressliste_Anmeldungen!A170</f>
        <v>169</v>
      </c>
      <c r="C170" s="53"/>
      <c r="D170" s="78" t="str">
        <f>Adressliste_Anmeldungen!E170</f>
        <v>Andrea</v>
      </c>
      <c r="E170" s="78"/>
      <c r="F170" s="78"/>
      <c r="G170" s="78" t="str">
        <f>Adressliste_Anmeldungen!G170</f>
        <v>S</v>
      </c>
      <c r="H170" s="78"/>
      <c r="I170" s="78" t="str">
        <f>Adressliste_Anmeldungen!C170</f>
        <v>Iseo</v>
      </c>
      <c r="J170" s="53"/>
      <c r="K170" s="78">
        <f>Adressliste_Anmeldungen!S170</f>
        <v>9</v>
      </c>
      <c r="L170" s="78">
        <f>Adressliste_Anmeldungen!P170</f>
        <v>17</v>
      </c>
      <c r="M170" s="53"/>
      <c r="N170" s="53"/>
      <c r="O170" s="53"/>
      <c r="P170" s="53"/>
      <c r="Q170" s="53"/>
    </row>
    <row r="171" spans="1:17" x14ac:dyDescent="0.25">
      <c r="A171" s="53"/>
      <c r="B171" s="78">
        <f>Adressliste_Anmeldungen!A171</f>
        <v>170</v>
      </c>
      <c r="C171" s="53"/>
      <c r="D171" s="78" t="e">
        <f>Adressliste_Anmeldungen!E171</f>
        <v>#N/A</v>
      </c>
      <c r="E171" s="78"/>
      <c r="F171" s="78"/>
      <c r="G171" s="78" t="e">
        <f>Adressliste_Anmeldungen!G171</f>
        <v>#N/A</v>
      </c>
      <c r="H171" s="78"/>
      <c r="I171" s="78" t="e">
        <f>Adressliste_Anmeldungen!C171</f>
        <v>#N/A</v>
      </c>
      <c r="J171" s="53"/>
      <c r="K171" s="78">
        <f>Adressliste_Anmeldungen!S171</f>
        <v>10</v>
      </c>
      <c r="L171" s="78">
        <f>Adressliste_Anmeldungen!P171</f>
        <v>17</v>
      </c>
      <c r="M171" s="53"/>
      <c r="N171" s="53"/>
      <c r="O171" s="53"/>
      <c r="P171" s="53"/>
      <c r="Q171" s="53"/>
    </row>
    <row r="172" spans="1:17" x14ac:dyDescent="0.25">
      <c r="A172" s="53"/>
      <c r="B172" s="78">
        <f>Adressliste_Anmeldungen!A172</f>
        <v>171</v>
      </c>
      <c r="C172" s="53"/>
      <c r="D172" s="78" t="e">
        <f>Adressliste_Anmeldungen!E172</f>
        <v>#N/A</v>
      </c>
      <c r="E172" s="78"/>
      <c r="F172" s="78"/>
      <c r="G172" s="78" t="e">
        <f>Adressliste_Anmeldungen!G172</f>
        <v>#N/A</v>
      </c>
      <c r="H172" s="78"/>
      <c r="I172" s="78" t="e">
        <f>Adressliste_Anmeldungen!C172</f>
        <v>#N/A</v>
      </c>
      <c r="J172" s="53"/>
      <c r="K172" s="78">
        <f>Adressliste_Anmeldungen!S172</f>
        <v>1</v>
      </c>
      <c r="L172" s="78">
        <f>Adressliste_Anmeldungen!P172</f>
        <v>18</v>
      </c>
      <c r="M172" s="53"/>
      <c r="N172" s="53"/>
      <c r="O172" s="53"/>
      <c r="P172" s="53"/>
      <c r="Q172" s="53"/>
    </row>
    <row r="173" spans="1:17" x14ac:dyDescent="0.25">
      <c r="A173" s="53"/>
      <c r="B173" s="78">
        <f>Adressliste_Anmeldungen!A173</f>
        <v>172</v>
      </c>
      <c r="C173" s="53"/>
      <c r="D173" s="78" t="e">
        <f>Adressliste_Anmeldungen!E173</f>
        <v>#N/A</v>
      </c>
      <c r="E173" s="78"/>
      <c r="F173" s="78"/>
      <c r="G173" s="78" t="e">
        <f>Adressliste_Anmeldungen!G173</f>
        <v>#N/A</v>
      </c>
      <c r="H173" s="78"/>
      <c r="I173" s="78" t="e">
        <f>Adressliste_Anmeldungen!C173</f>
        <v>#N/A</v>
      </c>
      <c r="J173" s="53"/>
      <c r="K173" s="78">
        <f>Adressliste_Anmeldungen!S173</f>
        <v>2</v>
      </c>
      <c r="L173" s="78">
        <f>Adressliste_Anmeldungen!P173</f>
        <v>18</v>
      </c>
      <c r="M173" s="53"/>
      <c r="N173" s="53"/>
      <c r="O173" s="53"/>
      <c r="P173" s="53"/>
      <c r="Q173" s="53"/>
    </row>
    <row r="174" spans="1:17" x14ac:dyDescent="0.25">
      <c r="A174" s="53"/>
      <c r="B174" s="78">
        <f>Adressliste_Anmeldungen!A174</f>
        <v>173</v>
      </c>
      <c r="C174" s="53"/>
      <c r="D174" s="78" t="e">
        <f>Adressliste_Anmeldungen!E174</f>
        <v>#N/A</v>
      </c>
      <c r="E174" s="78"/>
      <c r="F174" s="78"/>
      <c r="G174" s="78" t="e">
        <f>Adressliste_Anmeldungen!G174</f>
        <v>#N/A</v>
      </c>
      <c r="H174" s="78"/>
      <c r="I174" s="78" t="e">
        <f>Adressliste_Anmeldungen!C174</f>
        <v>#N/A</v>
      </c>
      <c r="J174" s="53"/>
      <c r="K174" s="78">
        <f>Adressliste_Anmeldungen!S174</f>
        <v>3</v>
      </c>
      <c r="L174" s="78">
        <f>Adressliste_Anmeldungen!P174</f>
        <v>18</v>
      </c>
      <c r="M174" s="53"/>
      <c r="N174" s="53"/>
      <c r="O174" s="53"/>
      <c r="P174" s="53"/>
      <c r="Q174" s="53"/>
    </row>
    <row r="175" spans="1:17" x14ac:dyDescent="0.25">
      <c r="A175" s="53"/>
      <c r="B175" s="78">
        <f>Adressliste_Anmeldungen!A175</f>
        <v>174</v>
      </c>
      <c r="C175" s="53"/>
      <c r="D175" s="78" t="e">
        <f>Adressliste_Anmeldungen!E175</f>
        <v>#N/A</v>
      </c>
      <c r="E175" s="78"/>
      <c r="F175" s="78"/>
      <c r="G175" s="78" t="e">
        <f>Adressliste_Anmeldungen!G175</f>
        <v>#N/A</v>
      </c>
      <c r="H175" s="78"/>
      <c r="I175" s="78" t="e">
        <f>Adressliste_Anmeldungen!C175</f>
        <v>#N/A</v>
      </c>
      <c r="J175" s="53"/>
      <c r="K175" s="78">
        <f>Adressliste_Anmeldungen!S175</f>
        <v>4</v>
      </c>
      <c r="L175" s="78">
        <f>Adressliste_Anmeldungen!P175</f>
        <v>18</v>
      </c>
      <c r="M175" s="53"/>
      <c r="N175" s="53"/>
      <c r="O175" s="53"/>
      <c r="P175" s="53"/>
      <c r="Q175" s="53"/>
    </row>
    <row r="176" spans="1:17" x14ac:dyDescent="0.25">
      <c r="A176" s="53"/>
      <c r="B176" s="78">
        <f>Adressliste_Anmeldungen!A176</f>
        <v>175</v>
      </c>
      <c r="C176" s="53"/>
      <c r="D176" s="78" t="e">
        <f>Adressliste_Anmeldungen!E176</f>
        <v>#N/A</v>
      </c>
      <c r="E176" s="78"/>
      <c r="F176" s="78"/>
      <c r="G176" s="78" t="e">
        <f>Adressliste_Anmeldungen!G176</f>
        <v>#N/A</v>
      </c>
      <c r="H176" s="78"/>
      <c r="I176" s="78" t="e">
        <f>Adressliste_Anmeldungen!C176</f>
        <v>#N/A</v>
      </c>
      <c r="J176" s="53"/>
      <c r="K176" s="78">
        <f>Adressliste_Anmeldungen!S176</f>
        <v>5</v>
      </c>
      <c r="L176" s="78">
        <f>Adressliste_Anmeldungen!P176</f>
        <v>18</v>
      </c>
      <c r="M176" s="53"/>
      <c r="N176" s="53"/>
      <c r="O176" s="53"/>
      <c r="P176" s="53"/>
      <c r="Q176" s="53"/>
    </row>
    <row r="177" spans="1:17" x14ac:dyDescent="0.25">
      <c r="A177" s="53"/>
      <c r="B177" s="78">
        <f>Adressliste_Anmeldungen!A177</f>
        <v>176</v>
      </c>
      <c r="C177" s="53"/>
      <c r="D177" s="78" t="e">
        <f>Adressliste_Anmeldungen!E177</f>
        <v>#N/A</v>
      </c>
      <c r="E177" s="78"/>
      <c r="F177" s="78"/>
      <c r="G177" s="78" t="e">
        <f>Adressliste_Anmeldungen!G177</f>
        <v>#N/A</v>
      </c>
      <c r="H177" s="78"/>
      <c r="I177" s="78" t="e">
        <f>Adressliste_Anmeldungen!C177</f>
        <v>#N/A</v>
      </c>
      <c r="J177" s="53"/>
      <c r="K177" s="78">
        <f>Adressliste_Anmeldungen!S177</f>
        <v>6</v>
      </c>
      <c r="L177" s="78">
        <f>Adressliste_Anmeldungen!P177</f>
        <v>18</v>
      </c>
      <c r="M177" s="53"/>
      <c r="N177" s="53"/>
      <c r="O177" s="53"/>
      <c r="P177" s="53"/>
      <c r="Q177" s="53"/>
    </row>
    <row r="178" spans="1:17" x14ac:dyDescent="0.25">
      <c r="A178" s="53"/>
      <c r="B178" s="78">
        <f>Adressliste_Anmeldungen!A178</f>
        <v>177</v>
      </c>
      <c r="C178" s="53"/>
      <c r="D178" s="78" t="e">
        <f>Adressliste_Anmeldungen!E178</f>
        <v>#N/A</v>
      </c>
      <c r="E178" s="78"/>
      <c r="F178" s="78"/>
      <c r="G178" s="78" t="e">
        <f>Adressliste_Anmeldungen!G178</f>
        <v>#N/A</v>
      </c>
      <c r="H178" s="78"/>
      <c r="I178" s="78" t="e">
        <f>Adressliste_Anmeldungen!C178</f>
        <v>#N/A</v>
      </c>
      <c r="J178" s="53"/>
      <c r="K178" s="78">
        <f>Adressliste_Anmeldungen!S178</f>
        <v>7</v>
      </c>
      <c r="L178" s="78">
        <f>Adressliste_Anmeldungen!P178</f>
        <v>18</v>
      </c>
      <c r="M178" s="53"/>
      <c r="N178" s="53"/>
      <c r="O178" s="53"/>
      <c r="P178" s="53"/>
      <c r="Q178" s="53"/>
    </row>
    <row r="179" spans="1:17" x14ac:dyDescent="0.25">
      <c r="A179" s="53"/>
      <c r="B179" s="78">
        <f>Adressliste_Anmeldungen!A179</f>
        <v>178</v>
      </c>
      <c r="C179" s="53"/>
      <c r="D179" s="78" t="e">
        <f>Adressliste_Anmeldungen!E179</f>
        <v>#N/A</v>
      </c>
      <c r="E179" s="78"/>
      <c r="F179" s="78"/>
      <c r="G179" s="78" t="e">
        <f>Adressliste_Anmeldungen!G179</f>
        <v>#N/A</v>
      </c>
      <c r="H179" s="78"/>
      <c r="I179" s="78" t="e">
        <f>Adressliste_Anmeldungen!C179</f>
        <v>#N/A</v>
      </c>
      <c r="J179" s="53"/>
      <c r="K179" s="78">
        <f>Adressliste_Anmeldungen!S179</f>
        <v>8</v>
      </c>
      <c r="L179" s="78">
        <f>Adressliste_Anmeldungen!P179</f>
        <v>18</v>
      </c>
      <c r="M179" s="53"/>
      <c r="N179" s="53"/>
      <c r="O179" s="53"/>
      <c r="P179" s="53"/>
      <c r="Q179" s="53"/>
    </row>
    <row r="180" spans="1:17" x14ac:dyDescent="0.25">
      <c r="A180" s="53"/>
      <c r="B180" s="78">
        <f>Adressliste_Anmeldungen!A180</f>
        <v>179</v>
      </c>
      <c r="C180" s="53"/>
      <c r="D180" s="78" t="e">
        <f>Adressliste_Anmeldungen!E180</f>
        <v>#N/A</v>
      </c>
      <c r="E180" s="78"/>
      <c r="F180" s="78"/>
      <c r="G180" s="78" t="e">
        <f>Adressliste_Anmeldungen!G180</f>
        <v>#N/A</v>
      </c>
      <c r="H180" s="78"/>
      <c r="I180" s="78" t="e">
        <f>Adressliste_Anmeldungen!C180</f>
        <v>#N/A</v>
      </c>
      <c r="J180" s="53"/>
      <c r="K180" s="78">
        <f>Adressliste_Anmeldungen!S180</f>
        <v>9</v>
      </c>
      <c r="L180" s="78">
        <f>Adressliste_Anmeldungen!P180</f>
        <v>18</v>
      </c>
      <c r="M180" s="53"/>
      <c r="N180" s="53"/>
      <c r="O180" s="53"/>
      <c r="P180" s="53"/>
      <c r="Q180" s="53"/>
    </row>
    <row r="181" spans="1:17" x14ac:dyDescent="0.25">
      <c r="A181" s="53"/>
      <c r="B181" s="78">
        <f>Adressliste_Anmeldungen!A181</f>
        <v>180</v>
      </c>
      <c r="C181" s="53"/>
      <c r="D181" s="78" t="e">
        <f>Adressliste_Anmeldungen!E181</f>
        <v>#N/A</v>
      </c>
      <c r="E181" s="78"/>
      <c r="F181" s="78"/>
      <c r="G181" s="78" t="e">
        <f>Adressliste_Anmeldungen!G181</f>
        <v>#N/A</v>
      </c>
      <c r="H181" s="78"/>
      <c r="I181" s="78" t="e">
        <f>Adressliste_Anmeldungen!C181</f>
        <v>#N/A</v>
      </c>
      <c r="J181" s="53"/>
      <c r="K181" s="78">
        <f>Adressliste_Anmeldungen!S181</f>
        <v>10</v>
      </c>
      <c r="L181" s="78">
        <f>Adressliste_Anmeldungen!P181</f>
        <v>18</v>
      </c>
      <c r="M181" s="53"/>
      <c r="N181" s="53"/>
      <c r="O181" s="53"/>
      <c r="P181" s="53"/>
      <c r="Q181" s="53"/>
    </row>
    <row r="182" spans="1:17" x14ac:dyDescent="0.25">
      <c r="A182" s="53"/>
      <c r="B182" s="78">
        <f>Adressliste_Anmeldungen!A182</f>
        <v>181</v>
      </c>
      <c r="C182" s="53"/>
      <c r="D182" s="78" t="e">
        <f>Adressliste_Anmeldungen!E182</f>
        <v>#N/A</v>
      </c>
      <c r="E182" s="78"/>
      <c r="F182" s="78"/>
      <c r="G182" s="78" t="e">
        <f>Adressliste_Anmeldungen!G182</f>
        <v>#N/A</v>
      </c>
      <c r="H182" s="78"/>
      <c r="I182" s="78" t="e">
        <f>Adressliste_Anmeldungen!C182</f>
        <v>#N/A</v>
      </c>
      <c r="J182" s="53"/>
      <c r="K182" s="78">
        <f>Adressliste_Anmeldungen!S182</f>
        <v>1</v>
      </c>
      <c r="L182" s="78">
        <f>Adressliste_Anmeldungen!P182</f>
        <v>19</v>
      </c>
      <c r="M182" s="53"/>
      <c r="N182" s="53"/>
      <c r="O182" s="53"/>
      <c r="P182" s="53"/>
      <c r="Q182" s="53"/>
    </row>
    <row r="183" spans="1:17" x14ac:dyDescent="0.25">
      <c r="A183" s="53"/>
      <c r="B183" s="78">
        <f>Adressliste_Anmeldungen!A183</f>
        <v>182</v>
      </c>
      <c r="C183" s="53"/>
      <c r="D183" s="78" t="e">
        <f>Adressliste_Anmeldungen!E183</f>
        <v>#N/A</v>
      </c>
      <c r="E183" s="78"/>
      <c r="F183" s="78"/>
      <c r="G183" s="78" t="e">
        <f>Adressliste_Anmeldungen!G183</f>
        <v>#N/A</v>
      </c>
      <c r="H183" s="78"/>
      <c r="I183" s="78" t="e">
        <f>Adressliste_Anmeldungen!C183</f>
        <v>#N/A</v>
      </c>
      <c r="J183" s="53"/>
      <c r="K183" s="78">
        <f>Adressliste_Anmeldungen!S183</f>
        <v>2</v>
      </c>
      <c r="L183" s="78">
        <f>Adressliste_Anmeldungen!P183</f>
        <v>19</v>
      </c>
      <c r="M183" s="53"/>
      <c r="N183" s="53"/>
      <c r="O183" s="53"/>
      <c r="P183" s="53"/>
      <c r="Q183" s="53"/>
    </row>
    <row r="184" spans="1:17" x14ac:dyDescent="0.25">
      <c r="A184" s="53"/>
      <c r="B184" s="78">
        <f>Adressliste_Anmeldungen!A184</f>
        <v>183</v>
      </c>
      <c r="C184" s="53"/>
      <c r="D184" s="78" t="e">
        <f>Adressliste_Anmeldungen!E184</f>
        <v>#N/A</v>
      </c>
      <c r="E184" s="78"/>
      <c r="F184" s="78"/>
      <c r="G184" s="78" t="e">
        <f>Adressliste_Anmeldungen!G184</f>
        <v>#N/A</v>
      </c>
      <c r="H184" s="78"/>
      <c r="I184" s="78" t="e">
        <f>Adressliste_Anmeldungen!C184</f>
        <v>#N/A</v>
      </c>
      <c r="J184" s="53"/>
      <c r="K184" s="78">
        <f>Adressliste_Anmeldungen!S184</f>
        <v>3</v>
      </c>
      <c r="L184" s="78">
        <f>Adressliste_Anmeldungen!P184</f>
        <v>19</v>
      </c>
      <c r="M184" s="53"/>
      <c r="N184" s="53"/>
      <c r="O184" s="53"/>
      <c r="P184" s="53"/>
      <c r="Q184" s="53"/>
    </row>
    <row r="185" spans="1:17" x14ac:dyDescent="0.25">
      <c r="A185" s="53"/>
      <c r="B185" s="78">
        <f>Adressliste_Anmeldungen!A185</f>
        <v>184</v>
      </c>
      <c r="C185" s="53"/>
      <c r="D185" s="78" t="e">
        <f>Adressliste_Anmeldungen!E185</f>
        <v>#N/A</v>
      </c>
      <c r="E185" s="78"/>
      <c r="F185" s="78"/>
      <c r="G185" s="78" t="e">
        <f>Adressliste_Anmeldungen!G185</f>
        <v>#N/A</v>
      </c>
      <c r="H185" s="78"/>
      <c r="I185" s="78" t="e">
        <f>Adressliste_Anmeldungen!C185</f>
        <v>#N/A</v>
      </c>
      <c r="J185" s="53"/>
      <c r="K185" s="78">
        <f>Adressliste_Anmeldungen!S185</f>
        <v>4</v>
      </c>
      <c r="L185" s="78">
        <f>Adressliste_Anmeldungen!P185</f>
        <v>19</v>
      </c>
      <c r="M185" s="53"/>
      <c r="N185" s="53"/>
      <c r="O185" s="53"/>
      <c r="P185" s="53"/>
      <c r="Q185" s="53"/>
    </row>
    <row r="186" spans="1:17" x14ac:dyDescent="0.25">
      <c r="A186" s="53"/>
      <c r="B186" s="78">
        <f>Adressliste_Anmeldungen!A186</f>
        <v>185</v>
      </c>
      <c r="C186" s="53"/>
      <c r="D186" s="78" t="e">
        <f>Adressliste_Anmeldungen!E186</f>
        <v>#N/A</v>
      </c>
      <c r="E186" s="78"/>
      <c r="F186" s="78"/>
      <c r="G186" s="78" t="e">
        <f>Adressliste_Anmeldungen!G186</f>
        <v>#N/A</v>
      </c>
      <c r="H186" s="78"/>
      <c r="I186" s="78" t="e">
        <f>Adressliste_Anmeldungen!C186</f>
        <v>#N/A</v>
      </c>
      <c r="J186" s="53"/>
      <c r="K186" s="78">
        <f>Adressliste_Anmeldungen!S186</f>
        <v>5</v>
      </c>
      <c r="L186" s="78">
        <f>Adressliste_Anmeldungen!P186</f>
        <v>19</v>
      </c>
      <c r="M186" s="53"/>
      <c r="N186" s="53"/>
      <c r="O186" s="53"/>
      <c r="P186" s="53"/>
      <c r="Q186" s="53"/>
    </row>
    <row r="187" spans="1:17" x14ac:dyDescent="0.25">
      <c r="A187" s="53"/>
      <c r="B187" s="78">
        <f>Adressliste_Anmeldungen!A187</f>
        <v>186</v>
      </c>
      <c r="C187" s="53"/>
      <c r="D187" s="78" t="e">
        <f>Adressliste_Anmeldungen!E187</f>
        <v>#N/A</v>
      </c>
      <c r="E187" s="78"/>
      <c r="F187" s="78"/>
      <c r="G187" s="78" t="e">
        <f>Adressliste_Anmeldungen!G187</f>
        <v>#N/A</v>
      </c>
      <c r="H187" s="78"/>
      <c r="I187" s="78" t="e">
        <f>Adressliste_Anmeldungen!C187</f>
        <v>#N/A</v>
      </c>
      <c r="J187" s="53"/>
      <c r="K187" s="78">
        <f>Adressliste_Anmeldungen!S187</f>
        <v>6</v>
      </c>
      <c r="L187" s="78">
        <f>Adressliste_Anmeldungen!P187</f>
        <v>19</v>
      </c>
      <c r="M187" s="53"/>
      <c r="N187" s="53"/>
      <c r="O187" s="53"/>
      <c r="P187" s="53"/>
      <c r="Q187" s="53"/>
    </row>
    <row r="188" spans="1:17" x14ac:dyDescent="0.25">
      <c r="A188" s="53"/>
      <c r="B188" s="78">
        <f>Adressliste_Anmeldungen!A188</f>
        <v>187</v>
      </c>
      <c r="C188" s="53"/>
      <c r="D188" s="78" t="e">
        <f>Adressliste_Anmeldungen!E188</f>
        <v>#N/A</v>
      </c>
      <c r="E188" s="78"/>
      <c r="F188" s="78"/>
      <c r="G188" s="78" t="e">
        <f>Adressliste_Anmeldungen!G188</f>
        <v>#N/A</v>
      </c>
      <c r="H188" s="78"/>
      <c r="I188" s="78" t="e">
        <f>Adressliste_Anmeldungen!C188</f>
        <v>#N/A</v>
      </c>
      <c r="J188" s="53"/>
      <c r="K188" s="78">
        <f>Adressliste_Anmeldungen!S188</f>
        <v>7</v>
      </c>
      <c r="L188" s="78">
        <f>Adressliste_Anmeldungen!P188</f>
        <v>19</v>
      </c>
      <c r="M188" s="53"/>
      <c r="N188" s="53"/>
      <c r="O188" s="53"/>
      <c r="P188" s="53"/>
      <c r="Q188" s="53"/>
    </row>
    <row r="189" spans="1:17" x14ac:dyDescent="0.25">
      <c r="A189" s="53"/>
      <c r="B189" s="78">
        <f>Adressliste_Anmeldungen!A189</f>
        <v>188</v>
      </c>
      <c r="C189" s="53"/>
      <c r="D189" s="78" t="e">
        <f>Adressliste_Anmeldungen!E189</f>
        <v>#N/A</v>
      </c>
      <c r="E189" s="78"/>
      <c r="F189" s="78"/>
      <c r="G189" s="78" t="e">
        <f>Adressliste_Anmeldungen!G189</f>
        <v>#N/A</v>
      </c>
      <c r="H189" s="78"/>
      <c r="I189" s="78" t="e">
        <f>Adressliste_Anmeldungen!C189</f>
        <v>#N/A</v>
      </c>
      <c r="J189" s="53"/>
      <c r="K189" s="78">
        <f>Adressliste_Anmeldungen!S189</f>
        <v>8</v>
      </c>
      <c r="L189" s="78">
        <f>Adressliste_Anmeldungen!P189</f>
        <v>19</v>
      </c>
      <c r="M189" s="53"/>
      <c r="N189" s="53"/>
      <c r="O189" s="53"/>
      <c r="P189" s="53"/>
      <c r="Q189" s="53"/>
    </row>
    <row r="190" spans="1:17" x14ac:dyDescent="0.25">
      <c r="A190" s="53"/>
      <c r="B190" s="78">
        <f>Adressliste_Anmeldungen!A190</f>
        <v>189</v>
      </c>
      <c r="C190" s="53"/>
      <c r="D190" s="78" t="e">
        <f>Adressliste_Anmeldungen!E190</f>
        <v>#N/A</v>
      </c>
      <c r="E190" s="78"/>
      <c r="F190" s="78"/>
      <c r="G190" s="78" t="e">
        <f>Adressliste_Anmeldungen!G190</f>
        <v>#N/A</v>
      </c>
      <c r="H190" s="78"/>
      <c r="I190" s="78" t="e">
        <f>Adressliste_Anmeldungen!C190</f>
        <v>#N/A</v>
      </c>
      <c r="J190" s="53"/>
      <c r="K190" s="78">
        <f>Adressliste_Anmeldungen!S190</f>
        <v>9</v>
      </c>
      <c r="L190" s="78">
        <f>Adressliste_Anmeldungen!P190</f>
        <v>19</v>
      </c>
      <c r="M190" s="53"/>
      <c r="N190" s="53"/>
      <c r="O190" s="53"/>
      <c r="P190" s="53"/>
      <c r="Q190" s="53"/>
    </row>
    <row r="191" spans="1:17" x14ac:dyDescent="0.25">
      <c r="A191" s="53"/>
      <c r="B191" s="78">
        <f>Adressliste_Anmeldungen!A191</f>
        <v>190</v>
      </c>
      <c r="C191" s="53"/>
      <c r="D191" s="78" t="e">
        <f>Adressliste_Anmeldungen!E191</f>
        <v>#N/A</v>
      </c>
      <c r="E191" s="78"/>
      <c r="F191" s="78"/>
      <c r="G191" s="78" t="e">
        <f>Adressliste_Anmeldungen!G191</f>
        <v>#N/A</v>
      </c>
      <c r="H191" s="78"/>
      <c r="I191" s="78" t="e">
        <f>Adressliste_Anmeldungen!C191</f>
        <v>#N/A</v>
      </c>
      <c r="J191" s="53"/>
      <c r="K191" s="78">
        <f>Adressliste_Anmeldungen!S191</f>
        <v>10</v>
      </c>
      <c r="L191" s="78">
        <f>Adressliste_Anmeldungen!P191</f>
        <v>19</v>
      </c>
      <c r="M191" s="53"/>
      <c r="N191" s="53"/>
      <c r="O191" s="53"/>
      <c r="P191" s="53"/>
      <c r="Q191" s="53"/>
    </row>
    <row r="192" spans="1:17" x14ac:dyDescent="0.25">
      <c r="A192" s="53"/>
      <c r="B192" s="78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</row>
    <row r="193" spans="1:17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</row>
    <row r="194" spans="1:17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</row>
    <row r="195" spans="1:17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</row>
    <row r="196" spans="1:17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</row>
    <row r="197" spans="1:17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</row>
    <row r="198" spans="1:17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</row>
    <row r="199" spans="1:17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</row>
    <row r="200" spans="1:17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</row>
    <row r="201" spans="1:17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</row>
    <row r="202" spans="1:17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</row>
    <row r="203" spans="1:17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</row>
    <row r="204" spans="1:17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</row>
    <row r="205" spans="1:17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</row>
    <row r="206" spans="1:17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</row>
    <row r="207" spans="1:17" x14ac:dyDescent="0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</row>
    <row r="208" spans="1:17" x14ac:dyDescent="0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</row>
    <row r="210" spans="1:17" x14ac:dyDescent="0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</row>
    <row r="211" spans="1:17" x14ac:dyDescent="0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</row>
    <row r="212" spans="1:17" x14ac:dyDescent="0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</row>
    <row r="213" spans="1:17" x14ac:dyDescent="0.2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</row>
    <row r="214" spans="1:17" x14ac:dyDescent="0.2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x14ac:dyDescent="0.2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</row>
    <row r="216" spans="1:17" x14ac:dyDescent="0.2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</row>
    <row r="217" spans="1:17" x14ac:dyDescent="0.2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</row>
    <row r="218" spans="1:17" x14ac:dyDescent="0.2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</row>
    <row r="219" spans="1:17" x14ac:dyDescent="0.2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</row>
    <row r="220" spans="1:17" x14ac:dyDescent="0.2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</row>
    <row r="221" spans="1:17" x14ac:dyDescent="0.2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</row>
    <row r="222" spans="1:17" x14ac:dyDescent="0.2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</row>
    <row r="223" spans="1:17" x14ac:dyDescent="0.2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</row>
    <row r="224" spans="1:17" x14ac:dyDescent="0.2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</row>
    <row r="225" spans="1:17" x14ac:dyDescent="0.2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</row>
    <row r="226" spans="1:17" x14ac:dyDescent="0.2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</row>
    <row r="227" spans="1:17" x14ac:dyDescent="0.2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</row>
    <row r="228" spans="1:17" x14ac:dyDescent="0.2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</row>
    <row r="229" spans="1:17" x14ac:dyDescent="0.2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</row>
    <row r="230" spans="1:17" x14ac:dyDescent="0.2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</row>
    <row r="231" spans="1:17" x14ac:dyDescent="0.2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1:17" x14ac:dyDescent="0.2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</row>
    <row r="233" spans="1:17" x14ac:dyDescent="0.2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</row>
    <row r="234" spans="1:17" x14ac:dyDescent="0.2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</row>
    <row r="235" spans="1:17" x14ac:dyDescent="0.2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</row>
  </sheetData>
  <autoFilter ref="A1:Q111" xr:uid="{00000000-0009-0000-0000-000001000000}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68"/>
  <sheetViews>
    <sheetView view="pageBreakPreview" topLeftCell="A16" zoomScaleNormal="100" zoomScaleSheetLayoutView="100" workbookViewId="0">
      <selection activeCell="R103" sqref="R103"/>
    </sheetView>
  </sheetViews>
  <sheetFormatPr defaultColWidth="11.42578125" defaultRowHeight="21" x14ac:dyDescent="0.35"/>
  <cols>
    <col min="1" max="1" width="6.7109375" style="72" customWidth="1"/>
    <col min="2" max="3" width="18.7109375" style="67" customWidth="1"/>
    <col min="4" max="4" width="8.28515625" style="67" customWidth="1"/>
    <col min="5" max="5" width="6.7109375" style="67" customWidth="1"/>
    <col min="6" max="6" width="23.28515625" style="67" bestFit="1" customWidth="1"/>
    <col min="7" max="12" width="9.140625" style="73" customWidth="1"/>
    <col min="13" max="13" width="19.42578125" style="67" customWidth="1"/>
    <col min="14" max="14" width="20.28515625" style="71" customWidth="1"/>
    <col min="15" max="15" width="13.140625" style="67" bestFit="1" customWidth="1"/>
    <col min="16" max="16384" width="11.42578125" style="71"/>
  </cols>
  <sheetData>
    <row r="1" spans="1:15" ht="37.5" customHeight="1" x14ac:dyDescent="0.35">
      <c r="A1" s="67" t="s">
        <v>28</v>
      </c>
      <c r="B1" s="68" t="s">
        <v>1</v>
      </c>
      <c r="C1" s="68" t="s">
        <v>2</v>
      </c>
      <c r="D1" s="67" t="s">
        <v>29</v>
      </c>
      <c r="E1" s="67" t="s">
        <v>21</v>
      </c>
      <c r="F1" s="67" t="s">
        <v>6</v>
      </c>
      <c r="G1" s="69" t="s">
        <v>31</v>
      </c>
      <c r="H1" s="69" t="s">
        <v>32</v>
      </c>
      <c r="I1" s="69" t="s">
        <v>33</v>
      </c>
      <c r="J1" s="69" t="s">
        <v>34</v>
      </c>
      <c r="K1" s="69" t="s">
        <v>35</v>
      </c>
      <c r="L1" s="69" t="s">
        <v>36</v>
      </c>
      <c r="M1" s="70" t="s">
        <v>37</v>
      </c>
      <c r="N1" s="70" t="s">
        <v>39</v>
      </c>
      <c r="O1" s="70" t="s">
        <v>130</v>
      </c>
    </row>
    <row r="2" spans="1:15" ht="24.95" customHeight="1" x14ac:dyDescent="0.35">
      <c r="A2" s="72">
        <v>1</v>
      </c>
      <c r="B2" s="68" t="str">
        <f>VLOOKUP($A2,Adressliste_Anmeldungen!$B$2:$AY$191,3,0)</f>
        <v>Huber</v>
      </c>
      <c r="C2" s="68" t="str">
        <f>VLOOKUP($A2,Adressliste_Anmeldungen!$B$2:$AY$191,4,0)</f>
        <v>Caspar</v>
      </c>
      <c r="D2" s="67">
        <f>VLOOKUP($A2,Adressliste_Anmeldungen!$B$2:$AY$191,5,0)</f>
        <v>1993</v>
      </c>
      <c r="E2" s="67" t="str">
        <f>VLOOKUP($A2,Adressliste_Anmeldungen!$B$2:$AY$191,6,0)</f>
        <v>E</v>
      </c>
      <c r="F2" s="68" t="str">
        <f>VLOOKUP($A2,Adressliste_Anmeldungen!$B$2:$AY$191,10,0)</f>
        <v>Meilen</v>
      </c>
      <c r="G2" s="73">
        <f>VLOOKUP($A2,Adressliste_Anmeldungen!$B$2:$AY$191,22,0)</f>
        <v>104.9</v>
      </c>
      <c r="H2" s="73">
        <f>VLOOKUP($A2,Adressliste_Anmeldungen!$B$2:$AY$191,23,0)</f>
        <v>101.8</v>
      </c>
      <c r="I2" s="73">
        <f>VLOOKUP($A2,Adressliste_Anmeldungen!$B$2:$AY$191,24,0)</f>
        <v>103.7</v>
      </c>
      <c r="J2" s="73">
        <f>VLOOKUP($A2,Adressliste_Anmeldungen!$B$2:$AY$191,25,0)</f>
        <v>104.2</v>
      </c>
      <c r="K2" s="73">
        <f>VLOOKUP($A2,Adressliste_Anmeldungen!$B$2:$AY$191,26,0)</f>
        <v>102.3</v>
      </c>
      <c r="L2" s="73">
        <f>VLOOKUP($A2,Adressliste_Anmeldungen!$B$2:$AY$191,27,0)</f>
        <v>104.3</v>
      </c>
      <c r="M2" s="74" t="str">
        <f>VLOOKUP($A2,Adressliste_Anmeldungen!$B$2:$AY$191,31,0)&amp;" ("&amp;VLOOKUP($A2,Adressliste_Anmeldungen!$B$2:$AY$191,28,0)&amp;")"</f>
        <v>621,2 (38)</v>
      </c>
      <c r="N2" s="75">
        <f>VLOOKUP($A2,Adressliste_Anmeldungen!$B$2:$AY$191,29,0)</f>
        <v>80</v>
      </c>
      <c r="O2" s="67" t="str">
        <f>"("&amp;VLOOKUP($A2,Adressliste_Anmeldungen!$B$2:$AY$191,49,0)&amp;")"</f>
        <v>(0)</v>
      </c>
    </row>
    <row r="3" spans="1:15" ht="24.95" customHeight="1" x14ac:dyDescent="0.35">
      <c r="A3" s="72">
        <v>2</v>
      </c>
      <c r="B3" s="68" t="str">
        <f>VLOOKUP($A3,Adressliste_Anmeldungen!$B$2:$AY$191,3,0)</f>
        <v>Roth</v>
      </c>
      <c r="C3" s="68" t="str">
        <f>VLOOKUP($A3,Adressliste_Anmeldungen!$B$2:$AY$191,4,0)</f>
        <v>Tobias</v>
      </c>
      <c r="D3" s="67">
        <f>VLOOKUP($A3,Adressliste_Anmeldungen!$B$2:$AY$191,5,0)</f>
        <v>1986</v>
      </c>
      <c r="E3" s="67" t="str">
        <f>VLOOKUP($A3,Adressliste_Anmeldungen!$B$2:$AY$191,6,0)</f>
        <v>E</v>
      </c>
      <c r="F3" s="68" t="str">
        <f>VLOOKUP($A3,Adressliste_Anmeldungen!$B$2:$AY$191,10,0)</f>
        <v>Niederhasli</v>
      </c>
      <c r="G3" s="73">
        <f>VLOOKUP($A3,Adressliste_Anmeldungen!$B$2:$AY$191,22,0)</f>
        <v>102.2</v>
      </c>
      <c r="H3" s="73">
        <f>VLOOKUP($A3,Adressliste_Anmeldungen!$B$2:$AY$191,23,0)</f>
        <v>101.8</v>
      </c>
      <c r="I3" s="73">
        <f>VLOOKUP($A3,Adressliste_Anmeldungen!$B$2:$AY$191,24,0)</f>
        <v>103.4</v>
      </c>
      <c r="J3" s="73">
        <f>VLOOKUP($A3,Adressliste_Anmeldungen!$B$2:$AY$191,25,0)</f>
        <v>106.8</v>
      </c>
      <c r="K3" s="73">
        <f>VLOOKUP($A3,Adressliste_Anmeldungen!$B$2:$AY$191,26,0)</f>
        <v>102.3</v>
      </c>
      <c r="L3" s="73">
        <f>VLOOKUP($A3,Adressliste_Anmeldungen!$B$2:$AY$191,27,0)</f>
        <v>104.4</v>
      </c>
      <c r="M3" s="74" t="str">
        <f>VLOOKUP($A3,Adressliste_Anmeldungen!$B$2:$AY$191,31,0)&amp;" ("&amp;VLOOKUP($A3,Adressliste_Anmeldungen!$B$2:$AY$191,28,0)&amp;")"</f>
        <v>620,9 (39)</v>
      </c>
      <c r="N3" s="75">
        <f>VLOOKUP($A3,Adressliste_Anmeldungen!$B$2:$AY$191,29,0)</f>
        <v>75</v>
      </c>
      <c r="O3" s="67" t="str">
        <f>"("&amp;VLOOKUP($A3,Adressliste_Anmeldungen!$B$2:$AY$191,49,0)&amp;")"</f>
        <v>(0)</v>
      </c>
    </row>
    <row r="4" spans="1:15" ht="24.95" customHeight="1" x14ac:dyDescent="0.35">
      <c r="A4" s="72">
        <v>3</v>
      </c>
      <c r="B4" s="68" t="str">
        <f>VLOOKUP($A4,Adressliste_Anmeldungen!$B$2:$AY$191,3,0)</f>
        <v>Maag</v>
      </c>
      <c r="C4" s="68" t="str">
        <f>VLOOKUP($A4,Adressliste_Anmeldungen!$B$2:$AY$191,4,0)</f>
        <v>Kurt</v>
      </c>
      <c r="D4" s="67">
        <f>VLOOKUP($A4,Adressliste_Anmeldungen!$B$2:$AY$191,5,0)</f>
        <v>1965</v>
      </c>
      <c r="E4" s="67" t="str">
        <f>VLOOKUP($A4,Adressliste_Anmeldungen!$B$2:$AY$191,6,0)</f>
        <v>S</v>
      </c>
      <c r="F4" s="68" t="str">
        <f>VLOOKUP($A4,Adressliste_Anmeldungen!$B$2:$AY$191,10,0)</f>
        <v>Höri</v>
      </c>
      <c r="G4" s="73">
        <f>VLOOKUP($A4,Adressliste_Anmeldungen!$B$2:$AY$191,22,0)</f>
        <v>104</v>
      </c>
      <c r="H4" s="73">
        <f>VLOOKUP($A4,Adressliste_Anmeldungen!$B$2:$AY$191,23,0)</f>
        <v>103.2</v>
      </c>
      <c r="I4" s="73">
        <f>VLOOKUP($A4,Adressliste_Anmeldungen!$B$2:$AY$191,24,0)</f>
        <v>101.8</v>
      </c>
      <c r="J4" s="73">
        <f>VLOOKUP($A4,Adressliste_Anmeldungen!$B$2:$AY$191,25,0)</f>
        <v>104.1</v>
      </c>
      <c r="K4" s="73">
        <f>VLOOKUP($A4,Adressliste_Anmeldungen!$B$2:$AY$191,26,0)</f>
        <v>104.6</v>
      </c>
      <c r="L4" s="73">
        <f>VLOOKUP($A4,Adressliste_Anmeldungen!$B$2:$AY$191,27,0)</f>
        <v>103.2</v>
      </c>
      <c r="M4" s="74" t="str">
        <f>VLOOKUP($A4,Adressliste_Anmeldungen!$B$2:$AY$191,31,0)&amp;" ("&amp;VLOOKUP($A4,Adressliste_Anmeldungen!$B$2:$AY$191,28,0)&amp;")"</f>
        <v>620,9 (39)</v>
      </c>
      <c r="N4" s="75">
        <f>VLOOKUP($A4,Adressliste_Anmeldungen!$B$2:$AY$191,29,0)</f>
        <v>75</v>
      </c>
      <c r="O4" s="67" t="str">
        <f>"("&amp;VLOOKUP($A4,Adressliste_Anmeldungen!$B$2:$AY$191,49,0)&amp;")"</f>
        <v>(0)</v>
      </c>
    </row>
    <row r="5" spans="1:15" ht="24.95" customHeight="1" x14ac:dyDescent="0.35">
      <c r="A5" s="72">
        <v>4</v>
      </c>
      <c r="B5" s="68" t="str">
        <f>VLOOKUP($A5,Adressliste_Anmeldungen!$B$2:$AY$191,3,0)</f>
        <v>Weber</v>
      </c>
      <c r="C5" s="68" t="str">
        <f>VLOOKUP($A5,Adressliste_Anmeldungen!$B$2:$AY$191,4,0)</f>
        <v>Ivo</v>
      </c>
      <c r="D5" s="67">
        <f>VLOOKUP($A5,Adressliste_Anmeldungen!$B$2:$AY$191,5,0)</f>
        <v>1999</v>
      </c>
      <c r="E5" s="67" t="str">
        <f>VLOOKUP($A5,Adressliste_Anmeldungen!$B$2:$AY$191,6,0)</f>
        <v>U21</v>
      </c>
      <c r="F5" s="68" t="str">
        <f>VLOOKUP($A5,Adressliste_Anmeldungen!$B$2:$AY$191,10,0)</f>
        <v>Belp</v>
      </c>
      <c r="G5" s="73">
        <f>VLOOKUP($A5,Adressliste_Anmeldungen!$B$2:$AY$191,22,0)</f>
        <v>103.6</v>
      </c>
      <c r="H5" s="73">
        <f>VLOOKUP($A5,Adressliste_Anmeldungen!$B$2:$AY$191,23,0)</f>
        <v>103.9</v>
      </c>
      <c r="I5" s="73">
        <f>VLOOKUP($A5,Adressliste_Anmeldungen!$B$2:$AY$191,24,0)</f>
        <v>102.6</v>
      </c>
      <c r="J5" s="73">
        <f>VLOOKUP($A5,Adressliste_Anmeldungen!$B$2:$AY$191,25,0)</f>
        <v>102.5</v>
      </c>
      <c r="K5" s="73">
        <f>VLOOKUP($A5,Adressliste_Anmeldungen!$B$2:$AY$191,26,0)</f>
        <v>104.5</v>
      </c>
      <c r="L5" s="73">
        <f>VLOOKUP($A5,Adressliste_Anmeldungen!$B$2:$AY$191,27,0)</f>
        <v>103.7</v>
      </c>
      <c r="M5" s="74" t="str">
        <f>VLOOKUP($A5,Adressliste_Anmeldungen!$B$2:$AY$191,31,0)&amp;" ("&amp;VLOOKUP($A5,Adressliste_Anmeldungen!$B$2:$AY$191,28,0)&amp;")"</f>
        <v>620,8 (40)</v>
      </c>
      <c r="N5" s="75">
        <f>VLOOKUP($A5,Adressliste_Anmeldungen!$B$2:$AY$191,29,0)</f>
        <v>90</v>
      </c>
      <c r="O5" s="67" t="str">
        <f>"("&amp;VLOOKUP($A5,Adressliste_Anmeldungen!$B$2:$AY$191,49,0)&amp;")"</f>
        <v>(0)</v>
      </c>
    </row>
    <row r="6" spans="1:15" ht="24.95" customHeight="1" x14ac:dyDescent="0.35">
      <c r="A6" s="72">
        <v>5</v>
      </c>
      <c r="B6" s="68" t="str">
        <f>VLOOKUP($A6,Adressliste_Anmeldungen!$B$2:$AY$191,3,0)</f>
        <v>Landis</v>
      </c>
      <c r="C6" s="68" t="str">
        <f>VLOOKUP($A6,Adressliste_Anmeldungen!$B$2:$AY$191,4,0)</f>
        <v>Martina</v>
      </c>
      <c r="D6" s="67">
        <f>VLOOKUP($A6,Adressliste_Anmeldungen!$B$2:$AY$191,5,0)</f>
        <v>1987</v>
      </c>
      <c r="E6" s="67" t="str">
        <f>VLOOKUP($A6,Adressliste_Anmeldungen!$B$2:$AY$191,6,0)</f>
        <v>E</v>
      </c>
      <c r="F6" s="68" t="str">
        <f>VLOOKUP($A6,Adressliste_Anmeldungen!$B$2:$AY$191,10,0)</f>
        <v>Adliswil</v>
      </c>
      <c r="G6" s="73">
        <f>VLOOKUP($A6,Adressliste_Anmeldungen!$B$2:$AY$191,22,0)</f>
        <v>101.7</v>
      </c>
      <c r="H6" s="73">
        <f>VLOOKUP($A6,Adressliste_Anmeldungen!$B$2:$AY$191,23,0)</f>
        <v>103.8</v>
      </c>
      <c r="I6" s="73">
        <f>VLOOKUP($A6,Adressliste_Anmeldungen!$B$2:$AY$191,24,0)</f>
        <v>104.6</v>
      </c>
      <c r="J6" s="73">
        <f>VLOOKUP($A6,Adressliste_Anmeldungen!$B$2:$AY$191,25,0)</f>
        <v>102.1</v>
      </c>
      <c r="K6" s="73">
        <f>VLOOKUP($A6,Adressliste_Anmeldungen!$B$2:$AY$191,26,0)</f>
        <v>105.1</v>
      </c>
      <c r="L6" s="73">
        <f>VLOOKUP($A6,Adressliste_Anmeldungen!$B$2:$AY$191,27,0)</f>
        <v>102.9</v>
      </c>
      <c r="M6" s="74" t="str">
        <f>VLOOKUP($A6,Adressliste_Anmeldungen!$B$2:$AY$191,31,0)&amp;" ("&amp;VLOOKUP($A6,Adressliste_Anmeldungen!$B$2:$AY$191,28,0)&amp;")"</f>
        <v>620,2 (37)</v>
      </c>
      <c r="N6" s="75">
        <f>VLOOKUP($A6,Adressliste_Anmeldungen!$B$2:$AY$191,29,0)</f>
        <v>75</v>
      </c>
      <c r="O6" s="67" t="str">
        <f>"("&amp;VLOOKUP($A6,Adressliste_Anmeldungen!$B$2:$AY$191,49,0)&amp;")"</f>
        <v>(0)</v>
      </c>
    </row>
    <row r="7" spans="1:15" ht="24.95" customHeight="1" x14ac:dyDescent="0.35">
      <c r="A7" s="72">
        <v>6</v>
      </c>
      <c r="B7" s="68" t="str">
        <f>VLOOKUP($A7,Adressliste_Anmeldungen!$B$2:$AY$191,3,0)</f>
        <v>Andersson</v>
      </c>
      <c r="C7" s="68" t="str">
        <f>VLOOKUP($A7,Adressliste_Anmeldungen!$B$2:$AY$191,4,0)</f>
        <v>Sam</v>
      </c>
      <c r="D7" s="67">
        <f>VLOOKUP($A7,Adressliste_Anmeldungen!$B$2:$AY$191,5,0)</f>
        <v>1988</v>
      </c>
      <c r="E7" s="67" t="str">
        <f>VLOOKUP($A7,Adressliste_Anmeldungen!$B$2:$AY$191,6,0)</f>
        <v>E</v>
      </c>
      <c r="F7" s="68" t="str">
        <f>VLOOKUP($A7,Adressliste_Anmeldungen!$B$2:$AY$191,10,0)</f>
        <v>Adliswil</v>
      </c>
      <c r="G7" s="73">
        <f>VLOOKUP($A7,Adressliste_Anmeldungen!$B$2:$AY$191,22,0)</f>
        <v>103.6</v>
      </c>
      <c r="H7" s="73">
        <f>VLOOKUP($A7,Adressliste_Anmeldungen!$B$2:$AY$191,23,0)</f>
        <v>102.4</v>
      </c>
      <c r="I7" s="73">
        <f>VLOOKUP($A7,Adressliste_Anmeldungen!$B$2:$AY$191,24,0)</f>
        <v>103.1</v>
      </c>
      <c r="J7" s="73">
        <f>VLOOKUP($A7,Adressliste_Anmeldungen!$B$2:$AY$191,25,0)</f>
        <v>102.9</v>
      </c>
      <c r="K7" s="73">
        <f>VLOOKUP($A7,Adressliste_Anmeldungen!$B$2:$AY$191,26,0)</f>
        <v>104.7</v>
      </c>
      <c r="L7" s="73">
        <f>VLOOKUP($A7,Adressliste_Anmeldungen!$B$2:$AY$191,27,0)</f>
        <v>103.1</v>
      </c>
      <c r="M7" s="74" t="str">
        <f>VLOOKUP($A7,Adressliste_Anmeldungen!$B$2:$AY$191,31,0)&amp;" ("&amp;VLOOKUP($A7,Adressliste_Anmeldungen!$B$2:$AY$191,28,0)&amp;")"</f>
        <v>619,8 (35)</v>
      </c>
      <c r="N7" s="75">
        <f>VLOOKUP($A7,Adressliste_Anmeldungen!$B$2:$AY$191,29,0)</f>
        <v>70</v>
      </c>
      <c r="O7" s="67" t="str">
        <f>"("&amp;VLOOKUP($A7,Adressliste_Anmeldungen!$B$2:$AY$191,49,0)&amp;")"</f>
        <v>(0)</v>
      </c>
    </row>
    <row r="8" spans="1:15" ht="24.95" customHeight="1" x14ac:dyDescent="0.35">
      <c r="A8" s="72">
        <v>7</v>
      </c>
      <c r="B8" s="68" t="str">
        <f>VLOOKUP($A8,Adressliste_Anmeldungen!$B$2:$AY$191,3,0)</f>
        <v>Züger</v>
      </c>
      <c r="C8" s="68" t="str">
        <f>VLOOKUP($A8,Adressliste_Anmeldungen!$B$2:$AY$191,4,0)</f>
        <v>Muriel</v>
      </c>
      <c r="D8" s="67">
        <f>VLOOKUP($A8,Adressliste_Anmeldungen!$B$2:$AY$191,5,0)</f>
        <v>1998</v>
      </c>
      <c r="E8" s="67" t="str">
        <f>VLOOKUP($A8,Adressliste_Anmeldungen!$B$2:$AY$191,6,0)</f>
        <v>U21</v>
      </c>
      <c r="F8" s="68" t="str">
        <f>VLOOKUP($A8,Adressliste_Anmeldungen!$B$2:$AY$191,10,0)</f>
        <v>Galgenen</v>
      </c>
      <c r="G8" s="73">
        <f>VLOOKUP($A8,Adressliste_Anmeldungen!$B$2:$AY$191,22,0)</f>
        <v>104.7</v>
      </c>
      <c r="H8" s="73">
        <f>VLOOKUP($A8,Adressliste_Anmeldungen!$B$2:$AY$191,23,0)</f>
        <v>104.2</v>
      </c>
      <c r="I8" s="73">
        <f>VLOOKUP($A8,Adressliste_Anmeldungen!$B$2:$AY$191,24,0)</f>
        <v>102.4</v>
      </c>
      <c r="J8" s="73">
        <f>VLOOKUP($A8,Adressliste_Anmeldungen!$B$2:$AY$191,25,0)</f>
        <v>100.9</v>
      </c>
      <c r="K8" s="73">
        <f>VLOOKUP($A8,Adressliste_Anmeldungen!$B$2:$AY$191,26,0)</f>
        <v>103.3</v>
      </c>
      <c r="L8" s="73">
        <f>VLOOKUP($A8,Adressliste_Anmeldungen!$B$2:$AY$191,27,0)</f>
        <v>103.7</v>
      </c>
      <c r="M8" s="74" t="str">
        <f>VLOOKUP($A8,Adressliste_Anmeldungen!$B$2:$AY$191,31,0)&amp;" ("&amp;VLOOKUP($A8,Adressliste_Anmeldungen!$B$2:$AY$191,28,0)&amp;")"</f>
        <v>619,2 (34)</v>
      </c>
      <c r="N8" s="75">
        <f>VLOOKUP($A8,Adressliste_Anmeldungen!$B$2:$AY$191,29,0)</f>
        <v>85</v>
      </c>
      <c r="O8" s="67" t="str">
        <f>"("&amp;VLOOKUP($A8,Adressliste_Anmeldungen!$B$2:$AY$191,49,0)&amp;")"</f>
        <v>(0)</v>
      </c>
    </row>
    <row r="9" spans="1:15" ht="24.95" customHeight="1" x14ac:dyDescent="0.35">
      <c r="A9" s="72">
        <v>8</v>
      </c>
      <c r="B9" s="68" t="str">
        <f>VLOOKUP($A9,Adressliste_Anmeldungen!$B$2:$AY$191,3,0)</f>
        <v>Grun</v>
      </c>
      <c r="C9" s="68" t="str">
        <f>VLOOKUP($A9,Adressliste_Anmeldungen!$B$2:$AY$191,4,0)</f>
        <v>Daniel</v>
      </c>
      <c r="D9" s="67">
        <f>VLOOKUP($A9,Adressliste_Anmeldungen!$B$2:$AY$191,5,0)</f>
        <v>1966</v>
      </c>
      <c r="E9" s="67" t="str">
        <f>VLOOKUP($A9,Adressliste_Anmeldungen!$B$2:$AY$191,6,0)</f>
        <v>S</v>
      </c>
      <c r="F9" s="68" t="str">
        <f>VLOOKUP($A9,Adressliste_Anmeldungen!$B$2:$AY$191,10,0)</f>
        <v>Soyhieres</v>
      </c>
      <c r="G9" s="73">
        <f>VLOOKUP($A9,Adressliste_Anmeldungen!$B$2:$AY$191,22,0)</f>
        <v>105.6</v>
      </c>
      <c r="H9" s="73">
        <f>VLOOKUP($A9,Adressliste_Anmeldungen!$B$2:$AY$191,23,0)</f>
        <v>102.1</v>
      </c>
      <c r="I9" s="73">
        <f>VLOOKUP($A9,Adressliste_Anmeldungen!$B$2:$AY$191,24,0)</f>
        <v>101.2</v>
      </c>
      <c r="J9" s="73">
        <f>VLOOKUP($A9,Adressliste_Anmeldungen!$B$2:$AY$191,25,0)</f>
        <v>104</v>
      </c>
      <c r="K9" s="73">
        <f>VLOOKUP($A9,Adressliste_Anmeldungen!$B$2:$AY$191,26,0)</f>
        <v>102.9</v>
      </c>
      <c r="L9" s="73">
        <f>VLOOKUP($A9,Adressliste_Anmeldungen!$B$2:$AY$191,27,0)</f>
        <v>103.2</v>
      </c>
      <c r="M9" s="74" t="str">
        <f>VLOOKUP($A9,Adressliste_Anmeldungen!$B$2:$AY$191,31,0)&amp;" ("&amp;VLOOKUP($A9,Adressliste_Anmeldungen!$B$2:$AY$191,28,0)&amp;")"</f>
        <v>619 (39)</v>
      </c>
      <c r="N9" s="75">
        <f>VLOOKUP($A9,Adressliste_Anmeldungen!$B$2:$AY$191,29,0)</f>
        <v>65</v>
      </c>
      <c r="O9" s="67" t="str">
        <f>"("&amp;VLOOKUP($A9,Adressliste_Anmeldungen!$B$2:$AY$191,49,0)&amp;")"</f>
        <v>(0)</v>
      </c>
    </row>
    <row r="10" spans="1:15" ht="24.95" customHeight="1" x14ac:dyDescent="0.35">
      <c r="A10" s="72">
        <v>9</v>
      </c>
      <c r="B10" s="68" t="str">
        <f>VLOOKUP($A10,Adressliste_Anmeldungen!$B$2:$AY$191,3,0)</f>
        <v>Buehlmann</v>
      </c>
      <c r="C10" s="68" t="str">
        <f>VLOOKUP($A10,Adressliste_Anmeldungen!$B$2:$AY$191,4,0)</f>
        <v>Frédéric</v>
      </c>
      <c r="D10" s="67">
        <f>VLOOKUP($A10,Adressliste_Anmeldungen!$B$2:$AY$191,5,0)</f>
        <v>1973</v>
      </c>
      <c r="E10" s="67" t="str">
        <f>VLOOKUP($A10,Adressliste_Anmeldungen!$B$2:$AY$191,6,0)</f>
        <v>E</v>
      </c>
      <c r="F10" s="68" t="str">
        <f>VLOOKUP($A10,Adressliste_Anmeldungen!$B$2:$AY$191,10,0)</f>
        <v>Avry-sur-Matran</v>
      </c>
      <c r="G10" s="73">
        <f>VLOOKUP($A10,Adressliste_Anmeldungen!$B$2:$AY$191,22,0)</f>
        <v>101.9</v>
      </c>
      <c r="H10" s="73">
        <f>VLOOKUP($A10,Adressliste_Anmeldungen!$B$2:$AY$191,23,0)</f>
        <v>103.8</v>
      </c>
      <c r="I10" s="73">
        <f>VLOOKUP($A10,Adressliste_Anmeldungen!$B$2:$AY$191,24,0)</f>
        <v>103.8</v>
      </c>
      <c r="J10" s="73">
        <f>VLOOKUP($A10,Adressliste_Anmeldungen!$B$2:$AY$191,25,0)</f>
        <v>103.3</v>
      </c>
      <c r="K10" s="73">
        <f>VLOOKUP($A10,Adressliste_Anmeldungen!$B$2:$AY$191,26,0)</f>
        <v>102.9</v>
      </c>
      <c r="L10" s="73">
        <f>VLOOKUP($A10,Adressliste_Anmeldungen!$B$2:$AY$191,27,0)</f>
        <v>103.1</v>
      </c>
      <c r="M10" s="74" t="str">
        <f>VLOOKUP($A10,Adressliste_Anmeldungen!$B$2:$AY$191,31,0)&amp;" ("&amp;VLOOKUP($A10,Adressliste_Anmeldungen!$B$2:$AY$191,28,0)&amp;")"</f>
        <v>618,8 (31)</v>
      </c>
      <c r="N10" s="75">
        <f>VLOOKUP($A10,Adressliste_Anmeldungen!$B$2:$AY$191,29,0)</f>
        <v>65</v>
      </c>
      <c r="O10" s="67" t="str">
        <f>"("&amp;VLOOKUP($A10,Adressliste_Anmeldungen!$B$2:$AY$191,49,0)&amp;")"</f>
        <v>(0)</v>
      </c>
    </row>
    <row r="11" spans="1:15" ht="24.95" customHeight="1" x14ac:dyDescent="0.35">
      <c r="A11" s="72">
        <v>10</v>
      </c>
      <c r="B11" s="68" t="str">
        <f>VLOOKUP($A11,Adressliste_Anmeldungen!$B$2:$AY$191,3,0)</f>
        <v>Mölbert</v>
      </c>
      <c r="C11" s="68" t="str">
        <f>VLOOKUP($A11,Adressliste_Anmeldungen!$B$2:$AY$191,4,0)</f>
        <v>Markus</v>
      </c>
      <c r="D11" s="67">
        <f>VLOOKUP($A11,Adressliste_Anmeldungen!$B$2:$AY$191,5,0)</f>
        <v>1972</v>
      </c>
      <c r="E11" s="67" t="str">
        <f>VLOOKUP($A11,Adressliste_Anmeldungen!$B$2:$AY$191,6,0)</f>
        <v>S</v>
      </c>
      <c r="F11" s="68" t="str">
        <f>VLOOKUP($A11,Adressliste_Anmeldungen!$B$2:$AY$191,10,0)</f>
        <v>Hünenberg See</v>
      </c>
      <c r="G11" s="73">
        <f>VLOOKUP($A11,Adressliste_Anmeldungen!$B$2:$AY$191,22,0)</f>
        <v>104.6</v>
      </c>
      <c r="H11" s="73">
        <f>VLOOKUP($A11,Adressliste_Anmeldungen!$B$2:$AY$191,23,0)</f>
        <v>102.3</v>
      </c>
      <c r="I11" s="73">
        <f>VLOOKUP($A11,Adressliste_Anmeldungen!$B$2:$AY$191,24,0)</f>
        <v>101.3</v>
      </c>
      <c r="J11" s="73">
        <f>VLOOKUP($A11,Adressliste_Anmeldungen!$B$2:$AY$191,25,0)</f>
        <v>101.9</v>
      </c>
      <c r="K11" s="73">
        <f>VLOOKUP($A11,Adressliste_Anmeldungen!$B$2:$AY$191,26,0)</f>
        <v>104.4</v>
      </c>
      <c r="L11" s="73">
        <f>VLOOKUP($A11,Adressliste_Anmeldungen!$B$2:$AY$191,27,0)</f>
        <v>104</v>
      </c>
      <c r="M11" s="74" t="str">
        <f>VLOOKUP($A11,Adressliste_Anmeldungen!$B$2:$AY$191,31,0)&amp;" ("&amp;VLOOKUP($A11,Adressliste_Anmeldungen!$B$2:$AY$191,28,0)&amp;")"</f>
        <v>618,5 (34)</v>
      </c>
      <c r="N11" s="75">
        <f>VLOOKUP($A11,Adressliste_Anmeldungen!$B$2:$AY$191,29,0)</f>
        <v>65</v>
      </c>
      <c r="O11" s="67" t="str">
        <f>"("&amp;VLOOKUP($A11,Adressliste_Anmeldungen!$B$2:$AY$191,49,0)&amp;")"</f>
        <v>(0)</v>
      </c>
    </row>
    <row r="12" spans="1:15" ht="24.95" customHeight="1" x14ac:dyDescent="0.35">
      <c r="A12" s="72">
        <v>11</v>
      </c>
      <c r="B12" s="68" t="str">
        <f>VLOOKUP($A12,Adressliste_Anmeldungen!$B$2:$AY$191,3,0)</f>
        <v>Sciuto</v>
      </c>
      <c r="C12" s="68" t="str">
        <f>VLOOKUP($A12,Adressliste_Anmeldungen!$B$2:$AY$191,4,0)</f>
        <v>Fabio</v>
      </c>
      <c r="D12" s="67">
        <f>VLOOKUP($A12,Adressliste_Anmeldungen!$B$2:$AY$191,5,0)</f>
        <v>1977</v>
      </c>
      <c r="E12" s="67" t="str">
        <f>VLOOKUP($A12,Adressliste_Anmeldungen!$B$2:$AY$191,6,0)</f>
        <v>E</v>
      </c>
      <c r="F12" s="68" t="str">
        <f>VLOOKUP($A12,Adressliste_Anmeldungen!$B$2:$AY$191,10,0)</f>
        <v>Schwarzenberg LU</v>
      </c>
      <c r="G12" s="73">
        <f>VLOOKUP($A12,Adressliste_Anmeldungen!$B$2:$AY$191,22,0)</f>
        <v>102.4</v>
      </c>
      <c r="H12" s="73">
        <f>VLOOKUP($A12,Adressliste_Anmeldungen!$B$2:$AY$191,23,0)</f>
        <v>103.1</v>
      </c>
      <c r="I12" s="73">
        <f>VLOOKUP($A12,Adressliste_Anmeldungen!$B$2:$AY$191,24,0)</f>
        <v>102.3</v>
      </c>
      <c r="J12" s="73">
        <f>VLOOKUP($A12,Adressliste_Anmeldungen!$B$2:$AY$191,25,0)</f>
        <v>103.1</v>
      </c>
      <c r="K12" s="73">
        <f>VLOOKUP($A12,Adressliste_Anmeldungen!$B$2:$AY$191,26,0)</f>
        <v>103.6</v>
      </c>
      <c r="L12" s="73">
        <f>VLOOKUP($A12,Adressliste_Anmeldungen!$B$2:$AY$191,27,0)</f>
        <v>103.3</v>
      </c>
      <c r="M12" s="74" t="str">
        <f>VLOOKUP($A12,Adressliste_Anmeldungen!$B$2:$AY$191,31,0)&amp;" ("&amp;VLOOKUP($A12,Adressliste_Anmeldungen!$B$2:$AY$191,28,0)&amp;")"</f>
        <v>617,8 (29)</v>
      </c>
      <c r="N12" s="75">
        <f>VLOOKUP($A12,Adressliste_Anmeldungen!$B$2:$AY$191,29,0)</f>
        <v>60</v>
      </c>
      <c r="O12" s="67" t="str">
        <f>"("&amp;VLOOKUP($A12,Adressliste_Anmeldungen!$B$2:$AY$191,49,0)&amp;")"</f>
        <v>(0)</v>
      </c>
    </row>
    <row r="13" spans="1:15" ht="24.95" customHeight="1" x14ac:dyDescent="0.35">
      <c r="A13" s="72">
        <v>12</v>
      </c>
      <c r="B13" s="68" t="str">
        <f>VLOOKUP($A13,Adressliste_Anmeldungen!$B$2:$AY$191,3,0)</f>
        <v>Shajinbat</v>
      </c>
      <c r="C13" s="68" t="str">
        <f>VLOOKUP($A13,Adressliste_Anmeldungen!$B$2:$AY$191,4,0)</f>
        <v>Erdembileg</v>
      </c>
      <c r="D13" s="67">
        <f>VLOOKUP($A13,Adressliste_Anmeldungen!$B$2:$AY$191,5,0)</f>
        <v>1968</v>
      </c>
      <c r="E13" s="67" t="str">
        <f>VLOOKUP($A13,Adressliste_Anmeldungen!$B$2:$AY$191,6,0)</f>
        <v>S</v>
      </c>
      <c r="F13" s="68" t="str">
        <f>VLOOKUP($A13,Adressliste_Anmeldungen!$B$2:$AY$191,10,0)</f>
        <v>Adliswil</v>
      </c>
      <c r="G13" s="73">
        <f>VLOOKUP($A13,Adressliste_Anmeldungen!$B$2:$AY$191,22,0)</f>
        <v>103.2</v>
      </c>
      <c r="H13" s="73">
        <f>VLOOKUP($A13,Adressliste_Anmeldungen!$B$2:$AY$191,23,0)</f>
        <v>103.4</v>
      </c>
      <c r="I13" s="73">
        <f>VLOOKUP($A13,Adressliste_Anmeldungen!$B$2:$AY$191,24,0)</f>
        <v>102.3</v>
      </c>
      <c r="J13" s="73">
        <f>VLOOKUP($A13,Adressliste_Anmeldungen!$B$2:$AY$191,25,0)</f>
        <v>103.1</v>
      </c>
      <c r="K13" s="73">
        <f>VLOOKUP($A13,Adressliste_Anmeldungen!$B$2:$AY$191,26,0)</f>
        <v>102.9</v>
      </c>
      <c r="L13" s="73">
        <f>VLOOKUP($A13,Adressliste_Anmeldungen!$B$2:$AY$191,27,0)</f>
        <v>102.8</v>
      </c>
      <c r="M13" s="74" t="str">
        <f>VLOOKUP($A13,Adressliste_Anmeldungen!$B$2:$AY$191,31,0)&amp;" ("&amp;VLOOKUP($A13,Adressliste_Anmeldungen!$B$2:$AY$191,28,0)&amp;")"</f>
        <v>617,7 (33)</v>
      </c>
      <c r="N13" s="75">
        <f>VLOOKUP($A13,Adressliste_Anmeldungen!$B$2:$AY$191,29,0)</f>
        <v>60</v>
      </c>
      <c r="O13" s="67" t="str">
        <f>"("&amp;VLOOKUP($A13,Adressliste_Anmeldungen!$B$2:$AY$191,49,0)&amp;")"</f>
        <v>(0)</v>
      </c>
    </row>
    <row r="14" spans="1:15" ht="24.95" customHeight="1" x14ac:dyDescent="0.35">
      <c r="A14" s="72">
        <v>13</v>
      </c>
      <c r="B14" s="68" t="str">
        <f>VLOOKUP($A14,Adressliste_Anmeldungen!$B$2:$AY$191,3,0)</f>
        <v>Merki</v>
      </c>
      <c r="C14" s="68" t="str">
        <f>VLOOKUP($A14,Adressliste_Anmeldungen!$B$2:$AY$191,4,0)</f>
        <v>Sascha</v>
      </c>
      <c r="D14" s="67">
        <f>VLOOKUP($A14,Adressliste_Anmeldungen!$B$2:$AY$191,5,0)</f>
        <v>1986</v>
      </c>
      <c r="E14" s="67" t="str">
        <f>VLOOKUP($A14,Adressliste_Anmeldungen!$B$2:$AY$191,6,0)</f>
        <v>E</v>
      </c>
      <c r="F14" s="68" t="str">
        <f>VLOOKUP($A14,Adressliste_Anmeldungen!$B$2:$AY$191,10,0)</f>
        <v>Winterthur</v>
      </c>
      <c r="G14" s="73">
        <f>VLOOKUP($A14,Adressliste_Anmeldungen!$B$2:$AY$191,22,0)</f>
        <v>101.6</v>
      </c>
      <c r="H14" s="73">
        <f>VLOOKUP($A14,Adressliste_Anmeldungen!$B$2:$AY$191,23,0)</f>
        <v>103.6</v>
      </c>
      <c r="I14" s="73">
        <f>VLOOKUP($A14,Adressliste_Anmeldungen!$B$2:$AY$191,24,0)</f>
        <v>102.3</v>
      </c>
      <c r="J14" s="73">
        <f>VLOOKUP($A14,Adressliste_Anmeldungen!$B$2:$AY$191,25,0)</f>
        <v>101.5</v>
      </c>
      <c r="K14" s="73">
        <f>VLOOKUP($A14,Adressliste_Anmeldungen!$B$2:$AY$191,26,0)</f>
        <v>103.9</v>
      </c>
      <c r="L14" s="73">
        <f>VLOOKUP($A14,Adressliste_Anmeldungen!$B$2:$AY$191,27,0)</f>
        <v>104.3</v>
      </c>
      <c r="M14" s="74" t="str">
        <f>VLOOKUP($A14,Adressliste_Anmeldungen!$B$2:$AY$191,31,0)&amp;" ("&amp;VLOOKUP($A14,Adressliste_Anmeldungen!$B$2:$AY$191,28,0)&amp;")"</f>
        <v>617,2 (31)</v>
      </c>
      <c r="N14" s="75">
        <f>VLOOKUP($A14,Adressliste_Anmeldungen!$B$2:$AY$191,29,0)</f>
        <v>60</v>
      </c>
      <c r="O14" s="67" t="str">
        <f>"("&amp;VLOOKUP($A14,Adressliste_Anmeldungen!$B$2:$AY$191,49,0)&amp;")"</f>
        <v>(0)</v>
      </c>
    </row>
    <row r="15" spans="1:15" ht="24.95" customHeight="1" x14ac:dyDescent="0.35">
      <c r="A15" s="72">
        <v>14</v>
      </c>
      <c r="B15" s="68" t="str">
        <f>VLOOKUP($A15,Adressliste_Anmeldungen!$B$2:$AY$191,3,0)</f>
        <v>von Arx</v>
      </c>
      <c r="C15" s="68" t="str">
        <f>VLOOKUP($A15,Adressliste_Anmeldungen!$B$2:$AY$191,4,0)</f>
        <v>Heinz</v>
      </c>
      <c r="D15" s="67">
        <f>VLOOKUP($A15,Adressliste_Anmeldungen!$B$2:$AY$191,5,0)</f>
        <v>1972</v>
      </c>
      <c r="E15" s="67" t="str">
        <f>VLOOKUP($A15,Adressliste_Anmeldungen!$B$2:$AY$191,6,0)</f>
        <v>S</v>
      </c>
      <c r="F15" s="68" t="str">
        <f>VLOOKUP($A15,Adressliste_Anmeldungen!$B$2:$AY$191,10,0)</f>
        <v>Neuendorf</v>
      </c>
      <c r="G15" s="73">
        <f>VLOOKUP($A15,Adressliste_Anmeldungen!$B$2:$AY$191,22,0)</f>
        <v>101</v>
      </c>
      <c r="H15" s="73">
        <f>VLOOKUP($A15,Adressliste_Anmeldungen!$B$2:$AY$191,23,0)</f>
        <v>102.7</v>
      </c>
      <c r="I15" s="73">
        <f>VLOOKUP($A15,Adressliste_Anmeldungen!$B$2:$AY$191,24,0)</f>
        <v>101.1</v>
      </c>
      <c r="J15" s="73">
        <f>VLOOKUP($A15,Adressliste_Anmeldungen!$B$2:$AY$191,25,0)</f>
        <v>104.2</v>
      </c>
      <c r="K15" s="73">
        <f>VLOOKUP($A15,Adressliste_Anmeldungen!$B$2:$AY$191,26,0)</f>
        <v>103.9</v>
      </c>
      <c r="L15" s="73">
        <f>VLOOKUP($A15,Adressliste_Anmeldungen!$B$2:$AY$191,27,0)</f>
        <v>104.1</v>
      </c>
      <c r="M15" s="74" t="str">
        <f>VLOOKUP($A15,Adressliste_Anmeldungen!$B$2:$AY$191,31,0)&amp;" ("&amp;VLOOKUP($A15,Adressliste_Anmeldungen!$B$2:$AY$191,28,0)&amp;")"</f>
        <v>617 (33)</v>
      </c>
      <c r="N15" s="75">
        <f>VLOOKUP($A15,Adressliste_Anmeldungen!$B$2:$AY$191,29,0)</f>
        <v>55</v>
      </c>
      <c r="O15" s="67" t="str">
        <f>"("&amp;VLOOKUP($A15,Adressliste_Anmeldungen!$B$2:$AY$191,49,0)&amp;")"</f>
        <v>(0)</v>
      </c>
    </row>
    <row r="16" spans="1:15" ht="24.95" customHeight="1" x14ac:dyDescent="0.35">
      <c r="A16" s="72">
        <v>15</v>
      </c>
      <c r="B16" s="68" t="str">
        <f>VLOOKUP($A16,Adressliste_Anmeldungen!$B$2:$AY$191,3,0)</f>
        <v>Bless</v>
      </c>
      <c r="C16" s="68" t="str">
        <f>VLOOKUP($A16,Adressliste_Anmeldungen!$B$2:$AY$191,4,0)</f>
        <v>Roger</v>
      </c>
      <c r="D16" s="67">
        <f>VLOOKUP($A16,Adressliste_Anmeldungen!$B$2:$AY$191,5,0)</f>
        <v>1975</v>
      </c>
      <c r="E16" s="67" t="str">
        <f>VLOOKUP($A16,Adressliste_Anmeldungen!$B$2:$AY$191,6,0)</f>
        <v>E</v>
      </c>
      <c r="F16" s="68" t="str">
        <f>VLOOKUP($A16,Adressliste_Anmeldungen!$B$2:$AY$191,10,0)</f>
        <v>Flums</v>
      </c>
      <c r="G16" s="73">
        <f>VLOOKUP($A16,Adressliste_Anmeldungen!$B$2:$AY$191,22,0)</f>
        <v>102.1</v>
      </c>
      <c r="H16" s="73">
        <f>VLOOKUP($A16,Adressliste_Anmeldungen!$B$2:$AY$191,23,0)</f>
        <v>102.9</v>
      </c>
      <c r="I16" s="73">
        <f>VLOOKUP($A16,Adressliste_Anmeldungen!$B$2:$AY$191,24,0)</f>
        <v>103.2</v>
      </c>
      <c r="J16" s="73">
        <f>VLOOKUP($A16,Adressliste_Anmeldungen!$B$2:$AY$191,25,0)</f>
        <v>102.1</v>
      </c>
      <c r="K16" s="73">
        <f>VLOOKUP($A16,Adressliste_Anmeldungen!$B$2:$AY$191,26,0)</f>
        <v>102.5</v>
      </c>
      <c r="L16" s="73">
        <f>VLOOKUP($A16,Adressliste_Anmeldungen!$B$2:$AY$191,27,0)</f>
        <v>104.1</v>
      </c>
      <c r="M16" s="74" t="str">
        <f>VLOOKUP($A16,Adressliste_Anmeldungen!$B$2:$AY$191,31,0)&amp;" ("&amp;VLOOKUP($A16,Adressliste_Anmeldungen!$B$2:$AY$191,28,0)&amp;")"</f>
        <v>616,9 (30)</v>
      </c>
      <c r="N16" s="75">
        <f>VLOOKUP($A16,Adressliste_Anmeldungen!$B$2:$AY$191,29,0)</f>
        <v>55</v>
      </c>
      <c r="O16" s="67" t="str">
        <f>"("&amp;VLOOKUP($A16,Adressliste_Anmeldungen!$B$2:$AY$191,49,0)&amp;")"</f>
        <v>(0)</v>
      </c>
    </row>
    <row r="17" spans="1:15" ht="24.95" customHeight="1" x14ac:dyDescent="0.35">
      <c r="A17" s="72">
        <v>16</v>
      </c>
      <c r="B17" s="68" t="str">
        <f>VLOOKUP($A17,Adressliste_Anmeldungen!$B$2:$AY$191,3,0)</f>
        <v>Sciboz</v>
      </c>
      <c r="C17" s="68" t="str">
        <f>VLOOKUP($A17,Adressliste_Anmeldungen!$B$2:$AY$191,4,0)</f>
        <v>Jean-Marc</v>
      </c>
      <c r="D17" s="67">
        <f>VLOOKUP($A17,Adressliste_Anmeldungen!$B$2:$AY$191,5,0)</f>
        <v>1966</v>
      </c>
      <c r="E17" s="67" t="str">
        <f>VLOOKUP($A17,Adressliste_Anmeldungen!$B$2:$AY$191,6,0)</f>
        <v>S</v>
      </c>
      <c r="F17" s="68" t="str">
        <f>VLOOKUP($A17,Adressliste_Anmeldungen!$B$2:$AY$191,10,0)</f>
        <v>Arconciel</v>
      </c>
      <c r="G17" s="73">
        <f>VLOOKUP($A17,Adressliste_Anmeldungen!$B$2:$AY$191,22,0)</f>
        <v>102.9</v>
      </c>
      <c r="H17" s="73">
        <f>VLOOKUP($A17,Adressliste_Anmeldungen!$B$2:$AY$191,23,0)</f>
        <v>102</v>
      </c>
      <c r="I17" s="73">
        <f>VLOOKUP($A17,Adressliste_Anmeldungen!$B$2:$AY$191,24,0)</f>
        <v>102.2</v>
      </c>
      <c r="J17" s="73">
        <f>VLOOKUP($A17,Adressliste_Anmeldungen!$B$2:$AY$191,25,0)</f>
        <v>102.8</v>
      </c>
      <c r="K17" s="73">
        <f>VLOOKUP($A17,Adressliste_Anmeldungen!$B$2:$AY$191,26,0)</f>
        <v>103.6</v>
      </c>
      <c r="L17" s="73">
        <f>VLOOKUP($A17,Adressliste_Anmeldungen!$B$2:$AY$191,27,0)</f>
        <v>103.3</v>
      </c>
      <c r="M17" s="74" t="str">
        <f>VLOOKUP($A17,Adressliste_Anmeldungen!$B$2:$AY$191,31,0)&amp;" ("&amp;VLOOKUP($A17,Adressliste_Anmeldungen!$B$2:$AY$191,28,0)&amp;")"</f>
        <v>616,8 (34)</v>
      </c>
      <c r="N17" s="75">
        <f>VLOOKUP($A17,Adressliste_Anmeldungen!$B$2:$AY$191,29,0)</f>
        <v>55</v>
      </c>
      <c r="O17" s="67" t="str">
        <f>"("&amp;VLOOKUP($A17,Adressliste_Anmeldungen!$B$2:$AY$191,49,0)&amp;")"</f>
        <v>(0)</v>
      </c>
    </row>
    <row r="18" spans="1:15" ht="24.95" customHeight="1" x14ac:dyDescent="0.35">
      <c r="A18" s="72">
        <v>17</v>
      </c>
      <c r="B18" s="68" t="str">
        <f>VLOOKUP($A18,Adressliste_Anmeldungen!$B$2:$AY$191,3,0)</f>
        <v>Guignard</v>
      </c>
      <c r="C18" s="68" t="str">
        <f>VLOOKUP($A18,Adressliste_Anmeldungen!$B$2:$AY$191,4,0)</f>
        <v>Silvia</v>
      </c>
      <c r="D18" s="67">
        <f>VLOOKUP($A18,Adressliste_Anmeldungen!$B$2:$AY$191,5,0)</f>
        <v>1974</v>
      </c>
      <c r="E18" s="67" t="str">
        <f>VLOOKUP($A18,Adressliste_Anmeldungen!$B$2:$AY$191,6,0)</f>
        <v>E</v>
      </c>
      <c r="F18" s="68" t="str">
        <f>VLOOKUP($A18,Adressliste_Anmeldungen!$B$2:$AY$191,10,0)</f>
        <v>Zürich</v>
      </c>
      <c r="G18" s="73">
        <f>VLOOKUP($A18,Adressliste_Anmeldungen!$B$2:$AY$191,22,0)</f>
        <v>103.3</v>
      </c>
      <c r="H18" s="73">
        <f>VLOOKUP($A18,Adressliste_Anmeldungen!$B$2:$AY$191,23,0)</f>
        <v>100.2</v>
      </c>
      <c r="I18" s="73">
        <f>VLOOKUP($A18,Adressliste_Anmeldungen!$B$2:$AY$191,24,0)</f>
        <v>103.7</v>
      </c>
      <c r="J18" s="73">
        <f>VLOOKUP($A18,Adressliste_Anmeldungen!$B$2:$AY$191,25,0)</f>
        <v>103.9</v>
      </c>
      <c r="K18" s="73">
        <f>VLOOKUP($A18,Adressliste_Anmeldungen!$B$2:$AY$191,26,0)</f>
        <v>103.7</v>
      </c>
      <c r="L18" s="73">
        <f>VLOOKUP($A18,Adressliste_Anmeldungen!$B$2:$AY$191,27,0)</f>
        <v>101.9</v>
      </c>
      <c r="M18" s="74" t="str">
        <f>VLOOKUP($A18,Adressliste_Anmeldungen!$B$2:$AY$191,31,0)&amp;" ("&amp;VLOOKUP($A18,Adressliste_Anmeldungen!$B$2:$AY$191,28,0)&amp;")"</f>
        <v>616,7 (35)</v>
      </c>
      <c r="N18" s="75">
        <f>VLOOKUP($A18,Adressliste_Anmeldungen!$B$2:$AY$191,29,0)</f>
        <v>55</v>
      </c>
      <c r="O18" s="67" t="str">
        <f>"("&amp;VLOOKUP($A18,Adressliste_Anmeldungen!$B$2:$AY$191,49,0)&amp;")"</f>
        <v>(0)</v>
      </c>
    </row>
    <row r="19" spans="1:15" ht="24.95" customHeight="1" x14ac:dyDescent="0.35">
      <c r="A19" s="72">
        <v>18</v>
      </c>
      <c r="B19" s="68" t="str">
        <f>VLOOKUP($A19,Adressliste_Anmeldungen!$B$2:$AY$191,3,0)</f>
        <v>Devaud</v>
      </c>
      <c r="C19" s="68" t="str">
        <f>VLOOKUP($A19,Adressliste_Anmeldungen!$B$2:$AY$191,4,0)</f>
        <v>André</v>
      </c>
      <c r="D19" s="67">
        <f>VLOOKUP($A19,Adressliste_Anmeldungen!$B$2:$AY$191,5,0)</f>
        <v>1944</v>
      </c>
      <c r="E19" s="67" t="str">
        <f>VLOOKUP($A19,Adressliste_Anmeldungen!$B$2:$AY$191,6,0)</f>
        <v>SV</v>
      </c>
      <c r="F19" s="68" t="str">
        <f>VLOOKUP($A19,Adressliste_Anmeldungen!$B$2:$AY$191,10,0)</f>
        <v>Villars-sur-Glâne</v>
      </c>
      <c r="G19" s="73">
        <f>VLOOKUP($A19,Adressliste_Anmeldungen!$B$2:$AY$191,22,0)</f>
        <v>103.4</v>
      </c>
      <c r="H19" s="73">
        <f>VLOOKUP($A19,Adressliste_Anmeldungen!$B$2:$AY$191,23,0)</f>
        <v>101</v>
      </c>
      <c r="I19" s="73">
        <f>VLOOKUP($A19,Adressliste_Anmeldungen!$B$2:$AY$191,24,0)</f>
        <v>102.9</v>
      </c>
      <c r="J19" s="73">
        <f>VLOOKUP($A19,Adressliste_Anmeldungen!$B$2:$AY$191,25,0)</f>
        <v>101.9</v>
      </c>
      <c r="K19" s="73">
        <f>VLOOKUP($A19,Adressliste_Anmeldungen!$B$2:$AY$191,26,0)</f>
        <v>104.9</v>
      </c>
      <c r="L19" s="73">
        <f>VLOOKUP($A19,Adressliste_Anmeldungen!$B$2:$AY$191,27,0)</f>
        <v>102.6</v>
      </c>
      <c r="M19" s="74" t="str">
        <f>VLOOKUP($A19,Adressliste_Anmeldungen!$B$2:$AY$191,31,0)&amp;" ("&amp;VLOOKUP($A19,Adressliste_Anmeldungen!$B$2:$AY$191,28,0)&amp;")"</f>
        <v>616,7 (34)</v>
      </c>
      <c r="N19" s="75">
        <f>VLOOKUP($A19,Adressliste_Anmeldungen!$B$2:$AY$191,29,0)</f>
        <v>70</v>
      </c>
      <c r="O19" s="67" t="str">
        <f>"("&amp;VLOOKUP($A19,Adressliste_Anmeldungen!$B$2:$AY$191,49,0)&amp;")"</f>
        <v>(0)</v>
      </c>
    </row>
    <row r="20" spans="1:15" ht="24.95" customHeight="1" x14ac:dyDescent="0.35">
      <c r="A20" s="72">
        <v>19</v>
      </c>
      <c r="B20" s="68" t="str">
        <f>VLOOKUP($A20,Adressliste_Anmeldungen!$B$2:$AY$191,3,0)</f>
        <v>Denzler</v>
      </c>
      <c r="C20" s="68" t="str">
        <f>VLOOKUP($A20,Adressliste_Anmeldungen!$B$2:$AY$191,4,0)</f>
        <v>Rolf</v>
      </c>
      <c r="D20" s="67">
        <f>VLOOKUP($A20,Adressliste_Anmeldungen!$B$2:$AY$191,5,0)</f>
        <v>1964</v>
      </c>
      <c r="E20" s="67" t="str">
        <f>VLOOKUP($A20,Adressliste_Anmeldungen!$B$2:$AY$191,6,0)</f>
        <v>S</v>
      </c>
      <c r="F20" s="68" t="str">
        <f>VLOOKUP($A20,Adressliste_Anmeldungen!$B$2:$AY$191,10,0)</f>
        <v>Hallwil</v>
      </c>
      <c r="G20" s="73">
        <f>VLOOKUP($A20,Adressliste_Anmeldungen!$B$2:$AY$191,22,0)</f>
        <v>103</v>
      </c>
      <c r="H20" s="73">
        <f>VLOOKUP($A20,Adressliste_Anmeldungen!$B$2:$AY$191,23,0)</f>
        <v>100.3</v>
      </c>
      <c r="I20" s="73">
        <f>VLOOKUP($A20,Adressliste_Anmeldungen!$B$2:$AY$191,24,0)</f>
        <v>99.9</v>
      </c>
      <c r="J20" s="73">
        <f>VLOOKUP($A20,Adressliste_Anmeldungen!$B$2:$AY$191,25,0)</f>
        <v>104.3</v>
      </c>
      <c r="K20" s="73">
        <f>VLOOKUP($A20,Adressliste_Anmeldungen!$B$2:$AY$191,26,0)</f>
        <v>104.1</v>
      </c>
      <c r="L20" s="73">
        <f>VLOOKUP($A20,Adressliste_Anmeldungen!$B$2:$AY$191,27,0)</f>
        <v>104.5</v>
      </c>
      <c r="M20" s="74" t="str">
        <f>VLOOKUP($A20,Adressliste_Anmeldungen!$B$2:$AY$191,31,0)&amp;" ("&amp;VLOOKUP($A20,Adressliste_Anmeldungen!$B$2:$AY$191,28,0)&amp;")"</f>
        <v>616,1 (32)</v>
      </c>
      <c r="N20" s="75">
        <f>VLOOKUP($A20,Adressliste_Anmeldungen!$B$2:$AY$191,29,0)</f>
        <v>55</v>
      </c>
      <c r="O20" s="67" t="str">
        <f>"("&amp;VLOOKUP($A20,Adressliste_Anmeldungen!$B$2:$AY$191,49,0)&amp;")"</f>
        <v>(0)</v>
      </c>
    </row>
    <row r="21" spans="1:15" ht="24.95" customHeight="1" x14ac:dyDescent="0.35">
      <c r="A21" s="72">
        <v>20</v>
      </c>
      <c r="B21" s="68" t="str">
        <f>VLOOKUP($A21,Adressliste_Anmeldungen!$B$2:$AY$191,3,0)</f>
        <v>Stalder</v>
      </c>
      <c r="C21" s="68" t="str">
        <f>VLOOKUP($A21,Adressliste_Anmeldungen!$B$2:$AY$191,4,0)</f>
        <v>Erwin</v>
      </c>
      <c r="D21" s="67">
        <f>VLOOKUP($A21,Adressliste_Anmeldungen!$B$2:$AY$191,5,0)</f>
        <v>1956</v>
      </c>
      <c r="E21" s="67" t="str">
        <f>VLOOKUP($A21,Adressliste_Anmeldungen!$B$2:$AY$191,6,0)</f>
        <v>V</v>
      </c>
      <c r="F21" s="68" t="str">
        <f>VLOOKUP($A21,Adressliste_Anmeldungen!$B$2:$AY$191,10,0)</f>
        <v>Willisau</v>
      </c>
      <c r="G21" s="73">
        <f>VLOOKUP($A21,Adressliste_Anmeldungen!$B$2:$AY$191,22,0)</f>
        <v>102</v>
      </c>
      <c r="H21" s="73">
        <f>VLOOKUP($A21,Adressliste_Anmeldungen!$B$2:$AY$191,23,0)</f>
        <v>102.5</v>
      </c>
      <c r="I21" s="73">
        <f>VLOOKUP($A21,Adressliste_Anmeldungen!$B$2:$AY$191,24,0)</f>
        <v>103.1</v>
      </c>
      <c r="J21" s="73">
        <f>VLOOKUP($A21,Adressliste_Anmeldungen!$B$2:$AY$191,25,0)</f>
        <v>101.5</v>
      </c>
      <c r="K21" s="73">
        <f>VLOOKUP($A21,Adressliste_Anmeldungen!$B$2:$AY$191,26,0)</f>
        <v>104.6</v>
      </c>
      <c r="L21" s="73">
        <f>VLOOKUP($A21,Adressliste_Anmeldungen!$B$2:$AY$191,27,0)</f>
        <v>102.2</v>
      </c>
      <c r="M21" s="74" t="str">
        <f>VLOOKUP($A21,Adressliste_Anmeldungen!$B$2:$AY$191,31,0)&amp;" ("&amp;VLOOKUP($A21,Adressliste_Anmeldungen!$B$2:$AY$191,28,0)&amp;")"</f>
        <v>615,9 (30)</v>
      </c>
      <c r="N21" s="75">
        <f>VLOOKUP($A21,Adressliste_Anmeldungen!$B$2:$AY$191,29,0)</f>
        <v>65</v>
      </c>
      <c r="O21" s="67" t="str">
        <f>"("&amp;VLOOKUP($A21,Adressliste_Anmeldungen!$B$2:$AY$191,49,0)&amp;")"</f>
        <v>(0)</v>
      </c>
    </row>
    <row r="22" spans="1:15" ht="24.95" customHeight="1" x14ac:dyDescent="0.35">
      <c r="A22" s="72">
        <v>21</v>
      </c>
      <c r="B22" s="68" t="str">
        <f>VLOOKUP($A22,Adressliste_Anmeldungen!$B$2:$AY$191,3,0)</f>
        <v>Zimmermann</v>
      </c>
      <c r="C22" s="68" t="str">
        <f>VLOOKUP($A22,Adressliste_Anmeldungen!$B$2:$AY$191,4,0)</f>
        <v>Alois</v>
      </c>
      <c r="D22" s="67">
        <f>VLOOKUP($A22,Adressliste_Anmeldungen!$B$2:$AY$191,5,0)</f>
        <v>1946</v>
      </c>
      <c r="E22" s="67" t="str">
        <f>VLOOKUP($A22,Adressliste_Anmeldungen!$B$2:$AY$191,6,0)</f>
        <v>SV</v>
      </c>
      <c r="F22" s="68" t="str">
        <f>VLOOKUP($A22,Adressliste_Anmeldungen!$B$2:$AY$191,10,0)</f>
        <v>Unterägeri</v>
      </c>
      <c r="G22" s="73">
        <f>VLOOKUP($A22,Adressliste_Anmeldungen!$B$2:$AY$191,22,0)</f>
        <v>102.3</v>
      </c>
      <c r="H22" s="73">
        <f>VLOOKUP($A22,Adressliste_Anmeldungen!$B$2:$AY$191,23,0)</f>
        <v>103</v>
      </c>
      <c r="I22" s="73">
        <f>VLOOKUP($A22,Adressliste_Anmeldungen!$B$2:$AY$191,24,0)</f>
        <v>102.4</v>
      </c>
      <c r="J22" s="73">
        <f>VLOOKUP($A22,Adressliste_Anmeldungen!$B$2:$AY$191,25,0)</f>
        <v>103.4</v>
      </c>
      <c r="K22" s="73">
        <f>VLOOKUP($A22,Adressliste_Anmeldungen!$B$2:$AY$191,26,0)</f>
        <v>100.8</v>
      </c>
      <c r="L22" s="73">
        <f>VLOOKUP($A22,Adressliste_Anmeldungen!$B$2:$AY$191,27,0)</f>
        <v>104</v>
      </c>
      <c r="M22" s="74" t="str">
        <f>VLOOKUP($A22,Adressliste_Anmeldungen!$B$2:$AY$191,31,0)&amp;" ("&amp;VLOOKUP($A22,Adressliste_Anmeldungen!$B$2:$AY$191,28,0)&amp;")"</f>
        <v>615,9 (29)</v>
      </c>
      <c r="N22" s="75">
        <f>VLOOKUP($A22,Adressliste_Anmeldungen!$B$2:$AY$191,29,0)</f>
        <v>50</v>
      </c>
      <c r="O22" s="67" t="str">
        <f>"("&amp;VLOOKUP($A22,Adressliste_Anmeldungen!$B$2:$AY$191,49,0)&amp;")"</f>
        <v>(0)</v>
      </c>
    </row>
    <row r="23" spans="1:15" ht="24.95" customHeight="1" x14ac:dyDescent="0.35">
      <c r="A23" s="72">
        <v>22</v>
      </c>
      <c r="B23" s="68" t="str">
        <f>VLOOKUP($A23,Adressliste_Anmeldungen!$B$2:$AY$191,3,0)</f>
        <v>Häsler</v>
      </c>
      <c r="C23" s="68" t="str">
        <f>VLOOKUP($A23,Adressliste_Anmeldungen!$B$2:$AY$191,4,0)</f>
        <v>Peter</v>
      </c>
      <c r="D23" s="67">
        <f>VLOOKUP($A23,Adressliste_Anmeldungen!$B$2:$AY$191,5,0)</f>
        <v>1957</v>
      </c>
      <c r="E23" s="67" t="str">
        <f>VLOOKUP($A23,Adressliste_Anmeldungen!$B$2:$AY$191,6,0)</f>
        <v>V</v>
      </c>
      <c r="F23" s="68" t="str">
        <f>VLOOKUP($A23,Adressliste_Anmeldungen!$B$2:$AY$191,10,0)</f>
        <v>Stein</v>
      </c>
      <c r="G23" s="73">
        <f>VLOOKUP($A23,Adressliste_Anmeldungen!$B$2:$AY$191,22,0)</f>
        <v>102.5</v>
      </c>
      <c r="H23" s="73">
        <f>VLOOKUP($A23,Adressliste_Anmeldungen!$B$2:$AY$191,23,0)</f>
        <v>101.8</v>
      </c>
      <c r="I23" s="73">
        <f>VLOOKUP($A23,Adressliste_Anmeldungen!$B$2:$AY$191,24,0)</f>
        <v>102.9</v>
      </c>
      <c r="J23" s="73">
        <f>VLOOKUP($A23,Adressliste_Anmeldungen!$B$2:$AY$191,25,0)</f>
        <v>103.6</v>
      </c>
      <c r="K23" s="73">
        <f>VLOOKUP($A23,Adressliste_Anmeldungen!$B$2:$AY$191,26,0)</f>
        <v>101.7</v>
      </c>
      <c r="L23" s="73">
        <f>VLOOKUP($A23,Adressliste_Anmeldungen!$B$2:$AY$191,27,0)</f>
        <v>103.2</v>
      </c>
      <c r="M23" s="74" t="str">
        <f>VLOOKUP($A23,Adressliste_Anmeldungen!$B$2:$AY$191,31,0)&amp;" ("&amp;VLOOKUP($A23,Adressliste_Anmeldungen!$B$2:$AY$191,28,0)&amp;")"</f>
        <v>615,7 (33)</v>
      </c>
      <c r="N23" s="75">
        <f>VLOOKUP($A23,Adressliste_Anmeldungen!$B$2:$AY$191,29,0)</f>
        <v>65</v>
      </c>
      <c r="O23" s="67" t="str">
        <f>"("&amp;VLOOKUP($A23,Adressliste_Anmeldungen!$B$2:$AY$191,49,0)&amp;")"</f>
        <v>(0)</v>
      </c>
    </row>
    <row r="24" spans="1:15" ht="24.95" customHeight="1" x14ac:dyDescent="0.35">
      <c r="A24" s="72">
        <v>23</v>
      </c>
      <c r="B24" s="68" t="str">
        <f>VLOOKUP($A24,Adressliste_Anmeldungen!$B$2:$AY$191,3,0)</f>
        <v>Schnüriger</v>
      </c>
      <c r="C24" s="68" t="str">
        <f>VLOOKUP($A24,Adressliste_Anmeldungen!$B$2:$AY$191,4,0)</f>
        <v>Kurt</v>
      </c>
      <c r="D24" s="67">
        <f>VLOOKUP($A24,Adressliste_Anmeldungen!$B$2:$AY$191,5,0)</f>
        <v>1964</v>
      </c>
      <c r="E24" s="67" t="str">
        <f>VLOOKUP($A24,Adressliste_Anmeldungen!$B$2:$AY$191,6,0)</f>
        <v>S</v>
      </c>
      <c r="F24" s="68" t="str">
        <f>VLOOKUP($A24,Adressliste_Anmeldungen!$B$2:$AY$191,10,0)</f>
        <v>Ebikon</v>
      </c>
      <c r="G24" s="73">
        <f>VLOOKUP($A24,Adressliste_Anmeldungen!$B$2:$AY$191,22,0)</f>
        <v>101.3</v>
      </c>
      <c r="H24" s="73">
        <f>VLOOKUP($A24,Adressliste_Anmeldungen!$B$2:$AY$191,23,0)</f>
        <v>101.2</v>
      </c>
      <c r="I24" s="73">
        <f>VLOOKUP($A24,Adressliste_Anmeldungen!$B$2:$AY$191,24,0)</f>
        <v>101.5</v>
      </c>
      <c r="J24" s="73">
        <f>VLOOKUP($A24,Adressliste_Anmeldungen!$B$2:$AY$191,25,0)</f>
        <v>105</v>
      </c>
      <c r="K24" s="73">
        <f>VLOOKUP($A24,Adressliste_Anmeldungen!$B$2:$AY$191,26,0)</f>
        <v>103.3</v>
      </c>
      <c r="L24" s="73">
        <f>VLOOKUP($A24,Adressliste_Anmeldungen!$B$2:$AY$191,27,0)</f>
        <v>102.9</v>
      </c>
      <c r="M24" s="74" t="str">
        <f>VLOOKUP($A24,Adressliste_Anmeldungen!$B$2:$AY$191,31,0)&amp;" ("&amp;VLOOKUP($A24,Adressliste_Anmeldungen!$B$2:$AY$191,28,0)&amp;")"</f>
        <v>615,2 (33)</v>
      </c>
      <c r="N24" s="75">
        <f>VLOOKUP($A24,Adressliste_Anmeldungen!$B$2:$AY$191,29,0)</f>
        <v>50</v>
      </c>
      <c r="O24" s="67" t="str">
        <f>"("&amp;VLOOKUP($A24,Adressliste_Anmeldungen!$B$2:$AY$191,49,0)&amp;")"</f>
        <v>(0)</v>
      </c>
    </row>
    <row r="25" spans="1:15" ht="24.95" customHeight="1" x14ac:dyDescent="0.35">
      <c r="A25" s="72">
        <v>24</v>
      </c>
      <c r="B25" s="68" t="str">
        <f>VLOOKUP($A25,Adressliste_Anmeldungen!$B$2:$AY$191,3,0)</f>
        <v>Bearth</v>
      </c>
      <c r="C25" s="68" t="str">
        <f>VLOOKUP($A25,Adressliste_Anmeldungen!$B$2:$AY$191,4,0)</f>
        <v>Christine</v>
      </c>
      <c r="D25" s="67">
        <f>VLOOKUP($A25,Adressliste_Anmeldungen!$B$2:$AY$191,5,0)</f>
        <v>1995</v>
      </c>
      <c r="E25" s="67" t="str">
        <f>VLOOKUP($A25,Adressliste_Anmeldungen!$B$2:$AY$191,6,0)</f>
        <v>E</v>
      </c>
      <c r="F25" s="68" t="str">
        <f>VLOOKUP($A25,Adressliste_Anmeldungen!$B$2:$AY$191,10,0)</f>
        <v>Embrach</v>
      </c>
      <c r="G25" s="73">
        <f>VLOOKUP($A25,Adressliste_Anmeldungen!$B$2:$AY$191,22,0)</f>
        <v>101.7</v>
      </c>
      <c r="H25" s="73">
        <f>VLOOKUP($A25,Adressliste_Anmeldungen!$B$2:$AY$191,23,0)</f>
        <v>103.3</v>
      </c>
      <c r="I25" s="73">
        <f>VLOOKUP($A25,Adressliste_Anmeldungen!$B$2:$AY$191,24,0)</f>
        <v>101.7</v>
      </c>
      <c r="J25" s="73">
        <f>VLOOKUP($A25,Adressliste_Anmeldungen!$B$2:$AY$191,25,0)</f>
        <v>101</v>
      </c>
      <c r="K25" s="73">
        <f>VLOOKUP($A25,Adressliste_Anmeldungen!$B$2:$AY$191,26,0)</f>
        <v>104.1</v>
      </c>
      <c r="L25" s="73">
        <f>VLOOKUP($A25,Adressliste_Anmeldungen!$B$2:$AY$191,27,0)</f>
        <v>103.1</v>
      </c>
      <c r="M25" s="74" t="str">
        <f>VLOOKUP($A25,Adressliste_Anmeldungen!$B$2:$AY$191,31,0)&amp;" ("&amp;VLOOKUP($A25,Adressliste_Anmeldungen!$B$2:$AY$191,28,0)&amp;")"</f>
        <v>614,9 (30)</v>
      </c>
      <c r="N25" s="75">
        <f>VLOOKUP($A25,Adressliste_Anmeldungen!$B$2:$AY$191,29,0)</f>
        <v>45</v>
      </c>
      <c r="O25" s="67" t="str">
        <f>"("&amp;VLOOKUP($A25,Adressliste_Anmeldungen!$B$2:$AY$191,49,0)&amp;")"</f>
        <v>(0)</v>
      </c>
    </row>
    <row r="26" spans="1:15" ht="24.95" customHeight="1" x14ac:dyDescent="0.35">
      <c r="A26" s="72">
        <v>25</v>
      </c>
      <c r="B26" s="68" t="str">
        <f>VLOOKUP($A26,Adressliste_Anmeldungen!$B$2:$AY$191,3,0)</f>
        <v>Ochsner</v>
      </c>
      <c r="C26" s="68" t="str">
        <f>VLOOKUP($A26,Adressliste_Anmeldungen!$B$2:$AY$191,4,0)</f>
        <v>Marcel</v>
      </c>
      <c r="D26" s="67">
        <f>VLOOKUP($A26,Adressliste_Anmeldungen!$B$2:$AY$191,5,0)</f>
        <v>1966</v>
      </c>
      <c r="E26" s="67" t="str">
        <f>VLOOKUP($A26,Adressliste_Anmeldungen!$B$2:$AY$191,6,0)</f>
        <v>S</v>
      </c>
      <c r="F26" s="68" t="str">
        <f>VLOOKUP($A26,Adressliste_Anmeldungen!$B$2:$AY$191,10,0)</f>
        <v>Winterthur</v>
      </c>
      <c r="G26" s="73">
        <f>VLOOKUP($A26,Adressliste_Anmeldungen!$B$2:$AY$191,22,0)</f>
        <v>103.3</v>
      </c>
      <c r="H26" s="73">
        <f>VLOOKUP($A26,Adressliste_Anmeldungen!$B$2:$AY$191,23,0)</f>
        <v>101.9</v>
      </c>
      <c r="I26" s="73">
        <f>VLOOKUP($A26,Adressliste_Anmeldungen!$B$2:$AY$191,24,0)</f>
        <v>103.8</v>
      </c>
      <c r="J26" s="73">
        <f>VLOOKUP($A26,Adressliste_Anmeldungen!$B$2:$AY$191,25,0)</f>
        <v>101.9</v>
      </c>
      <c r="K26" s="73">
        <f>VLOOKUP($A26,Adressliste_Anmeldungen!$B$2:$AY$191,26,0)</f>
        <v>102.1</v>
      </c>
      <c r="L26" s="73">
        <f>VLOOKUP($A26,Adressliste_Anmeldungen!$B$2:$AY$191,27,0)</f>
        <v>101.6</v>
      </c>
      <c r="M26" s="74" t="str">
        <f>VLOOKUP($A26,Adressliste_Anmeldungen!$B$2:$AY$191,31,0)&amp;" ("&amp;VLOOKUP($A26,Adressliste_Anmeldungen!$B$2:$AY$191,28,0)&amp;")"</f>
        <v>614,6 (29)</v>
      </c>
      <c r="N26" s="75">
        <f>VLOOKUP($A26,Adressliste_Anmeldungen!$B$2:$AY$191,29,0)</f>
        <v>45</v>
      </c>
      <c r="O26" s="67" t="str">
        <f>"("&amp;VLOOKUP($A26,Adressliste_Anmeldungen!$B$2:$AY$191,49,0)&amp;")"</f>
        <v>(0)</v>
      </c>
    </row>
    <row r="27" spans="1:15" ht="24.95" customHeight="1" x14ac:dyDescent="0.35">
      <c r="A27" s="72">
        <v>26</v>
      </c>
      <c r="B27" s="68" t="str">
        <f>VLOOKUP($A27,Adressliste_Anmeldungen!$B$2:$AY$191,3,0)</f>
        <v>Haefeli</v>
      </c>
      <c r="C27" s="68" t="str">
        <f>VLOOKUP($A27,Adressliste_Anmeldungen!$B$2:$AY$191,4,0)</f>
        <v>Marc-André</v>
      </c>
      <c r="D27" s="67">
        <f>VLOOKUP($A27,Adressliste_Anmeldungen!$B$2:$AY$191,5,0)</f>
        <v>1975</v>
      </c>
      <c r="E27" s="67" t="str">
        <f>VLOOKUP($A27,Adressliste_Anmeldungen!$B$2:$AY$191,6,0)</f>
        <v>E</v>
      </c>
      <c r="F27" s="68" t="str">
        <f>VLOOKUP($A27,Adressliste_Anmeldungen!$B$2:$AY$191,10,0)</f>
        <v>Balsthal</v>
      </c>
      <c r="G27" s="73">
        <f>VLOOKUP($A27,Adressliste_Anmeldungen!$B$2:$AY$191,22,0)</f>
        <v>103.4</v>
      </c>
      <c r="H27" s="73">
        <f>VLOOKUP($A27,Adressliste_Anmeldungen!$B$2:$AY$191,23,0)</f>
        <v>103.4</v>
      </c>
      <c r="I27" s="73">
        <f>VLOOKUP($A27,Adressliste_Anmeldungen!$B$2:$AY$191,24,0)</f>
        <v>102.5</v>
      </c>
      <c r="J27" s="73">
        <f>VLOOKUP($A27,Adressliste_Anmeldungen!$B$2:$AY$191,25,0)</f>
        <v>101.9</v>
      </c>
      <c r="K27" s="73">
        <f>VLOOKUP($A27,Adressliste_Anmeldungen!$B$2:$AY$191,26,0)</f>
        <v>102.1</v>
      </c>
      <c r="L27" s="73">
        <f>VLOOKUP($A27,Adressliste_Anmeldungen!$B$2:$AY$191,27,0)</f>
        <v>100.2</v>
      </c>
      <c r="M27" s="74" t="str">
        <f>VLOOKUP($A27,Adressliste_Anmeldungen!$B$2:$AY$191,31,0)&amp;" ("&amp;VLOOKUP($A27,Adressliste_Anmeldungen!$B$2:$AY$191,28,0)&amp;")"</f>
        <v>613,5 (31)</v>
      </c>
      <c r="N27" s="75">
        <f>VLOOKUP($A27,Adressliste_Anmeldungen!$B$2:$AY$191,29,0)</f>
        <v>40</v>
      </c>
      <c r="O27" s="67" t="str">
        <f>"("&amp;VLOOKUP($A27,Adressliste_Anmeldungen!$B$2:$AY$191,49,0)&amp;")"</f>
        <v>(0)</v>
      </c>
    </row>
    <row r="28" spans="1:15" ht="24.95" customHeight="1" x14ac:dyDescent="0.35">
      <c r="A28" s="72">
        <v>27</v>
      </c>
      <c r="B28" s="68" t="str">
        <f>VLOOKUP($A28,Adressliste_Anmeldungen!$B$2:$AY$191,3,0)</f>
        <v>Immoos</v>
      </c>
      <c r="C28" s="68" t="str">
        <f>VLOOKUP($A28,Adressliste_Anmeldungen!$B$2:$AY$191,4,0)</f>
        <v>Andrea</v>
      </c>
      <c r="D28" s="67">
        <f>VLOOKUP($A28,Adressliste_Anmeldungen!$B$2:$AY$191,5,0)</f>
        <v>1967</v>
      </c>
      <c r="E28" s="67" t="str">
        <f>VLOOKUP($A28,Adressliste_Anmeldungen!$B$2:$AY$191,6,0)</f>
        <v>S</v>
      </c>
      <c r="F28" s="68" t="str">
        <f>VLOOKUP($A28,Adressliste_Anmeldungen!$B$2:$AY$191,10,0)</f>
        <v>Rotkreuz</v>
      </c>
      <c r="G28" s="73">
        <f>VLOOKUP($A28,Adressliste_Anmeldungen!$B$2:$AY$191,22,0)</f>
        <v>101</v>
      </c>
      <c r="H28" s="73">
        <f>VLOOKUP($A28,Adressliste_Anmeldungen!$B$2:$AY$191,23,0)</f>
        <v>102.2</v>
      </c>
      <c r="I28" s="73">
        <f>VLOOKUP($A28,Adressliste_Anmeldungen!$B$2:$AY$191,24,0)</f>
        <v>101.7</v>
      </c>
      <c r="J28" s="73">
        <f>VLOOKUP($A28,Adressliste_Anmeldungen!$B$2:$AY$191,25,0)</f>
        <v>104.7</v>
      </c>
      <c r="K28" s="73">
        <f>VLOOKUP($A28,Adressliste_Anmeldungen!$B$2:$AY$191,26,0)</f>
        <v>101.4</v>
      </c>
      <c r="L28" s="73">
        <f>VLOOKUP($A28,Adressliste_Anmeldungen!$B$2:$AY$191,27,0)</f>
        <v>102.5</v>
      </c>
      <c r="M28" s="74" t="str">
        <f>VLOOKUP($A28,Adressliste_Anmeldungen!$B$2:$AY$191,31,0)&amp;" ("&amp;VLOOKUP($A28,Adressliste_Anmeldungen!$B$2:$AY$191,28,0)&amp;")"</f>
        <v>613,5 (26)</v>
      </c>
      <c r="N28" s="75">
        <f>VLOOKUP($A28,Adressliste_Anmeldungen!$B$2:$AY$191,29,0)</f>
        <v>40</v>
      </c>
      <c r="O28" s="67" t="str">
        <f>"("&amp;VLOOKUP($A28,Adressliste_Anmeldungen!$B$2:$AY$191,49,0)&amp;")"</f>
        <v>(0)</v>
      </c>
    </row>
    <row r="29" spans="1:15" ht="24.95" customHeight="1" x14ac:dyDescent="0.35">
      <c r="A29" s="72">
        <v>28</v>
      </c>
      <c r="B29" s="68" t="str">
        <f>VLOOKUP($A29,Adressliste_Anmeldungen!$B$2:$AY$191,3,0)</f>
        <v>Bieri</v>
      </c>
      <c r="C29" s="68" t="str">
        <f>VLOOKUP($A29,Adressliste_Anmeldungen!$B$2:$AY$191,4,0)</f>
        <v>Hans</v>
      </c>
      <c r="D29" s="67">
        <f>VLOOKUP($A29,Adressliste_Anmeldungen!$B$2:$AY$191,5,0)</f>
        <v>1969</v>
      </c>
      <c r="E29" s="67" t="str">
        <f>VLOOKUP($A29,Adressliste_Anmeldungen!$B$2:$AY$191,6,0)</f>
        <v>S</v>
      </c>
      <c r="F29" s="68" t="str">
        <f>VLOOKUP($A29,Adressliste_Anmeldungen!$B$2:$AY$191,10,0)</f>
        <v>Hasle</v>
      </c>
      <c r="G29" s="73">
        <f>VLOOKUP($A29,Adressliste_Anmeldungen!$B$2:$AY$191,22,0)</f>
        <v>99.9</v>
      </c>
      <c r="H29" s="73">
        <f>VLOOKUP($A29,Adressliste_Anmeldungen!$B$2:$AY$191,23,0)</f>
        <v>103.1</v>
      </c>
      <c r="I29" s="73">
        <f>VLOOKUP($A29,Adressliste_Anmeldungen!$B$2:$AY$191,24,0)</f>
        <v>102.5</v>
      </c>
      <c r="J29" s="73">
        <f>VLOOKUP($A29,Adressliste_Anmeldungen!$B$2:$AY$191,25,0)</f>
        <v>102.6</v>
      </c>
      <c r="K29" s="73">
        <f>VLOOKUP($A29,Adressliste_Anmeldungen!$B$2:$AY$191,26,0)</f>
        <v>102.1</v>
      </c>
      <c r="L29" s="73">
        <f>VLOOKUP($A29,Adressliste_Anmeldungen!$B$2:$AY$191,27,0)</f>
        <v>103.1</v>
      </c>
      <c r="M29" s="74" t="str">
        <f>VLOOKUP($A29,Adressliste_Anmeldungen!$B$2:$AY$191,31,0)&amp;" ("&amp;VLOOKUP($A29,Adressliste_Anmeldungen!$B$2:$AY$191,28,0)&amp;")"</f>
        <v>613,3 (33)</v>
      </c>
      <c r="N29" s="75">
        <f>VLOOKUP($A29,Adressliste_Anmeldungen!$B$2:$AY$191,29,0)</f>
        <v>40</v>
      </c>
      <c r="O29" s="67" t="str">
        <f>"("&amp;VLOOKUP($A29,Adressliste_Anmeldungen!$B$2:$AY$191,49,0)&amp;")"</f>
        <v>(0)</v>
      </c>
    </row>
    <row r="30" spans="1:15" ht="24.95" customHeight="1" x14ac:dyDescent="0.35">
      <c r="A30" s="72">
        <v>29</v>
      </c>
      <c r="B30" s="68" t="str">
        <f>VLOOKUP($A30,Adressliste_Anmeldungen!$B$2:$AY$191,3,0)</f>
        <v>Studer</v>
      </c>
      <c r="C30" s="68" t="str">
        <f>VLOOKUP($A30,Adressliste_Anmeldungen!$B$2:$AY$191,4,0)</f>
        <v>Timo</v>
      </c>
      <c r="D30" s="67">
        <f>VLOOKUP($A30,Adressliste_Anmeldungen!$B$2:$AY$191,5,0)</f>
        <v>1982</v>
      </c>
      <c r="E30" s="67" t="str">
        <f>VLOOKUP($A30,Adressliste_Anmeldungen!$B$2:$AY$191,6,0)</f>
        <v>E</v>
      </c>
      <c r="F30" s="68" t="str">
        <f>VLOOKUP($A30,Adressliste_Anmeldungen!$B$2:$AY$191,10,0)</f>
        <v>Doppleschwand</v>
      </c>
      <c r="G30" s="73">
        <f>VLOOKUP($A30,Adressliste_Anmeldungen!$B$2:$AY$191,22,0)</f>
        <v>102.5</v>
      </c>
      <c r="H30" s="73">
        <f>VLOOKUP($A30,Adressliste_Anmeldungen!$B$2:$AY$191,23,0)</f>
        <v>101.5</v>
      </c>
      <c r="I30" s="73">
        <f>VLOOKUP($A30,Adressliste_Anmeldungen!$B$2:$AY$191,24,0)</f>
        <v>101.6</v>
      </c>
      <c r="J30" s="73">
        <f>VLOOKUP($A30,Adressliste_Anmeldungen!$B$2:$AY$191,25,0)</f>
        <v>102.9</v>
      </c>
      <c r="K30" s="73">
        <f>VLOOKUP($A30,Adressliste_Anmeldungen!$B$2:$AY$191,26,0)</f>
        <v>101.3</v>
      </c>
      <c r="L30" s="73">
        <f>VLOOKUP($A30,Adressliste_Anmeldungen!$B$2:$AY$191,27,0)</f>
        <v>103.5</v>
      </c>
      <c r="M30" s="74" t="str">
        <f>VLOOKUP($A30,Adressliste_Anmeldungen!$B$2:$AY$191,31,0)&amp;" ("&amp;VLOOKUP($A30,Adressliste_Anmeldungen!$B$2:$AY$191,28,0)&amp;")"</f>
        <v>613,3 (26)</v>
      </c>
      <c r="N30" s="75">
        <f>VLOOKUP($A30,Adressliste_Anmeldungen!$B$2:$AY$191,29,0)</f>
        <v>40</v>
      </c>
      <c r="O30" s="67" t="str">
        <f>"("&amp;VLOOKUP($A30,Adressliste_Anmeldungen!$B$2:$AY$191,49,0)&amp;")"</f>
        <v>(0)</v>
      </c>
    </row>
    <row r="31" spans="1:15" ht="24.95" customHeight="1" x14ac:dyDescent="0.35">
      <c r="A31" s="72">
        <v>30</v>
      </c>
      <c r="B31" s="68" t="str">
        <f>VLOOKUP($A31,Adressliste_Anmeldungen!$B$2:$AY$191,3,0)</f>
        <v>Gössi</v>
      </c>
      <c r="C31" s="68" t="str">
        <f>VLOOKUP($A31,Adressliste_Anmeldungen!$B$2:$AY$191,4,0)</f>
        <v>Bruno</v>
      </c>
      <c r="D31" s="67">
        <f>VLOOKUP($A31,Adressliste_Anmeldungen!$B$2:$AY$191,5,0)</f>
        <v>1969</v>
      </c>
      <c r="E31" s="67" t="str">
        <f>VLOOKUP($A31,Adressliste_Anmeldungen!$B$2:$AY$191,6,0)</f>
        <v>S</v>
      </c>
      <c r="F31" s="68" t="str">
        <f>VLOOKUP($A31,Adressliste_Anmeldungen!$B$2:$AY$191,10,0)</f>
        <v>Holzhäusern</v>
      </c>
      <c r="G31" s="73">
        <f>VLOOKUP($A31,Adressliste_Anmeldungen!$B$2:$AY$191,22,0)</f>
        <v>101.7</v>
      </c>
      <c r="H31" s="73">
        <f>VLOOKUP($A31,Adressliste_Anmeldungen!$B$2:$AY$191,23,0)</f>
        <v>103.1</v>
      </c>
      <c r="I31" s="73">
        <f>VLOOKUP($A31,Adressliste_Anmeldungen!$B$2:$AY$191,24,0)</f>
        <v>102.8</v>
      </c>
      <c r="J31" s="73">
        <f>VLOOKUP($A31,Adressliste_Anmeldungen!$B$2:$AY$191,25,0)</f>
        <v>100.3</v>
      </c>
      <c r="K31" s="73">
        <f>VLOOKUP($A31,Adressliste_Anmeldungen!$B$2:$AY$191,26,0)</f>
        <v>103.5</v>
      </c>
      <c r="L31" s="73">
        <f>VLOOKUP($A31,Adressliste_Anmeldungen!$B$2:$AY$191,27,0)</f>
        <v>101.5</v>
      </c>
      <c r="M31" s="74" t="str">
        <f>VLOOKUP($A31,Adressliste_Anmeldungen!$B$2:$AY$191,31,0)&amp;" ("&amp;VLOOKUP($A31,Adressliste_Anmeldungen!$B$2:$AY$191,28,0)&amp;")"</f>
        <v>612,9 (25)</v>
      </c>
      <c r="N31" s="75">
        <f>VLOOKUP($A31,Adressliste_Anmeldungen!$B$2:$AY$191,29,0)</f>
        <v>35</v>
      </c>
      <c r="O31" s="67" t="str">
        <f>"("&amp;VLOOKUP($A31,Adressliste_Anmeldungen!$B$2:$AY$191,49,0)&amp;")"</f>
        <v>(0)</v>
      </c>
    </row>
    <row r="32" spans="1:15" ht="24.95" customHeight="1" x14ac:dyDescent="0.35">
      <c r="A32" s="72">
        <v>31</v>
      </c>
      <c r="B32" s="68" t="str">
        <f>VLOOKUP($A32,Adressliste_Anmeldungen!$B$2:$AY$191,3,0)</f>
        <v>Brauchli</v>
      </c>
      <c r="C32" s="68" t="str">
        <f>VLOOKUP($A32,Adressliste_Anmeldungen!$B$2:$AY$191,4,0)</f>
        <v>Hans</v>
      </c>
      <c r="D32" s="67">
        <f>VLOOKUP($A32,Adressliste_Anmeldungen!$B$2:$AY$191,5,0)</f>
        <v>1971</v>
      </c>
      <c r="E32" s="67" t="str">
        <f>VLOOKUP($A32,Adressliste_Anmeldungen!$B$2:$AY$191,6,0)</f>
        <v>S</v>
      </c>
      <c r="F32" s="68" t="str">
        <f>VLOOKUP($A32,Adressliste_Anmeldungen!$B$2:$AY$191,10,0)</f>
        <v>Wildhaus</v>
      </c>
      <c r="G32" s="73">
        <f>VLOOKUP($A32,Adressliste_Anmeldungen!$B$2:$AY$191,22,0)</f>
        <v>99.5</v>
      </c>
      <c r="H32" s="73">
        <f>VLOOKUP($A32,Adressliste_Anmeldungen!$B$2:$AY$191,23,0)</f>
        <v>103.2</v>
      </c>
      <c r="I32" s="73">
        <f>VLOOKUP($A32,Adressliste_Anmeldungen!$B$2:$AY$191,24,0)</f>
        <v>100.9</v>
      </c>
      <c r="J32" s="73">
        <f>VLOOKUP($A32,Adressliste_Anmeldungen!$B$2:$AY$191,25,0)</f>
        <v>103.9</v>
      </c>
      <c r="K32" s="73">
        <f>VLOOKUP($A32,Adressliste_Anmeldungen!$B$2:$AY$191,26,0)</f>
        <v>103</v>
      </c>
      <c r="L32" s="73">
        <f>VLOOKUP($A32,Adressliste_Anmeldungen!$B$2:$AY$191,27,0)</f>
        <v>102.3</v>
      </c>
      <c r="M32" s="74" t="str">
        <f>VLOOKUP($A32,Adressliste_Anmeldungen!$B$2:$AY$191,31,0)&amp;" ("&amp;VLOOKUP($A32,Adressliste_Anmeldungen!$B$2:$AY$191,28,0)&amp;")"</f>
        <v>612,8 (26)</v>
      </c>
      <c r="N32" s="75">
        <f>VLOOKUP($A32,Adressliste_Anmeldungen!$B$2:$AY$191,29,0)</f>
        <v>35</v>
      </c>
      <c r="O32" s="67" t="str">
        <f>"("&amp;VLOOKUP($A32,Adressliste_Anmeldungen!$B$2:$AY$191,49,0)&amp;")"</f>
        <v>(0)</v>
      </c>
    </row>
    <row r="33" spans="1:15" ht="24.95" customHeight="1" x14ac:dyDescent="0.35">
      <c r="A33" s="72">
        <v>32</v>
      </c>
      <c r="B33" s="68" t="str">
        <f>VLOOKUP($A33,Adressliste_Anmeldungen!$B$2:$AY$191,3,0)</f>
        <v>Netzer</v>
      </c>
      <c r="C33" s="68" t="str">
        <f>VLOOKUP($A33,Adressliste_Anmeldungen!$B$2:$AY$191,4,0)</f>
        <v>Michael</v>
      </c>
      <c r="D33" s="67">
        <f>VLOOKUP($A33,Adressliste_Anmeldungen!$B$2:$AY$191,5,0)</f>
        <v>1981</v>
      </c>
      <c r="E33" s="67" t="str">
        <f>VLOOKUP($A33,Adressliste_Anmeldungen!$B$2:$AY$191,6,0)</f>
        <v>E</v>
      </c>
      <c r="F33" s="68" t="str">
        <f>VLOOKUP($A33,Adressliste_Anmeldungen!$B$2:$AY$191,10,0)</f>
        <v>Günsberg</v>
      </c>
      <c r="G33" s="73">
        <f>VLOOKUP($A33,Adressliste_Anmeldungen!$B$2:$AY$191,22,0)</f>
        <v>102.2</v>
      </c>
      <c r="H33" s="73">
        <f>VLOOKUP($A33,Adressliste_Anmeldungen!$B$2:$AY$191,23,0)</f>
        <v>102.8</v>
      </c>
      <c r="I33" s="73">
        <f>VLOOKUP($A33,Adressliste_Anmeldungen!$B$2:$AY$191,24,0)</f>
        <v>101.4</v>
      </c>
      <c r="J33" s="73">
        <f>VLOOKUP($A33,Adressliste_Anmeldungen!$B$2:$AY$191,25,0)</f>
        <v>101</v>
      </c>
      <c r="K33" s="73">
        <f>VLOOKUP($A33,Adressliste_Anmeldungen!$B$2:$AY$191,26,0)</f>
        <v>102.1</v>
      </c>
      <c r="L33" s="73">
        <f>VLOOKUP($A33,Adressliste_Anmeldungen!$B$2:$AY$191,27,0)</f>
        <v>103.2</v>
      </c>
      <c r="M33" s="74" t="str">
        <f>VLOOKUP($A33,Adressliste_Anmeldungen!$B$2:$AY$191,31,0)&amp;" ("&amp;VLOOKUP($A33,Adressliste_Anmeldungen!$B$2:$AY$191,28,0)&amp;")"</f>
        <v>612,7 (28)</v>
      </c>
      <c r="N33" s="75">
        <f>VLOOKUP($A33,Adressliste_Anmeldungen!$B$2:$AY$191,29,0)</f>
        <v>35</v>
      </c>
      <c r="O33" s="67" t="str">
        <f>"("&amp;VLOOKUP($A33,Adressliste_Anmeldungen!$B$2:$AY$191,49,0)&amp;")"</f>
        <v>(0)</v>
      </c>
    </row>
    <row r="34" spans="1:15" ht="24.95" customHeight="1" x14ac:dyDescent="0.35">
      <c r="A34" s="72">
        <v>33</v>
      </c>
      <c r="B34" s="68" t="str">
        <f>VLOOKUP($A34,Adressliste_Anmeldungen!$B$2:$AY$191,3,0)</f>
        <v>Kaufmann</v>
      </c>
      <c r="C34" s="68" t="str">
        <f>VLOOKUP($A34,Adressliste_Anmeldungen!$B$2:$AY$191,4,0)</f>
        <v>Armin</v>
      </c>
      <c r="D34" s="67">
        <f>VLOOKUP($A34,Adressliste_Anmeldungen!$B$2:$AY$191,5,0)</f>
        <v>1954</v>
      </c>
      <c r="E34" s="67" t="str">
        <f>VLOOKUP($A34,Adressliste_Anmeldungen!$B$2:$AY$191,6,0)</f>
        <v>V</v>
      </c>
      <c r="F34" s="68" t="str">
        <f>VLOOKUP($A34,Adressliste_Anmeldungen!$B$2:$AY$191,10,0)</f>
        <v>Islikon</v>
      </c>
      <c r="G34" s="73">
        <f>VLOOKUP($A34,Adressliste_Anmeldungen!$B$2:$AY$191,22,0)</f>
        <v>101.8</v>
      </c>
      <c r="H34" s="73">
        <f>VLOOKUP($A34,Adressliste_Anmeldungen!$B$2:$AY$191,23,0)</f>
        <v>104.2</v>
      </c>
      <c r="I34" s="73">
        <f>VLOOKUP($A34,Adressliste_Anmeldungen!$B$2:$AY$191,24,0)</f>
        <v>99.8</v>
      </c>
      <c r="J34" s="73">
        <f>VLOOKUP($A34,Adressliste_Anmeldungen!$B$2:$AY$191,25,0)</f>
        <v>102.7</v>
      </c>
      <c r="K34" s="73">
        <f>VLOOKUP($A34,Adressliste_Anmeldungen!$B$2:$AY$191,26,0)</f>
        <v>102.5</v>
      </c>
      <c r="L34" s="73">
        <f>VLOOKUP($A34,Adressliste_Anmeldungen!$B$2:$AY$191,27,0)</f>
        <v>101.6</v>
      </c>
      <c r="M34" s="74" t="str">
        <f>VLOOKUP($A34,Adressliste_Anmeldungen!$B$2:$AY$191,31,0)&amp;" ("&amp;VLOOKUP($A34,Adressliste_Anmeldungen!$B$2:$AY$191,28,0)&amp;")"</f>
        <v>612,6 (28)</v>
      </c>
      <c r="N34" s="75">
        <f>VLOOKUP($A34,Adressliste_Anmeldungen!$B$2:$AY$191,29,0)</f>
        <v>50</v>
      </c>
      <c r="O34" s="67" t="str">
        <f>"("&amp;VLOOKUP($A34,Adressliste_Anmeldungen!$B$2:$AY$191,49,0)&amp;")"</f>
        <v>(0)</v>
      </c>
    </row>
    <row r="35" spans="1:15" ht="24.95" customHeight="1" x14ac:dyDescent="0.35">
      <c r="A35" s="72">
        <v>34</v>
      </c>
      <c r="B35" s="68" t="str">
        <f>VLOOKUP($A35,Adressliste_Anmeldungen!$B$2:$AY$191,3,0)</f>
        <v>Gerber</v>
      </c>
      <c r="C35" s="68" t="str">
        <f>VLOOKUP($A35,Adressliste_Anmeldungen!$B$2:$AY$191,4,0)</f>
        <v>Guido</v>
      </c>
      <c r="D35" s="67">
        <f>VLOOKUP($A35,Adressliste_Anmeldungen!$B$2:$AY$191,5,0)</f>
        <v>1975</v>
      </c>
      <c r="E35" s="67" t="str">
        <f>VLOOKUP($A35,Adressliste_Anmeldungen!$B$2:$AY$191,6,0)</f>
        <v>E</v>
      </c>
      <c r="F35" s="68" t="str">
        <f>VLOOKUP($A35,Adressliste_Anmeldungen!$B$2:$AY$191,10,0)</f>
        <v>Unteriberg</v>
      </c>
      <c r="G35" s="73">
        <f>VLOOKUP($A35,Adressliste_Anmeldungen!$B$2:$AY$191,22,0)</f>
        <v>102.2</v>
      </c>
      <c r="H35" s="73">
        <f>VLOOKUP($A35,Adressliste_Anmeldungen!$B$2:$AY$191,23,0)</f>
        <v>101</v>
      </c>
      <c r="I35" s="73">
        <f>VLOOKUP($A35,Adressliste_Anmeldungen!$B$2:$AY$191,24,0)</f>
        <v>101.2</v>
      </c>
      <c r="J35" s="73">
        <f>VLOOKUP($A35,Adressliste_Anmeldungen!$B$2:$AY$191,25,0)</f>
        <v>100.1</v>
      </c>
      <c r="K35" s="73">
        <f>VLOOKUP($A35,Adressliste_Anmeldungen!$B$2:$AY$191,26,0)</f>
        <v>104</v>
      </c>
      <c r="L35" s="73">
        <f>VLOOKUP($A35,Adressliste_Anmeldungen!$B$2:$AY$191,27,0)</f>
        <v>104</v>
      </c>
      <c r="M35" s="74" t="str">
        <f>VLOOKUP($A35,Adressliste_Anmeldungen!$B$2:$AY$191,31,0)&amp;" ("&amp;VLOOKUP($A35,Adressliste_Anmeldungen!$B$2:$AY$191,28,0)&amp;")"</f>
        <v>612,5 (29)</v>
      </c>
      <c r="N35" s="75">
        <f>VLOOKUP($A35,Adressliste_Anmeldungen!$B$2:$AY$191,29,0)</f>
        <v>35</v>
      </c>
      <c r="O35" s="67" t="str">
        <f>"("&amp;VLOOKUP($A35,Adressliste_Anmeldungen!$B$2:$AY$191,49,0)&amp;")"</f>
        <v>(0)</v>
      </c>
    </row>
    <row r="36" spans="1:15" ht="24.95" customHeight="1" x14ac:dyDescent="0.35">
      <c r="A36" s="72">
        <v>35</v>
      </c>
      <c r="B36" s="68" t="str">
        <f>VLOOKUP($A36,Adressliste_Anmeldungen!$B$2:$AY$191,3,0)</f>
        <v>Stuber</v>
      </c>
      <c r="C36" s="68" t="str">
        <f>VLOOKUP($A36,Adressliste_Anmeldungen!$B$2:$AY$191,4,0)</f>
        <v>Michel</v>
      </c>
      <c r="D36" s="67">
        <f>VLOOKUP($A36,Adressliste_Anmeldungen!$B$2:$AY$191,5,0)</f>
        <v>1984</v>
      </c>
      <c r="E36" s="67" t="str">
        <f>VLOOKUP($A36,Adressliste_Anmeldungen!$B$2:$AY$191,6,0)</f>
        <v>E</v>
      </c>
      <c r="F36" s="68" t="str">
        <f>VLOOKUP($A36,Adressliste_Anmeldungen!$B$2:$AY$191,10,0)</f>
        <v>Rotkreuz</v>
      </c>
      <c r="G36" s="73">
        <f>VLOOKUP($A36,Adressliste_Anmeldungen!$B$2:$AY$191,22,0)</f>
        <v>101.5</v>
      </c>
      <c r="H36" s="73">
        <f>VLOOKUP($A36,Adressliste_Anmeldungen!$B$2:$AY$191,23,0)</f>
        <v>100.4</v>
      </c>
      <c r="I36" s="73">
        <f>VLOOKUP($A36,Adressliste_Anmeldungen!$B$2:$AY$191,24,0)</f>
        <v>104.4</v>
      </c>
      <c r="J36" s="73">
        <f>VLOOKUP($A36,Adressliste_Anmeldungen!$B$2:$AY$191,25,0)</f>
        <v>99.6</v>
      </c>
      <c r="K36" s="73">
        <f>VLOOKUP($A36,Adressliste_Anmeldungen!$B$2:$AY$191,26,0)</f>
        <v>103.2</v>
      </c>
      <c r="L36" s="73">
        <f>VLOOKUP($A36,Adressliste_Anmeldungen!$B$2:$AY$191,27,0)</f>
        <v>103.4</v>
      </c>
      <c r="M36" s="74" t="str">
        <f>VLOOKUP($A36,Adressliste_Anmeldungen!$B$2:$AY$191,31,0)&amp;" ("&amp;VLOOKUP($A36,Adressliste_Anmeldungen!$B$2:$AY$191,28,0)&amp;")"</f>
        <v>612,5 (29)</v>
      </c>
      <c r="N36" s="75">
        <f>VLOOKUP($A36,Adressliste_Anmeldungen!$B$2:$AY$191,29,0)</f>
        <v>35</v>
      </c>
      <c r="O36" s="67" t="str">
        <f>"("&amp;VLOOKUP($A36,Adressliste_Anmeldungen!$B$2:$AY$191,49,0)&amp;")"</f>
        <v>(0)</v>
      </c>
    </row>
    <row r="37" spans="1:15" ht="24.95" customHeight="1" x14ac:dyDescent="0.35">
      <c r="A37" s="72">
        <v>36</v>
      </c>
      <c r="B37" s="68" t="str">
        <f>VLOOKUP($A37,Adressliste_Anmeldungen!$B$2:$AY$191,3,0)</f>
        <v>Tanner</v>
      </c>
      <c r="C37" s="68" t="str">
        <f>VLOOKUP($A37,Adressliste_Anmeldungen!$B$2:$AY$191,4,0)</f>
        <v>Beat</v>
      </c>
      <c r="D37" s="67">
        <f>VLOOKUP($A37,Adressliste_Anmeldungen!$B$2:$AY$191,5,0)</f>
        <v>1980</v>
      </c>
      <c r="E37" s="67" t="str">
        <f>VLOOKUP($A37,Adressliste_Anmeldungen!$B$2:$AY$191,6,0)</f>
        <v>E</v>
      </c>
      <c r="F37" s="68" t="str">
        <f>VLOOKUP($A37,Adressliste_Anmeldungen!$B$2:$AY$191,10,0)</f>
        <v>Oetelfingen</v>
      </c>
      <c r="G37" s="73">
        <f>VLOOKUP($A37,Adressliste_Anmeldungen!$B$2:$AY$191,22,0)</f>
        <v>102.8</v>
      </c>
      <c r="H37" s="73">
        <f>VLOOKUP($A37,Adressliste_Anmeldungen!$B$2:$AY$191,23,0)</f>
        <v>102.7</v>
      </c>
      <c r="I37" s="73">
        <f>VLOOKUP($A37,Adressliste_Anmeldungen!$B$2:$AY$191,24,0)</f>
        <v>102.5</v>
      </c>
      <c r="J37" s="73">
        <f>VLOOKUP($A37,Adressliste_Anmeldungen!$B$2:$AY$191,25,0)</f>
        <v>102.4</v>
      </c>
      <c r="K37" s="73">
        <f>VLOOKUP($A37,Adressliste_Anmeldungen!$B$2:$AY$191,26,0)</f>
        <v>99.3</v>
      </c>
      <c r="L37" s="73">
        <f>VLOOKUP($A37,Adressliste_Anmeldungen!$B$2:$AY$191,27,0)</f>
        <v>102.4</v>
      </c>
      <c r="M37" s="74" t="str">
        <f>VLOOKUP($A37,Adressliste_Anmeldungen!$B$2:$AY$191,31,0)&amp;" ("&amp;VLOOKUP($A37,Adressliste_Anmeldungen!$B$2:$AY$191,28,0)&amp;")"</f>
        <v>612,1 (25)</v>
      </c>
      <c r="N37" s="75">
        <f>VLOOKUP($A37,Adressliste_Anmeldungen!$B$2:$AY$191,29,0)</f>
        <v>35</v>
      </c>
      <c r="O37" s="67" t="str">
        <f>"("&amp;VLOOKUP($A37,Adressliste_Anmeldungen!$B$2:$AY$191,49,0)&amp;")"</f>
        <v>(0)</v>
      </c>
    </row>
    <row r="38" spans="1:15" ht="24.95" customHeight="1" x14ac:dyDescent="0.35">
      <c r="A38" s="72">
        <v>37</v>
      </c>
      <c r="B38" s="68" t="str">
        <f>VLOOKUP($A38,Adressliste_Anmeldungen!$B$2:$AY$191,3,0)</f>
        <v>Felder</v>
      </c>
      <c r="C38" s="68" t="str">
        <f>VLOOKUP($A38,Adressliste_Anmeldungen!$B$2:$AY$191,4,0)</f>
        <v>Fabian</v>
      </c>
      <c r="D38" s="67">
        <f>VLOOKUP($A38,Adressliste_Anmeldungen!$B$2:$AY$191,5,0)</f>
        <v>1987</v>
      </c>
      <c r="E38" s="67" t="str">
        <f>VLOOKUP($A38,Adressliste_Anmeldungen!$B$2:$AY$191,6,0)</f>
        <v>E</v>
      </c>
      <c r="F38" s="68" t="str">
        <f>VLOOKUP($A38,Adressliste_Anmeldungen!$B$2:$AY$191,10,0)</f>
        <v>Luzern</v>
      </c>
      <c r="G38" s="73">
        <f>VLOOKUP($A38,Adressliste_Anmeldungen!$B$2:$AY$191,22,0)</f>
        <v>99.9</v>
      </c>
      <c r="H38" s="73">
        <f>VLOOKUP($A38,Adressliste_Anmeldungen!$B$2:$AY$191,23,0)</f>
        <v>102.6</v>
      </c>
      <c r="I38" s="73">
        <f>VLOOKUP($A38,Adressliste_Anmeldungen!$B$2:$AY$191,24,0)</f>
        <v>101.4</v>
      </c>
      <c r="J38" s="73">
        <f>VLOOKUP($A38,Adressliste_Anmeldungen!$B$2:$AY$191,25,0)</f>
        <v>102.3</v>
      </c>
      <c r="K38" s="73">
        <f>VLOOKUP($A38,Adressliste_Anmeldungen!$B$2:$AY$191,26,0)</f>
        <v>104.4</v>
      </c>
      <c r="L38" s="73">
        <f>VLOOKUP($A38,Adressliste_Anmeldungen!$B$2:$AY$191,27,0)</f>
        <v>101.5</v>
      </c>
      <c r="M38" s="74" t="str">
        <f>VLOOKUP($A38,Adressliste_Anmeldungen!$B$2:$AY$191,31,0)&amp;" ("&amp;VLOOKUP($A38,Adressliste_Anmeldungen!$B$2:$AY$191,28,0)&amp;")"</f>
        <v>612,1 (23)</v>
      </c>
      <c r="N38" s="75">
        <f>VLOOKUP($A38,Adressliste_Anmeldungen!$B$2:$AY$191,29,0)</f>
        <v>35</v>
      </c>
      <c r="O38" s="67" t="str">
        <f>"("&amp;VLOOKUP($A38,Adressliste_Anmeldungen!$B$2:$AY$191,49,0)&amp;")"</f>
        <v>(0)</v>
      </c>
    </row>
    <row r="39" spans="1:15" ht="24.95" customHeight="1" x14ac:dyDescent="0.35">
      <c r="A39" s="72">
        <v>38</v>
      </c>
      <c r="B39" s="68" t="str">
        <f>VLOOKUP($A39,Adressliste_Anmeldungen!$B$2:$AY$191,3,0)</f>
        <v>Etter</v>
      </c>
      <c r="C39" s="68" t="str">
        <f>VLOOKUP($A39,Adressliste_Anmeldungen!$B$2:$AY$191,4,0)</f>
        <v>Beatrice</v>
      </c>
      <c r="D39" s="67">
        <f>VLOOKUP($A39,Adressliste_Anmeldungen!$B$2:$AY$191,5,0)</f>
        <v>1951</v>
      </c>
      <c r="E39" s="67" t="str">
        <f>VLOOKUP($A39,Adressliste_Anmeldungen!$B$2:$AY$191,6,0)</f>
        <v>V</v>
      </c>
      <c r="F39" s="68" t="str">
        <f>VLOOKUP($A39,Adressliste_Anmeldungen!$B$2:$AY$191,10,0)</f>
        <v>Bäretswil</v>
      </c>
      <c r="G39" s="73">
        <f>VLOOKUP($A39,Adressliste_Anmeldungen!$B$2:$AY$191,22,0)</f>
        <v>103.1</v>
      </c>
      <c r="H39" s="73">
        <f>VLOOKUP($A39,Adressliste_Anmeldungen!$B$2:$AY$191,23,0)</f>
        <v>99.8</v>
      </c>
      <c r="I39" s="73">
        <f>VLOOKUP($A39,Adressliste_Anmeldungen!$B$2:$AY$191,24,0)</f>
        <v>103</v>
      </c>
      <c r="J39" s="73">
        <f>VLOOKUP($A39,Adressliste_Anmeldungen!$B$2:$AY$191,25,0)</f>
        <v>101.8</v>
      </c>
      <c r="K39" s="73">
        <f>VLOOKUP($A39,Adressliste_Anmeldungen!$B$2:$AY$191,26,0)</f>
        <v>102.5</v>
      </c>
      <c r="L39" s="73">
        <f>VLOOKUP($A39,Adressliste_Anmeldungen!$B$2:$AY$191,27,0)</f>
        <v>101.4</v>
      </c>
      <c r="M39" s="74" t="str">
        <f>VLOOKUP($A39,Adressliste_Anmeldungen!$B$2:$AY$191,31,0)&amp;" ("&amp;VLOOKUP($A39,Adressliste_Anmeldungen!$B$2:$AY$191,28,0)&amp;")"</f>
        <v>611,6 (28)</v>
      </c>
      <c r="N39" s="75">
        <f>VLOOKUP($A39,Adressliste_Anmeldungen!$B$2:$AY$191,29,0)</f>
        <v>45</v>
      </c>
      <c r="O39" s="67" t="str">
        <f>"("&amp;VLOOKUP($A39,Adressliste_Anmeldungen!$B$2:$AY$191,49,0)&amp;")"</f>
        <v>(0)</v>
      </c>
    </row>
    <row r="40" spans="1:15" ht="24.95" customHeight="1" x14ac:dyDescent="0.35">
      <c r="A40" s="72">
        <v>39</v>
      </c>
      <c r="B40" s="68" t="str">
        <f>VLOOKUP($A40,Adressliste_Anmeldungen!$B$2:$AY$191,3,0)</f>
        <v>Kissling</v>
      </c>
      <c r="C40" s="68" t="str">
        <f>VLOOKUP($A40,Adressliste_Anmeldungen!$B$2:$AY$191,4,0)</f>
        <v>Mario</v>
      </c>
      <c r="D40" s="67">
        <f>VLOOKUP($A40,Adressliste_Anmeldungen!$B$2:$AY$191,5,0)</f>
        <v>1980</v>
      </c>
      <c r="E40" s="67" t="str">
        <f>VLOOKUP($A40,Adressliste_Anmeldungen!$B$2:$AY$191,6,0)</f>
        <v>E</v>
      </c>
      <c r="F40" s="68" t="str">
        <f>VLOOKUP($A40,Adressliste_Anmeldungen!$B$2:$AY$191,10,0)</f>
        <v>Wangen b.Olten</v>
      </c>
      <c r="G40" s="73">
        <f>VLOOKUP($A40,Adressliste_Anmeldungen!$B$2:$AY$191,22,0)</f>
        <v>102.3</v>
      </c>
      <c r="H40" s="73">
        <f>VLOOKUP($A40,Adressliste_Anmeldungen!$B$2:$AY$191,23,0)</f>
        <v>102.9</v>
      </c>
      <c r="I40" s="73">
        <f>VLOOKUP($A40,Adressliste_Anmeldungen!$B$2:$AY$191,24,0)</f>
        <v>100.7</v>
      </c>
      <c r="J40" s="73">
        <f>VLOOKUP($A40,Adressliste_Anmeldungen!$B$2:$AY$191,25,0)</f>
        <v>103.1</v>
      </c>
      <c r="K40" s="73">
        <f>VLOOKUP($A40,Adressliste_Anmeldungen!$B$2:$AY$191,26,0)</f>
        <v>101.9</v>
      </c>
      <c r="L40" s="73">
        <f>VLOOKUP($A40,Adressliste_Anmeldungen!$B$2:$AY$191,27,0)</f>
        <v>100.7</v>
      </c>
      <c r="M40" s="74" t="str">
        <f>VLOOKUP($A40,Adressliste_Anmeldungen!$B$2:$AY$191,31,0)&amp;" ("&amp;VLOOKUP($A40,Adressliste_Anmeldungen!$B$2:$AY$191,28,0)&amp;")"</f>
        <v>611,6 (27)</v>
      </c>
      <c r="N40" s="75">
        <f>VLOOKUP($A40,Adressliste_Anmeldungen!$B$2:$AY$191,29,0)</f>
        <v>30</v>
      </c>
      <c r="O40" s="67" t="str">
        <f>"("&amp;VLOOKUP($A40,Adressliste_Anmeldungen!$B$2:$AY$191,49,0)&amp;")"</f>
        <v>(0)</v>
      </c>
    </row>
    <row r="41" spans="1:15" ht="24.95" customHeight="1" x14ac:dyDescent="0.35">
      <c r="A41" s="72">
        <v>40</v>
      </c>
      <c r="B41" s="68" t="str">
        <f>VLOOKUP($A41,Adressliste_Anmeldungen!$B$2:$AY$191,3,0)</f>
        <v>Rossi</v>
      </c>
      <c r="C41" s="68" t="str">
        <f>VLOOKUP($A41,Adressliste_Anmeldungen!$B$2:$AY$191,4,0)</f>
        <v>Marco</v>
      </c>
      <c r="D41" s="67">
        <f>VLOOKUP($A41,Adressliste_Anmeldungen!$B$2:$AY$191,5,0)</f>
        <v>1968</v>
      </c>
      <c r="E41" s="67" t="str">
        <f>VLOOKUP($A41,Adressliste_Anmeldungen!$B$2:$AY$191,6,0)</f>
        <v>S</v>
      </c>
      <c r="F41" s="68" t="str">
        <f>VLOOKUP($A41,Adressliste_Anmeldungen!$B$2:$AY$191,10,0)</f>
        <v>Rancate</v>
      </c>
      <c r="G41" s="73">
        <f>VLOOKUP($A41,Adressliste_Anmeldungen!$B$2:$AY$191,22,0)</f>
        <v>102</v>
      </c>
      <c r="H41" s="73">
        <f>VLOOKUP($A41,Adressliste_Anmeldungen!$B$2:$AY$191,23,0)</f>
        <v>101.4</v>
      </c>
      <c r="I41" s="73">
        <f>VLOOKUP($A41,Adressliste_Anmeldungen!$B$2:$AY$191,24,0)</f>
        <v>103</v>
      </c>
      <c r="J41" s="73">
        <f>VLOOKUP($A41,Adressliste_Anmeldungen!$B$2:$AY$191,25,0)</f>
        <v>100.7</v>
      </c>
      <c r="K41" s="73">
        <f>VLOOKUP($A41,Adressliste_Anmeldungen!$B$2:$AY$191,26,0)</f>
        <v>103.2</v>
      </c>
      <c r="L41" s="73">
        <f>VLOOKUP($A41,Adressliste_Anmeldungen!$B$2:$AY$191,27,0)</f>
        <v>101.3</v>
      </c>
      <c r="M41" s="74" t="str">
        <f>VLOOKUP($A41,Adressliste_Anmeldungen!$B$2:$AY$191,31,0)&amp;" ("&amp;VLOOKUP($A41,Adressliste_Anmeldungen!$B$2:$AY$191,28,0)&amp;")"</f>
        <v>611,6 (26)</v>
      </c>
      <c r="N41" s="75">
        <f>VLOOKUP($A41,Adressliste_Anmeldungen!$B$2:$AY$191,29,0)</f>
        <v>30</v>
      </c>
      <c r="O41" s="67" t="str">
        <f>"("&amp;VLOOKUP($A41,Adressliste_Anmeldungen!$B$2:$AY$191,49,0)&amp;")"</f>
        <v>(0)</v>
      </c>
    </row>
    <row r="42" spans="1:15" ht="24.95" customHeight="1" x14ac:dyDescent="0.35">
      <c r="A42" s="72">
        <v>41</v>
      </c>
      <c r="B42" s="68" t="str">
        <f>VLOOKUP($A42,Adressliste_Anmeldungen!$B$2:$AY$191,3,0)</f>
        <v>Stöckli</v>
      </c>
      <c r="C42" s="68" t="str">
        <f>VLOOKUP($A42,Adressliste_Anmeldungen!$B$2:$AY$191,4,0)</f>
        <v>Matthias</v>
      </c>
      <c r="D42" s="67">
        <f>VLOOKUP($A42,Adressliste_Anmeldungen!$B$2:$AY$191,5,0)</f>
        <v>1987</v>
      </c>
      <c r="E42" s="67" t="str">
        <f>VLOOKUP($A42,Adressliste_Anmeldungen!$B$2:$AY$191,6,0)</f>
        <v>E</v>
      </c>
      <c r="F42" s="68" t="str">
        <f>VLOOKUP($A42,Adressliste_Anmeldungen!$B$2:$AY$191,10,0)</f>
        <v>Fischbach-Göslikon</v>
      </c>
      <c r="G42" s="73">
        <f>VLOOKUP($A42,Adressliste_Anmeldungen!$B$2:$AY$191,22,0)</f>
        <v>101.5</v>
      </c>
      <c r="H42" s="73">
        <f>VLOOKUP($A42,Adressliste_Anmeldungen!$B$2:$AY$191,23,0)</f>
        <v>102.1</v>
      </c>
      <c r="I42" s="73">
        <f>VLOOKUP($A42,Adressliste_Anmeldungen!$B$2:$AY$191,24,0)</f>
        <v>103.4</v>
      </c>
      <c r="J42" s="73">
        <f>VLOOKUP($A42,Adressliste_Anmeldungen!$B$2:$AY$191,25,0)</f>
        <v>101.9</v>
      </c>
      <c r="K42" s="73">
        <f>VLOOKUP($A42,Adressliste_Anmeldungen!$B$2:$AY$191,26,0)</f>
        <v>100.1</v>
      </c>
      <c r="L42" s="73">
        <f>VLOOKUP($A42,Adressliste_Anmeldungen!$B$2:$AY$191,27,0)</f>
        <v>102.1</v>
      </c>
      <c r="M42" s="74" t="str">
        <f>VLOOKUP($A42,Adressliste_Anmeldungen!$B$2:$AY$191,31,0)&amp;" ("&amp;VLOOKUP($A42,Adressliste_Anmeldungen!$B$2:$AY$191,28,0)&amp;")"</f>
        <v>611,1 (27)</v>
      </c>
      <c r="N42" s="75">
        <f>VLOOKUP($A42,Adressliste_Anmeldungen!$B$2:$AY$191,29,0)</f>
        <v>30</v>
      </c>
      <c r="O42" s="67" t="str">
        <f>"("&amp;VLOOKUP($A42,Adressliste_Anmeldungen!$B$2:$AY$191,49,0)&amp;")"</f>
        <v>(0)</v>
      </c>
    </row>
    <row r="43" spans="1:15" ht="24.95" customHeight="1" x14ac:dyDescent="0.35">
      <c r="A43" s="72">
        <v>42</v>
      </c>
      <c r="B43" s="68" t="str">
        <f>VLOOKUP($A43,Adressliste_Anmeldungen!$B$2:$AY$191,3,0)</f>
        <v>Studer</v>
      </c>
      <c r="C43" s="68" t="str">
        <f>VLOOKUP($A43,Adressliste_Anmeldungen!$B$2:$AY$191,4,0)</f>
        <v>Lars</v>
      </c>
      <c r="D43" s="67">
        <f>VLOOKUP($A43,Adressliste_Anmeldungen!$B$2:$AY$191,5,0)</f>
        <v>1977</v>
      </c>
      <c r="E43" s="67" t="str">
        <f>VLOOKUP($A43,Adressliste_Anmeldungen!$B$2:$AY$191,6,0)</f>
        <v>E</v>
      </c>
      <c r="F43" s="68" t="str">
        <f>VLOOKUP($A43,Adressliste_Anmeldungen!$B$2:$AY$191,10,0)</f>
        <v>Reinach</v>
      </c>
      <c r="G43" s="73">
        <f>VLOOKUP($A43,Adressliste_Anmeldungen!$B$2:$AY$191,22,0)</f>
        <v>98.3</v>
      </c>
      <c r="H43" s="73">
        <f>VLOOKUP($A43,Adressliste_Anmeldungen!$B$2:$AY$191,23,0)</f>
        <v>103.9</v>
      </c>
      <c r="I43" s="73">
        <f>VLOOKUP($A43,Adressliste_Anmeldungen!$B$2:$AY$191,24,0)</f>
        <v>102.5</v>
      </c>
      <c r="J43" s="73">
        <f>VLOOKUP($A43,Adressliste_Anmeldungen!$B$2:$AY$191,25,0)</f>
        <v>102</v>
      </c>
      <c r="K43" s="73">
        <f>VLOOKUP($A43,Adressliste_Anmeldungen!$B$2:$AY$191,26,0)</f>
        <v>101.9</v>
      </c>
      <c r="L43" s="73">
        <f>VLOOKUP($A43,Adressliste_Anmeldungen!$B$2:$AY$191,27,0)</f>
        <v>102.5</v>
      </c>
      <c r="M43" s="74" t="str">
        <f>VLOOKUP($A43,Adressliste_Anmeldungen!$B$2:$AY$191,31,0)&amp;" ("&amp;VLOOKUP($A43,Adressliste_Anmeldungen!$B$2:$AY$191,28,0)&amp;")"</f>
        <v>611,1 (26)</v>
      </c>
      <c r="N43" s="75">
        <f>VLOOKUP($A43,Adressliste_Anmeldungen!$B$2:$AY$191,29,0)</f>
        <v>30</v>
      </c>
      <c r="O43" s="67" t="str">
        <f>"("&amp;VLOOKUP($A43,Adressliste_Anmeldungen!$B$2:$AY$191,49,0)&amp;")"</f>
        <v>(0)</v>
      </c>
    </row>
    <row r="44" spans="1:15" ht="24.95" customHeight="1" x14ac:dyDescent="0.35">
      <c r="A44" s="72">
        <v>43</v>
      </c>
      <c r="B44" s="68" t="str">
        <f>VLOOKUP($A44,Adressliste_Anmeldungen!$B$2:$AY$191,3,0)</f>
        <v>Lüthi</v>
      </c>
      <c r="C44" s="68" t="str">
        <f>VLOOKUP($A44,Adressliste_Anmeldungen!$B$2:$AY$191,4,0)</f>
        <v>Dominik</v>
      </c>
      <c r="D44" s="67">
        <f>VLOOKUP($A44,Adressliste_Anmeldungen!$B$2:$AY$191,5,0)</f>
        <v>1979</v>
      </c>
      <c r="E44" s="67" t="str">
        <f>VLOOKUP($A44,Adressliste_Anmeldungen!$B$2:$AY$191,6,0)</f>
        <v>E</v>
      </c>
      <c r="F44" s="68" t="str">
        <f>VLOOKUP($A44,Adressliste_Anmeldungen!$B$2:$AY$191,10,0)</f>
        <v>Winterthur</v>
      </c>
      <c r="G44" s="73">
        <f>VLOOKUP($A44,Adressliste_Anmeldungen!$B$2:$AY$191,22,0)</f>
        <v>100.1</v>
      </c>
      <c r="H44" s="73">
        <f>VLOOKUP($A44,Adressliste_Anmeldungen!$B$2:$AY$191,23,0)</f>
        <v>102.6</v>
      </c>
      <c r="I44" s="73">
        <f>VLOOKUP($A44,Adressliste_Anmeldungen!$B$2:$AY$191,24,0)</f>
        <v>101.2</v>
      </c>
      <c r="J44" s="73">
        <f>VLOOKUP($A44,Adressliste_Anmeldungen!$B$2:$AY$191,25,0)</f>
        <v>102.1</v>
      </c>
      <c r="K44" s="73">
        <f>VLOOKUP($A44,Adressliste_Anmeldungen!$B$2:$AY$191,26,0)</f>
        <v>101.7</v>
      </c>
      <c r="L44" s="73">
        <f>VLOOKUP($A44,Adressliste_Anmeldungen!$B$2:$AY$191,27,0)</f>
        <v>103.4</v>
      </c>
      <c r="M44" s="74" t="str">
        <f>VLOOKUP($A44,Adressliste_Anmeldungen!$B$2:$AY$191,31,0)&amp;" ("&amp;VLOOKUP($A44,Adressliste_Anmeldungen!$B$2:$AY$191,28,0)&amp;")"</f>
        <v>611,1 (25)</v>
      </c>
      <c r="N44" s="75">
        <f>VLOOKUP($A44,Adressliste_Anmeldungen!$B$2:$AY$191,29,0)</f>
        <v>30</v>
      </c>
      <c r="O44" s="67" t="str">
        <f>"("&amp;VLOOKUP($A44,Adressliste_Anmeldungen!$B$2:$AY$191,49,0)&amp;")"</f>
        <v>(0)</v>
      </c>
    </row>
    <row r="45" spans="1:15" ht="24.95" customHeight="1" x14ac:dyDescent="0.35">
      <c r="A45" s="72">
        <v>44</v>
      </c>
      <c r="B45" s="68" t="str">
        <f>VLOOKUP($A45,Adressliste_Anmeldungen!$B$2:$AY$191,3,0)</f>
        <v>Pfiffner</v>
      </c>
      <c r="C45" s="68" t="str">
        <f>VLOOKUP($A45,Adressliste_Anmeldungen!$B$2:$AY$191,4,0)</f>
        <v>Thomas</v>
      </c>
      <c r="D45" s="67">
        <f>VLOOKUP($A45,Adressliste_Anmeldungen!$B$2:$AY$191,5,0)</f>
        <v>1974</v>
      </c>
      <c r="E45" s="67" t="str">
        <f>VLOOKUP($A45,Adressliste_Anmeldungen!$B$2:$AY$191,6,0)</f>
        <v>E</v>
      </c>
      <c r="F45" s="68" t="str">
        <f>VLOOKUP($A45,Adressliste_Anmeldungen!$B$2:$AY$191,10,0)</f>
        <v>Mels</v>
      </c>
      <c r="G45" s="73">
        <f>VLOOKUP($A45,Adressliste_Anmeldungen!$B$2:$AY$191,22,0)</f>
        <v>102.7</v>
      </c>
      <c r="H45" s="73">
        <f>VLOOKUP($A45,Adressliste_Anmeldungen!$B$2:$AY$191,23,0)</f>
        <v>100.1</v>
      </c>
      <c r="I45" s="73">
        <f>VLOOKUP($A45,Adressliste_Anmeldungen!$B$2:$AY$191,24,0)</f>
        <v>103.5</v>
      </c>
      <c r="J45" s="73">
        <f>VLOOKUP($A45,Adressliste_Anmeldungen!$B$2:$AY$191,25,0)</f>
        <v>100.9</v>
      </c>
      <c r="K45" s="73">
        <f>VLOOKUP($A45,Adressliste_Anmeldungen!$B$2:$AY$191,26,0)</f>
        <v>101.1</v>
      </c>
      <c r="L45" s="73">
        <f>VLOOKUP($A45,Adressliste_Anmeldungen!$B$2:$AY$191,27,0)</f>
        <v>102.4</v>
      </c>
      <c r="M45" s="74" t="str">
        <f>VLOOKUP($A45,Adressliste_Anmeldungen!$B$2:$AY$191,31,0)&amp;" ("&amp;VLOOKUP($A45,Adressliste_Anmeldungen!$B$2:$AY$191,28,0)&amp;")"</f>
        <v>610,7 (25)</v>
      </c>
      <c r="N45" s="75">
        <f>VLOOKUP($A45,Adressliste_Anmeldungen!$B$2:$AY$191,29,0)</f>
        <v>28</v>
      </c>
      <c r="O45" s="67" t="str">
        <f>"("&amp;VLOOKUP($A45,Adressliste_Anmeldungen!$B$2:$AY$191,49,0)&amp;")"</f>
        <v>(0)</v>
      </c>
    </row>
    <row r="46" spans="1:15" ht="24.95" customHeight="1" x14ac:dyDescent="0.35">
      <c r="A46" s="72">
        <v>45</v>
      </c>
      <c r="B46" s="68" t="str">
        <f>VLOOKUP($A46,Adressliste_Anmeldungen!$B$2:$AY$191,3,0)</f>
        <v>Gogniat</v>
      </c>
      <c r="C46" s="68" t="str">
        <f>VLOOKUP($A46,Adressliste_Anmeldungen!$B$2:$AY$191,4,0)</f>
        <v>Roland</v>
      </c>
      <c r="D46" s="67">
        <f>VLOOKUP($A46,Adressliste_Anmeldungen!$B$2:$AY$191,5,0)</f>
        <v>1961</v>
      </c>
      <c r="E46" s="67" t="str">
        <f>VLOOKUP($A46,Adressliste_Anmeldungen!$B$2:$AY$191,6,0)</f>
        <v>S</v>
      </c>
      <c r="F46" s="68" t="str">
        <f>VLOOKUP($A46,Adressliste_Anmeldungen!$B$2:$AY$191,10,0)</f>
        <v>Le Noirmont</v>
      </c>
      <c r="G46" s="73">
        <f>VLOOKUP($A46,Adressliste_Anmeldungen!$B$2:$AY$191,22,0)</f>
        <v>102.1</v>
      </c>
      <c r="H46" s="73">
        <f>VLOOKUP($A46,Adressliste_Anmeldungen!$B$2:$AY$191,23,0)</f>
        <v>103.6</v>
      </c>
      <c r="I46" s="73">
        <f>VLOOKUP($A46,Adressliste_Anmeldungen!$B$2:$AY$191,24,0)</f>
        <v>101.6</v>
      </c>
      <c r="J46" s="73">
        <f>VLOOKUP($A46,Adressliste_Anmeldungen!$B$2:$AY$191,25,0)</f>
        <v>101</v>
      </c>
      <c r="K46" s="73">
        <f>VLOOKUP($A46,Adressliste_Anmeldungen!$B$2:$AY$191,26,0)</f>
        <v>100.2</v>
      </c>
      <c r="L46" s="73">
        <f>VLOOKUP($A46,Adressliste_Anmeldungen!$B$2:$AY$191,27,0)</f>
        <v>101.4</v>
      </c>
      <c r="M46" s="74" t="str">
        <f>VLOOKUP($A46,Adressliste_Anmeldungen!$B$2:$AY$191,31,0)&amp;" ("&amp;VLOOKUP($A46,Adressliste_Anmeldungen!$B$2:$AY$191,28,0)&amp;")"</f>
        <v>609,9 (24)</v>
      </c>
      <c r="N46" s="75">
        <f>VLOOKUP($A46,Adressliste_Anmeldungen!$B$2:$AY$191,29,0)</f>
        <v>26</v>
      </c>
      <c r="O46" s="67" t="str">
        <f>"("&amp;VLOOKUP($A46,Adressliste_Anmeldungen!$B$2:$AY$191,49,0)&amp;")"</f>
        <v>(0)</v>
      </c>
    </row>
    <row r="47" spans="1:15" ht="24.95" customHeight="1" x14ac:dyDescent="0.35">
      <c r="A47" s="72">
        <v>46</v>
      </c>
      <c r="B47" s="68" t="str">
        <f>VLOOKUP($A47,Adressliste_Anmeldungen!$B$2:$AY$191,3,0)</f>
        <v>Ochsner</v>
      </c>
      <c r="C47" s="68" t="str">
        <f>VLOOKUP($A47,Adressliste_Anmeldungen!$B$2:$AY$191,4,0)</f>
        <v>Roman</v>
      </c>
      <c r="D47" s="67">
        <f>VLOOKUP($A47,Adressliste_Anmeldungen!$B$2:$AY$191,5,0)</f>
        <v>1995</v>
      </c>
      <c r="E47" s="67" t="str">
        <f>VLOOKUP($A47,Adressliste_Anmeldungen!$B$2:$AY$191,6,0)</f>
        <v>E</v>
      </c>
      <c r="F47" s="68" t="str">
        <f>VLOOKUP($A47,Adressliste_Anmeldungen!$B$2:$AY$191,10,0)</f>
        <v>Winterthur</v>
      </c>
      <c r="G47" s="73">
        <f>VLOOKUP($A47,Adressliste_Anmeldungen!$B$2:$AY$191,22,0)</f>
        <v>102</v>
      </c>
      <c r="H47" s="73">
        <f>VLOOKUP($A47,Adressliste_Anmeldungen!$B$2:$AY$191,23,0)</f>
        <v>101.2</v>
      </c>
      <c r="I47" s="73">
        <f>VLOOKUP($A47,Adressliste_Anmeldungen!$B$2:$AY$191,24,0)</f>
        <v>100</v>
      </c>
      <c r="J47" s="73">
        <f>VLOOKUP($A47,Adressliste_Anmeldungen!$B$2:$AY$191,25,0)</f>
        <v>101.7</v>
      </c>
      <c r="K47" s="73">
        <f>VLOOKUP($A47,Adressliste_Anmeldungen!$B$2:$AY$191,26,0)</f>
        <v>103.2</v>
      </c>
      <c r="L47" s="73">
        <f>VLOOKUP($A47,Adressliste_Anmeldungen!$B$2:$AY$191,27,0)</f>
        <v>101.5</v>
      </c>
      <c r="M47" s="74" t="str">
        <f>VLOOKUP($A47,Adressliste_Anmeldungen!$B$2:$AY$191,31,0)&amp;" ("&amp;VLOOKUP($A47,Adressliste_Anmeldungen!$B$2:$AY$191,28,0)&amp;")"</f>
        <v>609,6 (26)</v>
      </c>
      <c r="N47" s="75">
        <f>VLOOKUP($A47,Adressliste_Anmeldungen!$B$2:$AY$191,29,0)</f>
        <v>26</v>
      </c>
      <c r="O47" s="67" t="str">
        <f>"("&amp;VLOOKUP($A47,Adressliste_Anmeldungen!$B$2:$AY$191,49,0)&amp;")"</f>
        <v>(0)</v>
      </c>
    </row>
    <row r="48" spans="1:15" ht="24.95" customHeight="1" x14ac:dyDescent="0.35">
      <c r="A48" s="72">
        <v>47</v>
      </c>
      <c r="B48" s="68" t="str">
        <f>VLOOKUP($A48,Adressliste_Anmeldungen!$B$2:$AY$191,3,0)</f>
        <v>Bründler</v>
      </c>
      <c r="C48" s="68" t="str">
        <f>VLOOKUP($A48,Adressliste_Anmeldungen!$B$2:$AY$191,4,0)</f>
        <v>Thomas</v>
      </c>
      <c r="D48" s="67">
        <f>VLOOKUP($A48,Adressliste_Anmeldungen!$B$2:$AY$191,5,0)</f>
        <v>1975</v>
      </c>
      <c r="E48" s="67" t="str">
        <f>VLOOKUP($A48,Adressliste_Anmeldungen!$B$2:$AY$191,6,0)</f>
        <v>E</v>
      </c>
      <c r="F48" s="68" t="str">
        <f>VLOOKUP($A48,Adressliste_Anmeldungen!$B$2:$AY$191,10,0)</f>
        <v>Winterthur</v>
      </c>
      <c r="G48" s="73">
        <f>VLOOKUP($A48,Adressliste_Anmeldungen!$B$2:$AY$191,22,0)</f>
        <v>102.7</v>
      </c>
      <c r="H48" s="73">
        <f>VLOOKUP($A48,Adressliste_Anmeldungen!$B$2:$AY$191,23,0)</f>
        <v>101.4</v>
      </c>
      <c r="I48" s="73">
        <f>VLOOKUP($A48,Adressliste_Anmeldungen!$B$2:$AY$191,24,0)</f>
        <v>99.6</v>
      </c>
      <c r="J48" s="73">
        <f>VLOOKUP($A48,Adressliste_Anmeldungen!$B$2:$AY$191,25,0)</f>
        <v>101.9</v>
      </c>
      <c r="K48" s="73">
        <f>VLOOKUP($A48,Adressliste_Anmeldungen!$B$2:$AY$191,26,0)</f>
        <v>102.4</v>
      </c>
      <c r="L48" s="73">
        <f>VLOOKUP($A48,Adressliste_Anmeldungen!$B$2:$AY$191,27,0)</f>
        <v>101.6</v>
      </c>
      <c r="M48" s="74" t="str">
        <f>VLOOKUP($A48,Adressliste_Anmeldungen!$B$2:$AY$191,31,0)&amp;" ("&amp;VLOOKUP($A48,Adressliste_Anmeldungen!$B$2:$AY$191,28,0)&amp;")"</f>
        <v>609,6 (25)</v>
      </c>
      <c r="N48" s="75">
        <f>VLOOKUP($A48,Adressliste_Anmeldungen!$B$2:$AY$191,29,0)</f>
        <v>26</v>
      </c>
      <c r="O48" s="67" t="str">
        <f>"("&amp;VLOOKUP($A48,Adressliste_Anmeldungen!$B$2:$AY$191,49,0)&amp;")"</f>
        <v>(0)</v>
      </c>
    </row>
    <row r="49" spans="1:15" ht="24.95" customHeight="1" x14ac:dyDescent="0.35">
      <c r="A49" s="72">
        <v>48</v>
      </c>
      <c r="B49" s="68" t="str">
        <f>VLOOKUP($A49,Adressliste_Anmeldungen!$B$2:$AY$191,3,0)</f>
        <v>Weber</v>
      </c>
      <c r="C49" s="68" t="str">
        <f>VLOOKUP($A49,Adressliste_Anmeldungen!$B$2:$AY$191,4,0)</f>
        <v>Beat</v>
      </c>
      <c r="D49" s="67">
        <f>VLOOKUP($A49,Adressliste_Anmeldungen!$B$2:$AY$191,5,0)</f>
        <v>1965</v>
      </c>
      <c r="E49" s="67" t="str">
        <f>VLOOKUP($A49,Adressliste_Anmeldungen!$B$2:$AY$191,6,0)</f>
        <v>S</v>
      </c>
      <c r="F49" s="68" t="str">
        <f>VLOOKUP($A49,Adressliste_Anmeldungen!$B$2:$AY$191,10,0)</f>
        <v>Belp</v>
      </c>
      <c r="G49" s="73">
        <f>VLOOKUP($A49,Adressliste_Anmeldungen!$B$2:$AY$191,22,0)</f>
        <v>100.7</v>
      </c>
      <c r="H49" s="73">
        <f>VLOOKUP($A49,Adressliste_Anmeldungen!$B$2:$AY$191,23,0)</f>
        <v>103.2</v>
      </c>
      <c r="I49" s="73">
        <f>VLOOKUP($A49,Adressliste_Anmeldungen!$B$2:$AY$191,24,0)</f>
        <v>102.2</v>
      </c>
      <c r="J49" s="73">
        <f>VLOOKUP($A49,Adressliste_Anmeldungen!$B$2:$AY$191,25,0)</f>
        <v>103.2</v>
      </c>
      <c r="K49" s="73">
        <f>VLOOKUP($A49,Adressliste_Anmeldungen!$B$2:$AY$191,26,0)</f>
        <v>98.3</v>
      </c>
      <c r="L49" s="73">
        <f>VLOOKUP($A49,Adressliste_Anmeldungen!$B$2:$AY$191,27,0)</f>
        <v>101.7</v>
      </c>
      <c r="M49" s="74" t="str">
        <f>VLOOKUP($A49,Adressliste_Anmeldungen!$B$2:$AY$191,31,0)&amp;" ("&amp;VLOOKUP($A49,Adressliste_Anmeldungen!$B$2:$AY$191,28,0)&amp;")"</f>
        <v>609,3 (28)</v>
      </c>
      <c r="N49" s="75">
        <f>VLOOKUP($A49,Adressliste_Anmeldungen!$B$2:$AY$191,29,0)</f>
        <v>26</v>
      </c>
      <c r="O49" s="67" t="str">
        <f>"("&amp;VLOOKUP($A49,Adressliste_Anmeldungen!$B$2:$AY$191,49,0)&amp;")"</f>
        <v>(0)</v>
      </c>
    </row>
    <row r="50" spans="1:15" ht="24.95" customHeight="1" x14ac:dyDescent="0.35">
      <c r="A50" s="72">
        <v>49</v>
      </c>
      <c r="B50" s="68" t="str">
        <f>VLOOKUP($A50,Adressliste_Anmeldungen!$B$2:$AY$191,3,0)</f>
        <v>Zaugg</v>
      </c>
      <c r="C50" s="68" t="str">
        <f>VLOOKUP($A50,Adressliste_Anmeldungen!$B$2:$AY$191,4,0)</f>
        <v>Martin</v>
      </c>
      <c r="D50" s="67">
        <f>VLOOKUP($A50,Adressliste_Anmeldungen!$B$2:$AY$191,5,0)</f>
        <v>1956</v>
      </c>
      <c r="E50" s="67" t="str">
        <f>VLOOKUP($A50,Adressliste_Anmeldungen!$B$2:$AY$191,6,0)</f>
        <v>V</v>
      </c>
      <c r="F50" s="68" t="str">
        <f>VLOOKUP($A50,Adressliste_Anmeldungen!$B$2:$AY$191,10,0)</f>
        <v>Kerstenholz</v>
      </c>
      <c r="G50" s="73">
        <f>VLOOKUP($A50,Adressliste_Anmeldungen!$B$2:$AY$191,22,0)</f>
        <v>100.4</v>
      </c>
      <c r="H50" s="73">
        <f>VLOOKUP($A50,Adressliste_Anmeldungen!$B$2:$AY$191,23,0)</f>
        <v>99.9</v>
      </c>
      <c r="I50" s="73">
        <f>VLOOKUP($A50,Adressliste_Anmeldungen!$B$2:$AY$191,24,0)</f>
        <v>100.5</v>
      </c>
      <c r="J50" s="73">
        <f>VLOOKUP($A50,Adressliste_Anmeldungen!$B$2:$AY$191,25,0)</f>
        <v>103.3</v>
      </c>
      <c r="K50" s="73">
        <f>VLOOKUP($A50,Adressliste_Anmeldungen!$B$2:$AY$191,26,0)</f>
        <v>101.5</v>
      </c>
      <c r="L50" s="73">
        <f>VLOOKUP($A50,Adressliste_Anmeldungen!$B$2:$AY$191,27,0)</f>
        <v>102.4</v>
      </c>
      <c r="M50" s="74" t="str">
        <f>VLOOKUP($A50,Adressliste_Anmeldungen!$B$2:$AY$191,31,0)&amp;" ("&amp;VLOOKUP($A50,Adressliste_Anmeldungen!$B$2:$AY$191,28,0)&amp;")"</f>
        <v>608 (25)</v>
      </c>
      <c r="N50" s="75">
        <f>VLOOKUP($A50,Adressliste_Anmeldungen!$B$2:$AY$191,29,0)</f>
        <v>34</v>
      </c>
      <c r="O50" s="67" t="str">
        <f>"("&amp;VLOOKUP($A50,Adressliste_Anmeldungen!$B$2:$AY$191,49,0)&amp;")"</f>
        <v>(0)</v>
      </c>
    </row>
    <row r="51" spans="1:15" ht="24.95" customHeight="1" x14ac:dyDescent="0.35">
      <c r="A51" s="72">
        <v>50</v>
      </c>
      <c r="B51" s="68" t="str">
        <f>VLOOKUP($A51,Adressliste_Anmeldungen!$B$2:$AY$191,3,0)</f>
        <v xml:space="preserve">Hafner </v>
      </c>
      <c r="C51" s="68" t="str">
        <f>VLOOKUP($A51,Adressliste_Anmeldungen!$B$2:$AY$191,4,0)</f>
        <v>Jaqueline</v>
      </c>
      <c r="D51" s="67">
        <f>VLOOKUP($A51,Adressliste_Anmeldungen!$B$2:$AY$191,5,0)</f>
        <v>2002</v>
      </c>
      <c r="E51" s="67" t="str">
        <f>VLOOKUP($A51,Adressliste_Anmeldungen!$B$2:$AY$191,6,0)</f>
        <v>U17</v>
      </c>
      <c r="F51" s="68" t="str">
        <f>VLOOKUP($A51,Adressliste_Anmeldungen!$B$2:$AY$191,10,0)</f>
        <v>Niederbuchsiten</v>
      </c>
      <c r="G51" s="73">
        <f>VLOOKUP($A51,Adressliste_Anmeldungen!$B$2:$AY$191,22,0)</f>
        <v>100.2</v>
      </c>
      <c r="H51" s="73">
        <f>VLOOKUP($A51,Adressliste_Anmeldungen!$B$2:$AY$191,23,0)</f>
        <v>104.6</v>
      </c>
      <c r="I51" s="73">
        <f>VLOOKUP($A51,Adressliste_Anmeldungen!$B$2:$AY$191,24,0)</f>
        <v>101.5</v>
      </c>
      <c r="J51" s="73">
        <f>VLOOKUP($A51,Adressliste_Anmeldungen!$B$2:$AY$191,25,0)</f>
        <v>99.9</v>
      </c>
      <c r="K51" s="73">
        <f>VLOOKUP($A51,Adressliste_Anmeldungen!$B$2:$AY$191,26,0)</f>
        <v>100.6</v>
      </c>
      <c r="L51" s="73">
        <f>VLOOKUP($A51,Adressliste_Anmeldungen!$B$2:$AY$191,27,0)</f>
        <v>101</v>
      </c>
      <c r="M51" s="74" t="str">
        <f>VLOOKUP($A51,Adressliste_Anmeldungen!$B$2:$AY$191,31,0)&amp;" ("&amp;VLOOKUP($A51,Adressliste_Anmeldungen!$B$2:$AY$191,28,0)&amp;")"</f>
        <v>607,8 (28)</v>
      </c>
      <c r="N51" s="75">
        <f>VLOOKUP($A51,Adressliste_Anmeldungen!$B$2:$AY$191,29,0)</f>
        <v>34</v>
      </c>
      <c r="O51" s="67" t="str">
        <f>"("&amp;VLOOKUP($A51,Adressliste_Anmeldungen!$B$2:$AY$191,49,0)&amp;")"</f>
        <v>(0)</v>
      </c>
    </row>
    <row r="52" spans="1:15" ht="24.95" customHeight="1" x14ac:dyDescent="0.35">
      <c r="A52" s="72">
        <v>51</v>
      </c>
      <c r="B52" s="68" t="str">
        <f>VLOOKUP($A52,Adressliste_Anmeldungen!$B$2:$AY$191,3,0)</f>
        <v>Gross</v>
      </c>
      <c r="C52" s="68" t="str">
        <f>VLOOKUP($A52,Adressliste_Anmeldungen!$B$2:$AY$191,4,0)</f>
        <v>Muriel</v>
      </c>
      <c r="D52" s="67">
        <f>VLOOKUP($A52,Adressliste_Anmeldungen!$B$2:$AY$191,5,0)</f>
        <v>1999</v>
      </c>
      <c r="E52" s="67" t="str">
        <f>VLOOKUP($A52,Adressliste_Anmeldungen!$B$2:$AY$191,6,0)</f>
        <v>U21</v>
      </c>
      <c r="F52" s="68" t="str">
        <f>VLOOKUP($A52,Adressliste_Anmeldungen!$B$2:$AY$191,10,0)</f>
        <v>Corpataux</v>
      </c>
      <c r="G52" s="73">
        <f>VLOOKUP($A52,Adressliste_Anmeldungen!$B$2:$AY$191,22,0)</f>
        <v>100.4</v>
      </c>
      <c r="H52" s="73">
        <f>VLOOKUP($A52,Adressliste_Anmeldungen!$B$2:$AY$191,23,0)</f>
        <v>102.4</v>
      </c>
      <c r="I52" s="73">
        <f>VLOOKUP($A52,Adressliste_Anmeldungen!$B$2:$AY$191,24,0)</f>
        <v>102.2</v>
      </c>
      <c r="J52" s="73">
        <f>VLOOKUP($A52,Adressliste_Anmeldungen!$B$2:$AY$191,25,0)</f>
        <v>100.1</v>
      </c>
      <c r="K52" s="73">
        <f>VLOOKUP($A52,Adressliste_Anmeldungen!$B$2:$AY$191,26,0)</f>
        <v>100</v>
      </c>
      <c r="L52" s="73">
        <f>VLOOKUP($A52,Adressliste_Anmeldungen!$B$2:$AY$191,27,0)</f>
        <v>102.3</v>
      </c>
      <c r="M52" s="74" t="str">
        <f>VLOOKUP($A52,Adressliste_Anmeldungen!$B$2:$AY$191,31,0)&amp;" ("&amp;VLOOKUP($A52,Adressliste_Anmeldungen!$B$2:$AY$191,28,0)&amp;")"</f>
        <v>607,4 (24)</v>
      </c>
      <c r="N52" s="75">
        <f>VLOOKUP($A52,Adressliste_Anmeldungen!$B$2:$AY$191,29,0)</f>
        <v>34</v>
      </c>
      <c r="O52" s="67" t="str">
        <f>"("&amp;VLOOKUP($A52,Adressliste_Anmeldungen!$B$2:$AY$191,49,0)&amp;")"</f>
        <v>(0)</v>
      </c>
    </row>
    <row r="53" spans="1:15" ht="24.95" customHeight="1" x14ac:dyDescent="0.35">
      <c r="A53" s="72">
        <v>52</v>
      </c>
      <c r="B53" s="68" t="str">
        <f>VLOOKUP($A53,Adressliste_Anmeldungen!$B$2:$AY$191,3,0)</f>
        <v>Luginbühl</v>
      </c>
      <c r="C53" s="68" t="str">
        <f>VLOOKUP($A53,Adressliste_Anmeldungen!$B$2:$AY$191,4,0)</f>
        <v>Jürg</v>
      </c>
      <c r="D53" s="67">
        <f>VLOOKUP($A53,Adressliste_Anmeldungen!$B$2:$AY$191,5,0)</f>
        <v>1974</v>
      </c>
      <c r="E53" s="67" t="str">
        <f>VLOOKUP($A53,Adressliste_Anmeldungen!$B$2:$AY$191,6,0)</f>
        <v>E</v>
      </c>
      <c r="F53" s="68" t="str">
        <f>VLOOKUP($A53,Adressliste_Anmeldungen!$B$2:$AY$191,10,0)</f>
        <v>Othmarsingen</v>
      </c>
      <c r="G53" s="73">
        <f>VLOOKUP($A53,Adressliste_Anmeldungen!$B$2:$AY$191,22,0)</f>
        <v>101.6</v>
      </c>
      <c r="H53" s="73">
        <f>VLOOKUP($A53,Adressliste_Anmeldungen!$B$2:$AY$191,23,0)</f>
        <v>103.2</v>
      </c>
      <c r="I53" s="73">
        <f>VLOOKUP($A53,Adressliste_Anmeldungen!$B$2:$AY$191,24,0)</f>
        <v>103.3</v>
      </c>
      <c r="J53" s="73">
        <f>VLOOKUP($A53,Adressliste_Anmeldungen!$B$2:$AY$191,25,0)</f>
        <v>100</v>
      </c>
      <c r="K53" s="73">
        <f>VLOOKUP($A53,Adressliste_Anmeldungen!$B$2:$AY$191,26,0)</f>
        <v>98</v>
      </c>
      <c r="L53" s="73">
        <f>VLOOKUP($A53,Adressliste_Anmeldungen!$B$2:$AY$191,27,0)</f>
        <v>101.1</v>
      </c>
      <c r="M53" s="74" t="str">
        <f>VLOOKUP($A53,Adressliste_Anmeldungen!$B$2:$AY$191,31,0)&amp;" ("&amp;VLOOKUP($A53,Adressliste_Anmeldungen!$B$2:$AY$191,28,0)&amp;")"</f>
        <v>607,2 (24)</v>
      </c>
      <c r="N53" s="75">
        <f>VLOOKUP($A53,Adressliste_Anmeldungen!$B$2:$AY$191,29,0)</f>
        <v>22</v>
      </c>
      <c r="O53" s="67" t="str">
        <f>"("&amp;VLOOKUP($A53,Adressliste_Anmeldungen!$B$2:$AY$191,49,0)&amp;")"</f>
        <v>(0)</v>
      </c>
    </row>
    <row r="54" spans="1:15" ht="24.95" customHeight="1" x14ac:dyDescent="0.35">
      <c r="A54" s="72">
        <v>53</v>
      </c>
      <c r="B54" s="68" t="str">
        <f>VLOOKUP($A54,Adressliste_Anmeldungen!$B$2:$AY$191,3,0)</f>
        <v>Hoop</v>
      </c>
      <c r="C54" s="68" t="str">
        <f>VLOOKUP($A54,Adressliste_Anmeldungen!$B$2:$AY$191,4,0)</f>
        <v>Stephan</v>
      </c>
      <c r="D54" s="67">
        <f>VLOOKUP($A54,Adressliste_Anmeldungen!$B$2:$AY$191,5,0)</f>
        <v>1989</v>
      </c>
      <c r="E54" s="67" t="str">
        <f>VLOOKUP($A54,Adressliste_Anmeldungen!$B$2:$AY$191,6,0)</f>
        <v>E</v>
      </c>
      <c r="F54" s="68" t="str">
        <f>VLOOKUP($A54,Adressliste_Anmeldungen!$B$2:$AY$191,10,0)</f>
        <v>Eschen</v>
      </c>
      <c r="G54" s="73">
        <f>VLOOKUP($A54,Adressliste_Anmeldungen!$B$2:$AY$191,22,0)</f>
        <v>100.9</v>
      </c>
      <c r="H54" s="73">
        <f>VLOOKUP($A54,Adressliste_Anmeldungen!$B$2:$AY$191,23,0)</f>
        <v>100.1</v>
      </c>
      <c r="I54" s="73">
        <f>VLOOKUP($A54,Adressliste_Anmeldungen!$B$2:$AY$191,24,0)</f>
        <v>102.4</v>
      </c>
      <c r="J54" s="73">
        <f>VLOOKUP($A54,Adressliste_Anmeldungen!$B$2:$AY$191,25,0)</f>
        <v>100.9</v>
      </c>
      <c r="K54" s="73">
        <f>VLOOKUP($A54,Adressliste_Anmeldungen!$B$2:$AY$191,26,0)</f>
        <v>100.6</v>
      </c>
      <c r="L54" s="73">
        <f>VLOOKUP($A54,Adressliste_Anmeldungen!$B$2:$AY$191,27,0)</f>
        <v>101.9</v>
      </c>
      <c r="M54" s="74" t="str">
        <f>VLOOKUP($A54,Adressliste_Anmeldungen!$B$2:$AY$191,31,0)&amp;" ("&amp;VLOOKUP($A54,Adressliste_Anmeldungen!$B$2:$AY$191,28,0)&amp;")"</f>
        <v>606,8 (24)</v>
      </c>
      <c r="N54" s="75">
        <f>VLOOKUP($A54,Adressliste_Anmeldungen!$B$2:$AY$191,29,0)</f>
        <v>20</v>
      </c>
      <c r="O54" s="67" t="str">
        <f>"("&amp;VLOOKUP($A54,Adressliste_Anmeldungen!$B$2:$AY$191,49,0)&amp;")"</f>
        <v>(0)</v>
      </c>
    </row>
    <row r="55" spans="1:15" ht="24.95" customHeight="1" x14ac:dyDescent="0.35">
      <c r="A55" s="72">
        <v>54</v>
      </c>
      <c r="B55" s="68" t="str">
        <f>VLOOKUP($A55,Adressliste_Anmeldungen!$B$2:$AY$191,3,0)</f>
        <v xml:space="preserve">Hafner </v>
      </c>
      <c r="C55" s="68" t="str">
        <f>VLOOKUP($A55,Adressliste_Anmeldungen!$B$2:$AY$191,4,0)</f>
        <v>Simon</v>
      </c>
      <c r="D55" s="67">
        <f>VLOOKUP($A55,Adressliste_Anmeldungen!$B$2:$AY$191,5,0)</f>
        <v>1999</v>
      </c>
      <c r="E55" s="67" t="str">
        <f>VLOOKUP($A55,Adressliste_Anmeldungen!$B$2:$AY$191,6,0)</f>
        <v>U21</v>
      </c>
      <c r="F55" s="68" t="str">
        <f>VLOOKUP($A55,Adressliste_Anmeldungen!$B$2:$AY$191,10,0)</f>
        <v>Niederbuchsiten</v>
      </c>
      <c r="G55" s="73">
        <f>VLOOKUP($A55,Adressliste_Anmeldungen!$B$2:$AY$191,22,0)</f>
        <v>102</v>
      </c>
      <c r="H55" s="73">
        <f>VLOOKUP($A55,Adressliste_Anmeldungen!$B$2:$AY$191,23,0)</f>
        <v>104.4</v>
      </c>
      <c r="I55" s="73">
        <f>VLOOKUP($A55,Adressliste_Anmeldungen!$B$2:$AY$191,24,0)</f>
        <v>100.4</v>
      </c>
      <c r="J55" s="73">
        <f>VLOOKUP($A55,Adressliste_Anmeldungen!$B$2:$AY$191,25,0)</f>
        <v>101.4</v>
      </c>
      <c r="K55" s="73">
        <f>VLOOKUP($A55,Adressliste_Anmeldungen!$B$2:$AY$191,26,0)</f>
        <v>97.5</v>
      </c>
      <c r="L55" s="73">
        <f>VLOOKUP($A55,Adressliste_Anmeldungen!$B$2:$AY$191,27,0)</f>
        <v>101.1</v>
      </c>
      <c r="M55" s="74" t="str">
        <f>VLOOKUP($A55,Adressliste_Anmeldungen!$B$2:$AY$191,31,0)&amp;" ("&amp;VLOOKUP($A55,Adressliste_Anmeldungen!$B$2:$AY$191,28,0)&amp;")"</f>
        <v>606,8 (24)</v>
      </c>
      <c r="N55" s="75">
        <f>VLOOKUP($A55,Adressliste_Anmeldungen!$B$2:$AY$191,29,0)</f>
        <v>32</v>
      </c>
      <c r="O55" s="67" t="str">
        <f>"("&amp;VLOOKUP($A55,Adressliste_Anmeldungen!$B$2:$AY$191,49,0)&amp;")"</f>
        <v>(0)</v>
      </c>
    </row>
    <row r="56" spans="1:15" ht="24.95" customHeight="1" x14ac:dyDescent="0.35">
      <c r="A56" s="72">
        <v>55</v>
      </c>
      <c r="B56" s="68" t="str">
        <f>VLOOKUP($A56,Adressliste_Anmeldungen!$B$2:$AY$191,3,0)</f>
        <v>Weber</v>
      </c>
      <c r="C56" s="68" t="str">
        <f>VLOOKUP($A56,Adressliste_Anmeldungen!$B$2:$AY$191,4,0)</f>
        <v>Jan</v>
      </c>
      <c r="D56" s="67">
        <f>VLOOKUP($A56,Adressliste_Anmeldungen!$B$2:$AY$191,5,0)</f>
        <v>1997</v>
      </c>
      <c r="E56" s="67" t="str">
        <f>VLOOKUP($A56,Adressliste_Anmeldungen!$B$2:$AY$191,6,0)</f>
        <v>E</v>
      </c>
      <c r="F56" s="68" t="str">
        <f>VLOOKUP($A56,Adressliste_Anmeldungen!$B$2:$AY$191,10,0)</f>
        <v>Belp</v>
      </c>
      <c r="G56" s="73">
        <f>VLOOKUP($A56,Adressliste_Anmeldungen!$B$2:$AY$191,22,0)</f>
        <v>100.9</v>
      </c>
      <c r="H56" s="73">
        <f>VLOOKUP($A56,Adressliste_Anmeldungen!$B$2:$AY$191,23,0)</f>
        <v>103.4</v>
      </c>
      <c r="I56" s="73">
        <f>VLOOKUP($A56,Adressliste_Anmeldungen!$B$2:$AY$191,24,0)</f>
        <v>102.9</v>
      </c>
      <c r="J56" s="73">
        <f>VLOOKUP($A56,Adressliste_Anmeldungen!$B$2:$AY$191,25,0)</f>
        <v>100.2</v>
      </c>
      <c r="K56" s="73">
        <f>VLOOKUP($A56,Adressliste_Anmeldungen!$B$2:$AY$191,26,0)</f>
        <v>102.2</v>
      </c>
      <c r="L56" s="73">
        <f>VLOOKUP($A56,Adressliste_Anmeldungen!$B$2:$AY$191,27,0)</f>
        <v>97.1</v>
      </c>
      <c r="M56" s="74" t="str">
        <f>VLOOKUP($A56,Adressliste_Anmeldungen!$B$2:$AY$191,31,0)&amp;" ("&amp;VLOOKUP($A56,Adressliste_Anmeldungen!$B$2:$AY$191,28,0)&amp;")"</f>
        <v>606,7 (24)</v>
      </c>
      <c r="N56" s="75">
        <f>VLOOKUP($A56,Adressliste_Anmeldungen!$B$2:$AY$191,29,0)</f>
        <v>20</v>
      </c>
      <c r="O56" s="67" t="str">
        <f>"("&amp;VLOOKUP($A56,Adressliste_Anmeldungen!$B$2:$AY$191,49,0)&amp;")"</f>
        <v>(0)</v>
      </c>
    </row>
    <row r="57" spans="1:15" ht="24.95" customHeight="1" x14ac:dyDescent="0.35">
      <c r="A57" s="72">
        <v>56</v>
      </c>
      <c r="B57" s="68" t="str">
        <f>VLOOKUP($A57,Adressliste_Anmeldungen!$B$2:$AY$191,3,0)</f>
        <v>Wismer</v>
      </c>
      <c r="C57" s="68" t="str">
        <f>VLOOKUP($A57,Adressliste_Anmeldungen!$B$2:$AY$191,4,0)</f>
        <v>Christian</v>
      </c>
      <c r="D57" s="67">
        <f>VLOOKUP($A57,Adressliste_Anmeldungen!$B$2:$AY$191,5,0)</f>
        <v>1989</v>
      </c>
      <c r="E57" s="67" t="str">
        <f>VLOOKUP($A57,Adressliste_Anmeldungen!$B$2:$AY$191,6,0)</f>
        <v>E</v>
      </c>
      <c r="F57" s="68" t="str">
        <f>VLOOKUP($A57,Adressliste_Anmeldungen!$B$2:$AY$191,10,0)</f>
        <v>Tagelswangen</v>
      </c>
      <c r="G57" s="73">
        <f>VLOOKUP($A57,Adressliste_Anmeldungen!$B$2:$AY$191,22,0)</f>
        <v>102.2</v>
      </c>
      <c r="H57" s="73">
        <f>VLOOKUP($A57,Adressliste_Anmeldungen!$B$2:$AY$191,23,0)</f>
        <v>102</v>
      </c>
      <c r="I57" s="73">
        <f>VLOOKUP($A57,Adressliste_Anmeldungen!$B$2:$AY$191,24,0)</f>
        <v>101.8</v>
      </c>
      <c r="J57" s="73">
        <f>VLOOKUP($A57,Adressliste_Anmeldungen!$B$2:$AY$191,25,0)</f>
        <v>100.6</v>
      </c>
      <c r="K57" s="73">
        <f>VLOOKUP($A57,Adressliste_Anmeldungen!$B$2:$AY$191,26,0)</f>
        <v>99.2</v>
      </c>
      <c r="L57" s="73">
        <f>VLOOKUP($A57,Adressliste_Anmeldungen!$B$2:$AY$191,27,0)</f>
        <v>100.6</v>
      </c>
      <c r="M57" s="74" t="str">
        <f>VLOOKUP($A57,Adressliste_Anmeldungen!$B$2:$AY$191,31,0)&amp;" ("&amp;VLOOKUP($A57,Adressliste_Anmeldungen!$B$2:$AY$191,28,0)&amp;")"</f>
        <v>606,4 (20)</v>
      </c>
      <c r="N57" s="75">
        <f>VLOOKUP($A57,Adressliste_Anmeldungen!$B$2:$AY$191,29,0)</f>
        <v>20</v>
      </c>
      <c r="O57" s="67" t="str">
        <f>"("&amp;VLOOKUP($A57,Adressliste_Anmeldungen!$B$2:$AY$191,49,0)&amp;")"</f>
        <v>(0)</v>
      </c>
    </row>
    <row r="58" spans="1:15" ht="24.95" customHeight="1" x14ac:dyDescent="0.35">
      <c r="A58" s="72">
        <v>57</v>
      </c>
      <c r="B58" s="68" t="str">
        <f>VLOOKUP($A58,Adressliste_Anmeldungen!$B$2:$AY$191,3,0)</f>
        <v>Lips</v>
      </c>
      <c r="C58" s="68" t="str">
        <f>VLOOKUP($A58,Adressliste_Anmeldungen!$B$2:$AY$191,4,0)</f>
        <v>Robert</v>
      </c>
      <c r="D58" s="67">
        <f>VLOOKUP($A58,Adressliste_Anmeldungen!$B$2:$AY$191,5,0)</f>
        <v>1944</v>
      </c>
      <c r="E58" s="67" t="str">
        <f>VLOOKUP($A58,Adressliste_Anmeldungen!$B$2:$AY$191,6,0)</f>
        <v>SV</v>
      </c>
      <c r="F58" s="68" t="str">
        <f>VLOOKUP($A58,Adressliste_Anmeldungen!$B$2:$AY$191,10,0)</f>
        <v>Volketswil</v>
      </c>
      <c r="G58" s="73">
        <f>VLOOKUP($A58,Adressliste_Anmeldungen!$B$2:$AY$191,22,0)</f>
        <v>99.7</v>
      </c>
      <c r="H58" s="73">
        <f>VLOOKUP($A58,Adressliste_Anmeldungen!$B$2:$AY$191,23,0)</f>
        <v>100.8</v>
      </c>
      <c r="I58" s="73">
        <f>VLOOKUP($A58,Adressliste_Anmeldungen!$B$2:$AY$191,24,0)</f>
        <v>101.4</v>
      </c>
      <c r="J58" s="73">
        <f>VLOOKUP($A58,Adressliste_Anmeldungen!$B$2:$AY$191,25,0)</f>
        <v>98.6</v>
      </c>
      <c r="K58" s="73">
        <f>VLOOKUP($A58,Adressliste_Anmeldungen!$B$2:$AY$191,26,0)</f>
        <v>103.9</v>
      </c>
      <c r="L58" s="73">
        <f>VLOOKUP($A58,Adressliste_Anmeldungen!$B$2:$AY$191,27,0)</f>
        <v>101.9</v>
      </c>
      <c r="M58" s="74" t="str">
        <f>VLOOKUP($A58,Adressliste_Anmeldungen!$B$2:$AY$191,31,0)&amp;" ("&amp;VLOOKUP($A58,Adressliste_Anmeldungen!$B$2:$AY$191,28,0)&amp;")"</f>
        <v>606,3 (23)</v>
      </c>
      <c r="N58" s="75">
        <f>VLOOKUP($A58,Adressliste_Anmeldungen!$B$2:$AY$191,29,0)</f>
        <v>32</v>
      </c>
      <c r="O58" s="67" t="str">
        <f>"("&amp;VLOOKUP($A58,Adressliste_Anmeldungen!$B$2:$AY$191,49,0)&amp;")"</f>
        <v>(0)</v>
      </c>
    </row>
    <row r="59" spans="1:15" ht="24.95" customHeight="1" x14ac:dyDescent="0.35">
      <c r="A59" s="72">
        <v>58</v>
      </c>
      <c r="B59" s="68" t="str">
        <f>VLOOKUP($A59,Adressliste_Anmeldungen!$B$2:$AY$191,3,0)</f>
        <v>Stalder</v>
      </c>
      <c r="C59" s="68" t="str">
        <f>VLOOKUP($A59,Adressliste_Anmeldungen!$B$2:$AY$191,4,0)</f>
        <v>Peter</v>
      </c>
      <c r="D59" s="67">
        <f>VLOOKUP($A59,Adressliste_Anmeldungen!$B$2:$AY$191,5,0)</f>
        <v>1955</v>
      </c>
      <c r="E59" s="67" t="str">
        <f>VLOOKUP($A59,Adressliste_Anmeldungen!$B$2:$AY$191,6,0)</f>
        <v>V</v>
      </c>
      <c r="F59" s="68" t="str">
        <f>VLOOKUP($A59,Adressliste_Anmeldungen!$B$2:$AY$191,10,0)</f>
        <v>Aarwangen</v>
      </c>
      <c r="G59" s="73">
        <f>VLOOKUP($A59,Adressliste_Anmeldungen!$B$2:$AY$191,22,0)</f>
        <v>99</v>
      </c>
      <c r="H59" s="73">
        <f>VLOOKUP($A59,Adressliste_Anmeldungen!$B$2:$AY$191,23,0)</f>
        <v>103.2</v>
      </c>
      <c r="I59" s="73">
        <f>VLOOKUP($A59,Adressliste_Anmeldungen!$B$2:$AY$191,24,0)</f>
        <v>100.2</v>
      </c>
      <c r="J59" s="73">
        <f>VLOOKUP($A59,Adressliste_Anmeldungen!$B$2:$AY$191,25,0)</f>
        <v>99.7</v>
      </c>
      <c r="K59" s="73">
        <f>VLOOKUP($A59,Adressliste_Anmeldungen!$B$2:$AY$191,26,0)</f>
        <v>101.3</v>
      </c>
      <c r="L59" s="73">
        <f>VLOOKUP($A59,Adressliste_Anmeldungen!$B$2:$AY$191,27,0)</f>
        <v>102.6</v>
      </c>
      <c r="M59" s="74" t="str">
        <f>VLOOKUP($A59,Adressliste_Anmeldungen!$B$2:$AY$191,31,0)&amp;" ("&amp;VLOOKUP($A59,Adressliste_Anmeldungen!$B$2:$AY$191,28,0)&amp;")"</f>
        <v>606 (22)</v>
      </c>
      <c r="N59" s="75">
        <f>VLOOKUP($A59,Adressliste_Anmeldungen!$B$2:$AY$191,29,0)</f>
        <v>30</v>
      </c>
      <c r="O59" s="67" t="str">
        <f>"("&amp;VLOOKUP($A59,Adressliste_Anmeldungen!$B$2:$AY$191,49,0)&amp;")"</f>
        <v>(0)</v>
      </c>
    </row>
    <row r="60" spans="1:15" ht="24.95" customHeight="1" x14ac:dyDescent="0.35">
      <c r="A60" s="72">
        <v>59</v>
      </c>
      <c r="B60" s="68" t="str">
        <f>VLOOKUP($A60,Adressliste_Anmeldungen!$B$2:$AY$191,3,0)</f>
        <v>Klauser</v>
      </c>
      <c r="C60" s="68" t="str">
        <f>VLOOKUP($A60,Adressliste_Anmeldungen!$B$2:$AY$191,4,0)</f>
        <v>Rolf</v>
      </c>
      <c r="D60" s="67">
        <f>VLOOKUP($A60,Adressliste_Anmeldungen!$B$2:$AY$191,5,0)</f>
        <v>1970</v>
      </c>
      <c r="E60" s="67" t="str">
        <f>VLOOKUP($A60,Adressliste_Anmeldungen!$B$2:$AY$191,6,0)</f>
        <v>S</v>
      </c>
      <c r="F60" s="68" t="str">
        <f>VLOOKUP($A60,Adressliste_Anmeldungen!$B$2:$AY$191,10,0)</f>
        <v>Dinhard</v>
      </c>
      <c r="G60" s="73">
        <f>VLOOKUP($A60,Adressliste_Anmeldungen!$B$2:$AY$191,22,0)</f>
        <v>97.8</v>
      </c>
      <c r="H60" s="73">
        <f>VLOOKUP($A60,Adressliste_Anmeldungen!$B$2:$AY$191,23,0)</f>
        <v>102.6</v>
      </c>
      <c r="I60" s="73">
        <f>VLOOKUP($A60,Adressliste_Anmeldungen!$B$2:$AY$191,24,0)</f>
        <v>102.8</v>
      </c>
      <c r="J60" s="73">
        <f>VLOOKUP($A60,Adressliste_Anmeldungen!$B$2:$AY$191,25,0)</f>
        <v>101</v>
      </c>
      <c r="K60" s="73">
        <f>VLOOKUP($A60,Adressliste_Anmeldungen!$B$2:$AY$191,26,0)</f>
        <v>100.4</v>
      </c>
      <c r="L60" s="73">
        <f>VLOOKUP($A60,Adressliste_Anmeldungen!$B$2:$AY$191,27,0)</f>
        <v>101.3</v>
      </c>
      <c r="M60" s="74" t="str">
        <f>VLOOKUP($A60,Adressliste_Anmeldungen!$B$2:$AY$191,31,0)&amp;" ("&amp;VLOOKUP($A60,Adressliste_Anmeldungen!$B$2:$AY$191,28,0)&amp;")"</f>
        <v>605,9 (20)</v>
      </c>
      <c r="N60" s="75">
        <f>VLOOKUP($A60,Adressliste_Anmeldungen!$B$2:$AY$191,29,0)</f>
        <v>18</v>
      </c>
      <c r="O60" s="67" t="str">
        <f>"("&amp;VLOOKUP($A60,Adressliste_Anmeldungen!$B$2:$AY$191,49,0)&amp;")"</f>
        <v>(0)</v>
      </c>
    </row>
    <row r="61" spans="1:15" ht="24.95" customHeight="1" x14ac:dyDescent="0.35">
      <c r="A61" s="72">
        <v>60</v>
      </c>
      <c r="B61" s="68" t="str">
        <f>VLOOKUP($A61,Adressliste_Anmeldungen!$B$2:$AY$191,3,0)</f>
        <v>Domenig</v>
      </c>
      <c r="C61" s="68" t="str">
        <f>VLOOKUP($A61,Adressliste_Anmeldungen!$B$2:$AY$191,4,0)</f>
        <v>Hans</v>
      </c>
      <c r="D61" s="67">
        <f>VLOOKUP($A61,Adressliste_Anmeldungen!$B$2:$AY$191,5,0)</f>
        <v>1947</v>
      </c>
      <c r="E61" s="67" t="str">
        <f>VLOOKUP($A61,Adressliste_Anmeldungen!$B$2:$AY$191,6,0)</f>
        <v>SV</v>
      </c>
      <c r="F61" s="68" t="str">
        <f>VLOOKUP($A61,Adressliste_Anmeldungen!$B$2:$AY$191,10,0)</f>
        <v>Mauren</v>
      </c>
      <c r="G61" s="73">
        <f>VLOOKUP($A61,Adressliste_Anmeldungen!$B$2:$AY$191,22,0)</f>
        <v>99.3</v>
      </c>
      <c r="H61" s="73">
        <f>VLOOKUP($A61,Adressliste_Anmeldungen!$B$2:$AY$191,23,0)</f>
        <v>98.3</v>
      </c>
      <c r="I61" s="73">
        <f>VLOOKUP($A61,Adressliste_Anmeldungen!$B$2:$AY$191,24,0)</f>
        <v>100.1</v>
      </c>
      <c r="J61" s="73">
        <f>VLOOKUP($A61,Adressliste_Anmeldungen!$B$2:$AY$191,25,0)</f>
        <v>101.8</v>
      </c>
      <c r="K61" s="73">
        <f>VLOOKUP($A61,Adressliste_Anmeldungen!$B$2:$AY$191,26,0)</f>
        <v>103.5</v>
      </c>
      <c r="L61" s="73">
        <f>VLOOKUP($A61,Adressliste_Anmeldungen!$B$2:$AY$191,27,0)</f>
        <v>102.7</v>
      </c>
      <c r="M61" s="74" t="str">
        <f>VLOOKUP($A61,Adressliste_Anmeldungen!$B$2:$AY$191,31,0)&amp;" ("&amp;VLOOKUP($A61,Adressliste_Anmeldungen!$B$2:$AY$191,28,0)&amp;")"</f>
        <v>605,7 (24)</v>
      </c>
      <c r="N61" s="75">
        <f>VLOOKUP($A61,Adressliste_Anmeldungen!$B$2:$AY$191,29,0)</f>
        <v>30</v>
      </c>
      <c r="O61" s="67" t="str">
        <f>"("&amp;VLOOKUP($A61,Adressliste_Anmeldungen!$B$2:$AY$191,49,0)&amp;")"</f>
        <v>(0)</v>
      </c>
    </row>
    <row r="62" spans="1:15" ht="24.95" customHeight="1" x14ac:dyDescent="0.35">
      <c r="A62" s="72">
        <v>61</v>
      </c>
      <c r="B62" s="68" t="str">
        <f>VLOOKUP($A62,Adressliste_Anmeldungen!$B$2:$AY$191,3,0)</f>
        <v>Haefeli</v>
      </c>
      <c r="C62" s="68" t="str">
        <f>VLOOKUP($A62,Adressliste_Anmeldungen!$B$2:$AY$191,4,0)</f>
        <v>Michael</v>
      </c>
      <c r="D62" s="67">
        <f>VLOOKUP($A62,Adressliste_Anmeldungen!$B$2:$AY$191,5,0)</f>
        <v>1996</v>
      </c>
      <c r="E62" s="67" t="str">
        <f>VLOOKUP($A62,Adressliste_Anmeldungen!$B$2:$AY$191,6,0)</f>
        <v>E</v>
      </c>
      <c r="F62" s="68" t="str">
        <f>VLOOKUP($A62,Adressliste_Anmeldungen!$B$2:$AY$191,10,0)</f>
        <v>Balsthal</v>
      </c>
      <c r="G62" s="73">
        <f>VLOOKUP($A62,Adressliste_Anmeldungen!$B$2:$AY$191,22,0)</f>
        <v>101.7</v>
      </c>
      <c r="H62" s="73">
        <f>VLOOKUP($A62,Adressliste_Anmeldungen!$B$2:$AY$191,23,0)</f>
        <v>100.3</v>
      </c>
      <c r="I62" s="73">
        <f>VLOOKUP($A62,Adressliste_Anmeldungen!$B$2:$AY$191,24,0)</f>
        <v>100</v>
      </c>
      <c r="J62" s="73">
        <f>VLOOKUP($A62,Adressliste_Anmeldungen!$B$2:$AY$191,25,0)</f>
        <v>100.4</v>
      </c>
      <c r="K62" s="73">
        <f>VLOOKUP($A62,Adressliste_Anmeldungen!$B$2:$AY$191,26,0)</f>
        <v>101.7</v>
      </c>
      <c r="L62" s="73">
        <f>VLOOKUP($A62,Adressliste_Anmeldungen!$B$2:$AY$191,27,0)</f>
        <v>101.5</v>
      </c>
      <c r="M62" s="74" t="str">
        <f>VLOOKUP($A62,Adressliste_Anmeldungen!$B$2:$AY$191,31,0)&amp;" ("&amp;VLOOKUP($A62,Adressliste_Anmeldungen!$B$2:$AY$191,28,0)&amp;")"</f>
        <v>605,6 (26)</v>
      </c>
      <c r="N62" s="75">
        <f>VLOOKUP($A62,Adressliste_Anmeldungen!$B$2:$AY$191,29,0)</f>
        <v>18</v>
      </c>
      <c r="O62" s="67" t="str">
        <f>"("&amp;VLOOKUP($A62,Adressliste_Anmeldungen!$B$2:$AY$191,49,0)&amp;")"</f>
        <v>(0)</v>
      </c>
    </row>
    <row r="63" spans="1:15" ht="24.95" customHeight="1" x14ac:dyDescent="0.35">
      <c r="A63" s="72">
        <v>62</v>
      </c>
      <c r="B63" s="68" t="str">
        <f>VLOOKUP($A63,Adressliste_Anmeldungen!$B$2:$AY$191,3,0)</f>
        <v>Kaufmann</v>
      </c>
      <c r="C63" s="68" t="str">
        <f>VLOOKUP($A63,Adressliste_Anmeldungen!$B$2:$AY$191,4,0)</f>
        <v>Gustav</v>
      </c>
      <c r="D63" s="67">
        <f>VLOOKUP($A63,Adressliste_Anmeldungen!$B$2:$AY$191,5,0)</f>
        <v>1956</v>
      </c>
      <c r="E63" s="67" t="str">
        <f>VLOOKUP($A63,Adressliste_Anmeldungen!$B$2:$AY$191,6,0)</f>
        <v>V</v>
      </c>
      <c r="F63" s="68" t="str">
        <f>VLOOKUP($A63,Adressliste_Anmeldungen!$B$2:$AY$191,10,0)</f>
        <v>Schaan</v>
      </c>
      <c r="G63" s="73">
        <f>VLOOKUP($A63,Adressliste_Anmeldungen!$B$2:$AY$191,22,0)</f>
        <v>100.9</v>
      </c>
      <c r="H63" s="73">
        <f>VLOOKUP($A63,Adressliste_Anmeldungen!$B$2:$AY$191,23,0)</f>
        <v>100.8</v>
      </c>
      <c r="I63" s="73">
        <f>VLOOKUP($A63,Adressliste_Anmeldungen!$B$2:$AY$191,24,0)</f>
        <v>98.3</v>
      </c>
      <c r="J63" s="73">
        <f>VLOOKUP($A63,Adressliste_Anmeldungen!$B$2:$AY$191,25,0)</f>
        <v>102.4</v>
      </c>
      <c r="K63" s="73">
        <f>VLOOKUP($A63,Adressliste_Anmeldungen!$B$2:$AY$191,26,0)</f>
        <v>100.9</v>
      </c>
      <c r="L63" s="73">
        <f>VLOOKUP($A63,Adressliste_Anmeldungen!$B$2:$AY$191,27,0)</f>
        <v>102.1</v>
      </c>
      <c r="M63" s="74" t="str">
        <f>VLOOKUP($A63,Adressliste_Anmeldungen!$B$2:$AY$191,31,0)&amp;" ("&amp;VLOOKUP($A63,Adressliste_Anmeldungen!$B$2:$AY$191,28,0)&amp;")"</f>
        <v>605,4 (22)</v>
      </c>
      <c r="N63" s="75">
        <f>VLOOKUP($A63,Adressliste_Anmeldungen!$B$2:$AY$191,29,0)</f>
        <v>30</v>
      </c>
      <c r="O63" s="67" t="str">
        <f>"("&amp;VLOOKUP($A63,Adressliste_Anmeldungen!$B$2:$AY$191,49,0)&amp;")"</f>
        <v>(0)</v>
      </c>
    </row>
    <row r="64" spans="1:15" ht="24.95" customHeight="1" x14ac:dyDescent="0.35">
      <c r="A64" s="72">
        <v>63</v>
      </c>
      <c r="B64" s="68" t="str">
        <f>VLOOKUP($A64,Adressliste_Anmeldungen!$B$2:$AY$191,3,0)</f>
        <v>Merzaghi</v>
      </c>
      <c r="C64" s="68" t="str">
        <f>VLOOKUP($A64,Adressliste_Anmeldungen!$B$2:$AY$191,4,0)</f>
        <v>Andrea</v>
      </c>
      <c r="D64" s="67">
        <f>VLOOKUP($A64,Adressliste_Anmeldungen!$B$2:$AY$191,5,0)</f>
        <v>1960</v>
      </c>
      <c r="E64" s="67" t="str">
        <f>VLOOKUP($A64,Adressliste_Anmeldungen!$B$2:$AY$191,6,0)</f>
        <v>S</v>
      </c>
      <c r="F64" s="68" t="str">
        <f>VLOOKUP($A64,Adressliste_Anmeldungen!$B$2:$AY$191,10,0)</f>
        <v>Vernate</v>
      </c>
      <c r="G64" s="73">
        <f>VLOOKUP($A64,Adressliste_Anmeldungen!$B$2:$AY$191,22,0)</f>
        <v>100.7</v>
      </c>
      <c r="H64" s="73">
        <f>VLOOKUP($A64,Adressliste_Anmeldungen!$B$2:$AY$191,23,0)</f>
        <v>103.6</v>
      </c>
      <c r="I64" s="73">
        <f>VLOOKUP($A64,Adressliste_Anmeldungen!$B$2:$AY$191,24,0)</f>
        <v>96.1</v>
      </c>
      <c r="J64" s="73">
        <f>VLOOKUP($A64,Adressliste_Anmeldungen!$B$2:$AY$191,25,0)</f>
        <v>100.6</v>
      </c>
      <c r="K64" s="73">
        <f>VLOOKUP($A64,Adressliste_Anmeldungen!$B$2:$AY$191,26,0)</f>
        <v>102.7</v>
      </c>
      <c r="L64" s="73">
        <f>VLOOKUP($A64,Adressliste_Anmeldungen!$B$2:$AY$191,27,0)</f>
        <v>101.5</v>
      </c>
      <c r="M64" s="74" t="str">
        <f>VLOOKUP($A64,Adressliste_Anmeldungen!$B$2:$AY$191,31,0)&amp;" ("&amp;VLOOKUP($A64,Adressliste_Anmeldungen!$B$2:$AY$191,28,0)&amp;")"</f>
        <v>605,2 (19)</v>
      </c>
      <c r="N64" s="75">
        <f>VLOOKUP($A64,Adressliste_Anmeldungen!$B$2:$AY$191,29,0)</f>
        <v>18</v>
      </c>
      <c r="O64" s="67" t="str">
        <f>"("&amp;VLOOKUP($A64,Adressliste_Anmeldungen!$B$2:$AY$191,49,0)&amp;")"</f>
        <v>(0)</v>
      </c>
    </row>
    <row r="65" spans="1:15" ht="24.95" customHeight="1" x14ac:dyDescent="0.35">
      <c r="A65" s="72">
        <v>64</v>
      </c>
      <c r="B65" s="68" t="str">
        <f>VLOOKUP($A65,Adressliste_Anmeldungen!$B$2:$AY$191,3,0)</f>
        <v>Bütler</v>
      </c>
      <c r="C65" s="68" t="str">
        <f>VLOOKUP($A65,Adressliste_Anmeldungen!$B$2:$AY$191,4,0)</f>
        <v>Marcel</v>
      </c>
      <c r="D65" s="67">
        <f>VLOOKUP($A65,Adressliste_Anmeldungen!$B$2:$AY$191,5,0)</f>
        <v>1971</v>
      </c>
      <c r="E65" s="67" t="str">
        <f>VLOOKUP($A65,Adressliste_Anmeldungen!$B$2:$AY$191,6,0)</f>
        <v>S</v>
      </c>
      <c r="F65" s="68" t="str">
        <f>VLOOKUP($A65,Adressliste_Anmeldungen!$B$2:$AY$191,10,0)</f>
        <v>Rotkreuz</v>
      </c>
      <c r="G65" s="73">
        <f>VLOOKUP($A65,Adressliste_Anmeldungen!$B$2:$AY$191,22,0)</f>
        <v>101.2</v>
      </c>
      <c r="H65" s="73">
        <f>VLOOKUP($A65,Adressliste_Anmeldungen!$B$2:$AY$191,23,0)</f>
        <v>99.7</v>
      </c>
      <c r="I65" s="73">
        <f>VLOOKUP($A65,Adressliste_Anmeldungen!$B$2:$AY$191,24,0)</f>
        <v>101.1</v>
      </c>
      <c r="J65" s="73">
        <f>VLOOKUP($A65,Adressliste_Anmeldungen!$B$2:$AY$191,25,0)</f>
        <v>101.1</v>
      </c>
      <c r="K65" s="73">
        <f>VLOOKUP($A65,Adressliste_Anmeldungen!$B$2:$AY$191,26,0)</f>
        <v>99.4</v>
      </c>
      <c r="L65" s="73">
        <f>VLOOKUP($A65,Adressliste_Anmeldungen!$B$2:$AY$191,27,0)</f>
        <v>102.6</v>
      </c>
      <c r="M65" s="74" t="str">
        <f>VLOOKUP($A65,Adressliste_Anmeldungen!$B$2:$AY$191,31,0)&amp;" ("&amp;VLOOKUP($A65,Adressliste_Anmeldungen!$B$2:$AY$191,28,0)&amp;")"</f>
        <v>605,1 (23)</v>
      </c>
      <c r="N65" s="75">
        <f>VLOOKUP($A65,Adressliste_Anmeldungen!$B$2:$AY$191,29,0)</f>
        <v>18</v>
      </c>
      <c r="O65" s="67" t="str">
        <f>"("&amp;VLOOKUP($A65,Adressliste_Anmeldungen!$B$2:$AY$191,49,0)&amp;")"</f>
        <v>(0)</v>
      </c>
    </row>
    <row r="66" spans="1:15" ht="24.95" customHeight="1" x14ac:dyDescent="0.35">
      <c r="A66" s="72">
        <v>65</v>
      </c>
      <c r="B66" s="68" t="str">
        <f>VLOOKUP($A66,Adressliste_Anmeldungen!$B$2:$AY$191,3,0)</f>
        <v>Peter</v>
      </c>
      <c r="C66" s="68" t="str">
        <f>VLOOKUP($A66,Adressliste_Anmeldungen!$B$2:$AY$191,4,0)</f>
        <v>Stephan</v>
      </c>
      <c r="D66" s="67">
        <f>VLOOKUP($A66,Adressliste_Anmeldungen!$B$2:$AY$191,5,0)</f>
        <v>1979</v>
      </c>
      <c r="E66" s="67" t="str">
        <f>VLOOKUP($A66,Adressliste_Anmeldungen!$B$2:$AY$191,6,0)</f>
        <v>E</v>
      </c>
      <c r="F66" s="68" t="str">
        <f>VLOOKUP($A66,Adressliste_Anmeldungen!$B$2:$AY$191,10,0)</f>
        <v>Zürich</v>
      </c>
      <c r="G66" s="73">
        <f>VLOOKUP($A66,Adressliste_Anmeldungen!$B$2:$AY$191,22,0)</f>
        <v>98.1</v>
      </c>
      <c r="H66" s="73">
        <f>VLOOKUP($A66,Adressliste_Anmeldungen!$B$2:$AY$191,23,0)</f>
        <v>100.6</v>
      </c>
      <c r="I66" s="73">
        <f>VLOOKUP($A66,Adressliste_Anmeldungen!$B$2:$AY$191,24,0)</f>
        <v>102</v>
      </c>
      <c r="J66" s="73">
        <f>VLOOKUP($A66,Adressliste_Anmeldungen!$B$2:$AY$191,25,0)</f>
        <v>100.2</v>
      </c>
      <c r="K66" s="73">
        <f>VLOOKUP($A66,Adressliste_Anmeldungen!$B$2:$AY$191,26,0)</f>
        <v>100.8</v>
      </c>
      <c r="L66" s="73">
        <f>VLOOKUP($A66,Adressliste_Anmeldungen!$B$2:$AY$191,27,0)</f>
        <v>102.4</v>
      </c>
      <c r="M66" s="74" t="str">
        <f>VLOOKUP($A66,Adressliste_Anmeldungen!$B$2:$AY$191,31,0)&amp;" ("&amp;VLOOKUP($A66,Adressliste_Anmeldungen!$B$2:$AY$191,28,0)&amp;")"</f>
        <v>604,1 (23)</v>
      </c>
      <c r="N66" s="75">
        <f>VLOOKUP($A66,Adressliste_Anmeldungen!$B$2:$AY$191,29,0)</f>
        <v>16</v>
      </c>
      <c r="O66" s="67" t="str">
        <f>"("&amp;VLOOKUP($A66,Adressliste_Anmeldungen!$B$2:$AY$191,49,0)&amp;")"</f>
        <v>(0)</v>
      </c>
    </row>
    <row r="67" spans="1:15" ht="24.95" customHeight="1" x14ac:dyDescent="0.35">
      <c r="A67" s="72">
        <v>66</v>
      </c>
      <c r="B67" s="68" t="str">
        <f>VLOOKUP($A67,Adressliste_Anmeldungen!$B$2:$AY$191,3,0)</f>
        <v>Brühlmann</v>
      </c>
      <c r="C67" s="68" t="str">
        <f>VLOOKUP($A67,Adressliste_Anmeldungen!$B$2:$AY$191,4,0)</f>
        <v>Markus</v>
      </c>
      <c r="D67" s="67">
        <f>VLOOKUP($A67,Adressliste_Anmeldungen!$B$2:$AY$191,5,0)</f>
        <v>1970</v>
      </c>
      <c r="E67" s="67" t="str">
        <f>VLOOKUP($A67,Adressliste_Anmeldungen!$B$2:$AY$191,6,0)</f>
        <v>S</v>
      </c>
      <c r="F67" s="68" t="str">
        <f>VLOOKUP($A67,Adressliste_Anmeldungen!$B$2:$AY$191,10,0)</f>
        <v>Uhwiesen</v>
      </c>
      <c r="G67" s="73">
        <f>VLOOKUP($A67,Adressliste_Anmeldungen!$B$2:$AY$191,22,0)</f>
        <v>100.7</v>
      </c>
      <c r="H67" s="73">
        <f>VLOOKUP($A67,Adressliste_Anmeldungen!$B$2:$AY$191,23,0)</f>
        <v>101.1</v>
      </c>
      <c r="I67" s="73">
        <f>VLOOKUP($A67,Adressliste_Anmeldungen!$B$2:$AY$191,24,0)</f>
        <v>100.9</v>
      </c>
      <c r="J67" s="73">
        <f>VLOOKUP($A67,Adressliste_Anmeldungen!$B$2:$AY$191,25,0)</f>
        <v>97</v>
      </c>
      <c r="K67" s="73">
        <f>VLOOKUP($A67,Adressliste_Anmeldungen!$B$2:$AY$191,26,0)</f>
        <v>102.4</v>
      </c>
      <c r="L67" s="73">
        <f>VLOOKUP($A67,Adressliste_Anmeldungen!$B$2:$AY$191,27,0)</f>
        <v>101.9</v>
      </c>
      <c r="M67" s="74" t="str">
        <f>VLOOKUP($A67,Adressliste_Anmeldungen!$B$2:$AY$191,31,0)&amp;" ("&amp;VLOOKUP($A67,Adressliste_Anmeldungen!$B$2:$AY$191,28,0)&amp;")"</f>
        <v>604 (24)</v>
      </c>
      <c r="N67" s="75">
        <f>VLOOKUP($A67,Adressliste_Anmeldungen!$B$2:$AY$191,29,0)</f>
        <v>14</v>
      </c>
      <c r="O67" s="67" t="str">
        <f>"("&amp;VLOOKUP($A67,Adressliste_Anmeldungen!$B$2:$AY$191,49,0)&amp;")"</f>
        <v>(0)</v>
      </c>
    </row>
    <row r="68" spans="1:15" ht="24.95" customHeight="1" x14ac:dyDescent="0.35">
      <c r="A68" s="72">
        <v>67</v>
      </c>
      <c r="B68" s="68" t="str">
        <f>VLOOKUP($A68,Adressliste_Anmeldungen!$B$2:$AY$191,3,0)</f>
        <v>Gasser</v>
      </c>
      <c r="C68" s="68" t="str">
        <f>VLOOKUP($A68,Adressliste_Anmeldungen!$B$2:$AY$191,4,0)</f>
        <v>Martin</v>
      </c>
      <c r="D68" s="67">
        <f>VLOOKUP($A68,Adressliste_Anmeldungen!$B$2:$AY$191,5,0)</f>
        <v>1961</v>
      </c>
      <c r="E68" s="67" t="str">
        <f>VLOOKUP($A68,Adressliste_Anmeldungen!$B$2:$AY$191,6,0)</f>
        <v>S</v>
      </c>
      <c r="F68" s="68" t="str">
        <f>VLOOKUP($A68,Adressliste_Anmeldungen!$B$2:$AY$191,10,0)</f>
        <v>Würenlingen</v>
      </c>
      <c r="G68" s="73">
        <f>VLOOKUP($A68,Adressliste_Anmeldungen!$B$2:$AY$191,22,0)</f>
        <v>101.3</v>
      </c>
      <c r="H68" s="73">
        <f>VLOOKUP($A68,Adressliste_Anmeldungen!$B$2:$AY$191,23,0)</f>
        <v>100.4</v>
      </c>
      <c r="I68" s="73">
        <f>VLOOKUP($A68,Adressliste_Anmeldungen!$B$2:$AY$191,24,0)</f>
        <v>99.8</v>
      </c>
      <c r="J68" s="73">
        <f>VLOOKUP($A68,Adressliste_Anmeldungen!$B$2:$AY$191,25,0)</f>
        <v>102</v>
      </c>
      <c r="K68" s="73">
        <f>VLOOKUP($A68,Adressliste_Anmeldungen!$B$2:$AY$191,26,0)</f>
        <v>98.5</v>
      </c>
      <c r="L68" s="73">
        <f>VLOOKUP($A68,Adressliste_Anmeldungen!$B$2:$AY$191,27,0)</f>
        <v>101.6</v>
      </c>
      <c r="M68" s="74" t="str">
        <f>VLOOKUP($A68,Adressliste_Anmeldungen!$B$2:$AY$191,31,0)&amp;" ("&amp;VLOOKUP($A68,Adressliste_Anmeldungen!$B$2:$AY$191,28,0)&amp;")"</f>
        <v>603,6 (24)</v>
      </c>
      <c r="N68" s="75">
        <f>VLOOKUP($A68,Adressliste_Anmeldungen!$B$2:$AY$191,29,0)</f>
        <v>14</v>
      </c>
      <c r="O68" s="67" t="str">
        <f>"("&amp;VLOOKUP($A68,Adressliste_Anmeldungen!$B$2:$AY$191,49,0)&amp;")"</f>
        <v>(0)</v>
      </c>
    </row>
    <row r="69" spans="1:15" ht="24.95" customHeight="1" x14ac:dyDescent="0.35">
      <c r="A69" s="72">
        <v>68</v>
      </c>
      <c r="B69" s="68" t="str">
        <f>VLOOKUP($A69,Adressliste_Anmeldungen!$B$2:$AY$191,3,0)</f>
        <v>Beusch</v>
      </c>
      <c r="C69" s="68" t="str">
        <f>VLOOKUP($A69,Adressliste_Anmeldungen!$B$2:$AY$191,4,0)</f>
        <v>Markus</v>
      </c>
      <c r="D69" s="67">
        <f>VLOOKUP($A69,Adressliste_Anmeldungen!$B$2:$AY$191,5,0)</f>
        <v>1957</v>
      </c>
      <c r="E69" s="67" t="str">
        <f>VLOOKUP($A69,Adressliste_Anmeldungen!$B$2:$AY$191,6,0)</f>
        <v>V</v>
      </c>
      <c r="F69" s="68" t="str">
        <f>VLOOKUP($A69,Adressliste_Anmeldungen!$B$2:$AY$191,10,0)</f>
        <v>Zürich</v>
      </c>
      <c r="G69" s="73">
        <f>VLOOKUP($A69,Adressliste_Anmeldungen!$B$2:$AY$191,22,0)</f>
        <v>97.3</v>
      </c>
      <c r="H69" s="73">
        <f>VLOOKUP($A69,Adressliste_Anmeldungen!$B$2:$AY$191,23,0)</f>
        <v>99.8</v>
      </c>
      <c r="I69" s="73">
        <f>VLOOKUP($A69,Adressliste_Anmeldungen!$B$2:$AY$191,24,0)</f>
        <v>103.3</v>
      </c>
      <c r="J69" s="73">
        <f>VLOOKUP($A69,Adressliste_Anmeldungen!$B$2:$AY$191,25,0)</f>
        <v>101.9</v>
      </c>
      <c r="K69" s="73">
        <f>VLOOKUP($A69,Adressliste_Anmeldungen!$B$2:$AY$191,26,0)</f>
        <v>98.6</v>
      </c>
      <c r="L69" s="73">
        <f>VLOOKUP($A69,Adressliste_Anmeldungen!$B$2:$AY$191,27,0)</f>
        <v>102.4</v>
      </c>
      <c r="M69" s="74" t="str">
        <f>VLOOKUP($A69,Adressliste_Anmeldungen!$B$2:$AY$191,31,0)&amp;" ("&amp;VLOOKUP($A69,Adressliste_Anmeldungen!$B$2:$AY$191,28,0)&amp;")"</f>
        <v>603,3 (23)</v>
      </c>
      <c r="N69" s="75">
        <f>VLOOKUP($A69,Adressliste_Anmeldungen!$B$2:$AY$191,29,0)</f>
        <v>26</v>
      </c>
      <c r="O69" s="67" t="str">
        <f>"("&amp;VLOOKUP($A69,Adressliste_Anmeldungen!$B$2:$AY$191,49,0)&amp;")"</f>
        <v>(0)</v>
      </c>
    </row>
    <row r="70" spans="1:15" ht="24.95" customHeight="1" x14ac:dyDescent="0.35">
      <c r="A70" s="72">
        <v>69</v>
      </c>
      <c r="B70" s="68" t="str">
        <f>VLOOKUP($A70,Adressliste_Anmeldungen!$B$2:$AY$191,3,0)</f>
        <v>Spichtig</v>
      </c>
      <c r="C70" s="68" t="str">
        <f>VLOOKUP($A70,Adressliste_Anmeldungen!$B$2:$AY$191,4,0)</f>
        <v>Armin</v>
      </c>
      <c r="D70" s="67">
        <f>VLOOKUP($A70,Adressliste_Anmeldungen!$B$2:$AY$191,5,0)</f>
        <v>1961</v>
      </c>
      <c r="E70" s="67" t="str">
        <f>VLOOKUP($A70,Adressliste_Anmeldungen!$B$2:$AY$191,6,0)</f>
        <v>S</v>
      </c>
      <c r="F70" s="68" t="str">
        <f>VLOOKUP($A70,Adressliste_Anmeldungen!$B$2:$AY$191,10,0)</f>
        <v>Wildhaus</v>
      </c>
      <c r="G70" s="73">
        <f>VLOOKUP($A70,Adressliste_Anmeldungen!$B$2:$AY$191,22,0)</f>
        <v>100</v>
      </c>
      <c r="H70" s="73">
        <f>VLOOKUP($A70,Adressliste_Anmeldungen!$B$2:$AY$191,23,0)</f>
        <v>97.4</v>
      </c>
      <c r="I70" s="73">
        <f>VLOOKUP($A70,Adressliste_Anmeldungen!$B$2:$AY$191,24,0)</f>
        <v>101.4</v>
      </c>
      <c r="J70" s="73">
        <f>VLOOKUP($A70,Adressliste_Anmeldungen!$B$2:$AY$191,25,0)</f>
        <v>101.3</v>
      </c>
      <c r="K70" s="73">
        <f>VLOOKUP($A70,Adressliste_Anmeldungen!$B$2:$AY$191,26,0)</f>
        <v>103.1</v>
      </c>
      <c r="L70" s="73">
        <f>VLOOKUP($A70,Adressliste_Anmeldungen!$B$2:$AY$191,27,0)</f>
        <v>100</v>
      </c>
      <c r="M70" s="74" t="str">
        <f>VLOOKUP($A70,Adressliste_Anmeldungen!$B$2:$AY$191,31,0)&amp;" ("&amp;VLOOKUP($A70,Adressliste_Anmeldungen!$B$2:$AY$191,28,0)&amp;")"</f>
        <v>603,2 (22)</v>
      </c>
      <c r="N70" s="75">
        <f>VLOOKUP($A70,Adressliste_Anmeldungen!$B$2:$AY$191,29,0)</f>
        <v>14</v>
      </c>
      <c r="O70" s="67" t="str">
        <f>"("&amp;VLOOKUP($A70,Adressliste_Anmeldungen!$B$2:$AY$191,49,0)&amp;")"</f>
        <v>(0)</v>
      </c>
    </row>
    <row r="71" spans="1:15" ht="24.95" customHeight="1" x14ac:dyDescent="0.35">
      <c r="A71" s="72">
        <v>70</v>
      </c>
      <c r="B71" s="68" t="str">
        <f>VLOOKUP($A71,Adressliste_Anmeldungen!$B$2:$AY$191,3,0)</f>
        <v>Britschgi</v>
      </c>
      <c r="C71" s="68" t="str">
        <f>VLOOKUP($A71,Adressliste_Anmeldungen!$B$2:$AY$191,4,0)</f>
        <v>Stefan</v>
      </c>
      <c r="D71" s="67">
        <f>VLOOKUP($A71,Adressliste_Anmeldungen!$B$2:$AY$191,5,0)</f>
        <v>1968</v>
      </c>
      <c r="E71" s="67" t="str">
        <f>VLOOKUP($A71,Adressliste_Anmeldungen!$B$2:$AY$191,6,0)</f>
        <v>S</v>
      </c>
      <c r="F71" s="68" t="str">
        <f>VLOOKUP($A71,Adressliste_Anmeldungen!$B$2:$AY$191,10,0)</f>
        <v>Adliswil</v>
      </c>
      <c r="G71" s="73">
        <f>VLOOKUP($A71,Adressliste_Anmeldungen!$B$2:$AY$191,22,0)</f>
        <v>103</v>
      </c>
      <c r="H71" s="73">
        <f>VLOOKUP($A71,Adressliste_Anmeldungen!$B$2:$AY$191,23,0)</f>
        <v>97.8</v>
      </c>
      <c r="I71" s="73">
        <f>VLOOKUP($A71,Adressliste_Anmeldungen!$B$2:$AY$191,24,0)</f>
        <v>100.3</v>
      </c>
      <c r="J71" s="73">
        <f>VLOOKUP($A71,Adressliste_Anmeldungen!$B$2:$AY$191,25,0)</f>
        <v>101.8</v>
      </c>
      <c r="K71" s="73">
        <f>VLOOKUP($A71,Adressliste_Anmeldungen!$B$2:$AY$191,26,0)</f>
        <v>101</v>
      </c>
      <c r="L71" s="73">
        <f>VLOOKUP($A71,Adressliste_Anmeldungen!$B$2:$AY$191,27,0)</f>
        <v>99.2</v>
      </c>
      <c r="M71" s="74" t="str">
        <f>VLOOKUP($A71,Adressliste_Anmeldungen!$B$2:$AY$191,31,0)&amp;" ("&amp;VLOOKUP($A71,Adressliste_Anmeldungen!$B$2:$AY$191,28,0)&amp;")"</f>
        <v>603,1 (21)</v>
      </c>
      <c r="N71" s="75">
        <f>VLOOKUP($A71,Adressliste_Anmeldungen!$B$2:$AY$191,29,0)</f>
        <v>14</v>
      </c>
      <c r="O71" s="67" t="str">
        <f>"("&amp;VLOOKUP($A71,Adressliste_Anmeldungen!$B$2:$AY$191,49,0)&amp;")"</f>
        <v>(0)</v>
      </c>
    </row>
    <row r="72" spans="1:15" ht="24.95" customHeight="1" x14ac:dyDescent="0.35">
      <c r="A72" s="72">
        <v>71</v>
      </c>
      <c r="B72" s="68" t="str">
        <f>VLOOKUP($A72,Adressliste_Anmeldungen!$B$2:$AY$191,3,0)</f>
        <v>Lazzaroni</v>
      </c>
      <c r="C72" s="68" t="str">
        <f>VLOOKUP($A72,Adressliste_Anmeldungen!$B$2:$AY$191,4,0)</f>
        <v>Rosanna</v>
      </c>
      <c r="D72" s="67">
        <f>VLOOKUP($A72,Adressliste_Anmeldungen!$B$2:$AY$191,5,0)</f>
        <v>1970</v>
      </c>
      <c r="E72" s="67" t="str">
        <f>VLOOKUP($A72,Adressliste_Anmeldungen!$B$2:$AY$191,6,0)</f>
        <v>S</v>
      </c>
      <c r="F72" s="68" t="str">
        <f>VLOOKUP($A72,Adressliste_Anmeldungen!$B$2:$AY$191,10,0)</f>
        <v>Agno</v>
      </c>
      <c r="G72" s="73">
        <f>VLOOKUP($A72,Adressliste_Anmeldungen!$B$2:$AY$191,22,0)</f>
        <v>99.1</v>
      </c>
      <c r="H72" s="73">
        <f>VLOOKUP($A72,Adressliste_Anmeldungen!$B$2:$AY$191,23,0)</f>
        <v>100.5</v>
      </c>
      <c r="I72" s="73">
        <f>VLOOKUP($A72,Adressliste_Anmeldungen!$B$2:$AY$191,24,0)</f>
        <v>101.4</v>
      </c>
      <c r="J72" s="73">
        <f>VLOOKUP($A72,Adressliste_Anmeldungen!$B$2:$AY$191,25,0)</f>
        <v>99.6</v>
      </c>
      <c r="K72" s="73">
        <f>VLOOKUP($A72,Adressliste_Anmeldungen!$B$2:$AY$191,26,0)</f>
        <v>102.4</v>
      </c>
      <c r="L72" s="73">
        <f>VLOOKUP($A72,Adressliste_Anmeldungen!$B$2:$AY$191,27,0)</f>
        <v>100</v>
      </c>
      <c r="M72" s="74" t="str">
        <f>VLOOKUP($A72,Adressliste_Anmeldungen!$B$2:$AY$191,31,0)&amp;" ("&amp;VLOOKUP($A72,Adressliste_Anmeldungen!$B$2:$AY$191,28,0)&amp;")"</f>
        <v>603 (23)</v>
      </c>
      <c r="N72" s="75">
        <f>VLOOKUP($A72,Adressliste_Anmeldungen!$B$2:$AY$191,29,0)</f>
        <v>12</v>
      </c>
      <c r="O72" s="67" t="str">
        <f>"("&amp;VLOOKUP($A72,Adressliste_Anmeldungen!$B$2:$AY$191,49,0)&amp;")"</f>
        <v>(0)</v>
      </c>
    </row>
    <row r="73" spans="1:15" ht="24.95" customHeight="1" x14ac:dyDescent="0.35">
      <c r="A73" s="72">
        <v>72</v>
      </c>
      <c r="B73" s="68" t="str">
        <f>VLOOKUP($A73,Adressliste_Anmeldungen!$B$2:$AY$191,3,0)</f>
        <v>Ganz</v>
      </c>
      <c r="C73" s="68" t="str">
        <f>VLOOKUP($A73,Adressliste_Anmeldungen!$B$2:$AY$191,4,0)</f>
        <v>Martin</v>
      </c>
      <c r="D73" s="67">
        <f>VLOOKUP($A73,Adressliste_Anmeldungen!$B$2:$AY$191,5,0)</f>
        <v>1953</v>
      </c>
      <c r="E73" s="67" t="str">
        <f>VLOOKUP($A73,Adressliste_Anmeldungen!$B$2:$AY$191,6,0)</f>
        <v>V</v>
      </c>
      <c r="F73" s="68" t="str">
        <f>VLOOKUP($A73,Adressliste_Anmeldungen!$B$2:$AY$191,10,0)</f>
        <v>Uster</v>
      </c>
      <c r="G73" s="73">
        <f>VLOOKUP($A73,Adressliste_Anmeldungen!$B$2:$AY$191,22,0)</f>
        <v>99.2</v>
      </c>
      <c r="H73" s="73">
        <f>VLOOKUP($A73,Adressliste_Anmeldungen!$B$2:$AY$191,23,0)</f>
        <v>100</v>
      </c>
      <c r="I73" s="73">
        <f>VLOOKUP($A73,Adressliste_Anmeldungen!$B$2:$AY$191,24,0)</f>
        <v>100.7</v>
      </c>
      <c r="J73" s="73">
        <f>VLOOKUP($A73,Adressliste_Anmeldungen!$B$2:$AY$191,25,0)</f>
        <v>101.4</v>
      </c>
      <c r="K73" s="73">
        <f>VLOOKUP($A73,Adressliste_Anmeldungen!$B$2:$AY$191,26,0)</f>
        <v>98.6</v>
      </c>
      <c r="L73" s="73">
        <f>VLOOKUP($A73,Adressliste_Anmeldungen!$B$2:$AY$191,27,0)</f>
        <v>102.7</v>
      </c>
      <c r="M73" s="74" t="str">
        <f>VLOOKUP($A73,Adressliste_Anmeldungen!$B$2:$AY$191,31,0)&amp;" ("&amp;VLOOKUP($A73,Adressliste_Anmeldungen!$B$2:$AY$191,28,0)&amp;")"</f>
        <v>602,6 (19)</v>
      </c>
      <c r="N73" s="75">
        <f>VLOOKUP($A73,Adressliste_Anmeldungen!$B$2:$AY$191,29,0)</f>
        <v>24</v>
      </c>
      <c r="O73" s="67" t="str">
        <f>"("&amp;VLOOKUP($A73,Adressliste_Anmeldungen!$B$2:$AY$191,49,0)&amp;")"</f>
        <v>(0)</v>
      </c>
    </row>
    <row r="74" spans="1:15" ht="24.95" customHeight="1" x14ac:dyDescent="0.35">
      <c r="A74" s="72">
        <v>73</v>
      </c>
      <c r="B74" s="68" t="str">
        <f>VLOOKUP($A74,Adressliste_Anmeldungen!$B$2:$AY$191,3,0)</f>
        <v>Weber</v>
      </c>
      <c r="C74" s="68" t="str">
        <f>VLOOKUP($A74,Adressliste_Anmeldungen!$B$2:$AY$191,4,0)</f>
        <v>Hansruedi</v>
      </c>
      <c r="D74" s="67">
        <f>VLOOKUP($A74,Adressliste_Anmeldungen!$B$2:$AY$191,5,0)</f>
        <v>1958</v>
      </c>
      <c r="E74" s="67" t="str">
        <f>VLOOKUP($A74,Adressliste_Anmeldungen!$B$2:$AY$191,6,0)</f>
        <v>V</v>
      </c>
      <c r="F74" s="68" t="str">
        <f>VLOOKUP($A74,Adressliste_Anmeldungen!$B$2:$AY$191,10,0)</f>
        <v>Winterthur</v>
      </c>
      <c r="G74" s="73">
        <f>VLOOKUP($A74,Adressliste_Anmeldungen!$B$2:$AY$191,22,0)</f>
        <v>101.1</v>
      </c>
      <c r="H74" s="73">
        <f>VLOOKUP($A74,Adressliste_Anmeldungen!$B$2:$AY$191,23,0)</f>
        <v>99.4</v>
      </c>
      <c r="I74" s="73">
        <f>VLOOKUP($A74,Adressliste_Anmeldungen!$B$2:$AY$191,24,0)</f>
        <v>99.9</v>
      </c>
      <c r="J74" s="73">
        <f>VLOOKUP($A74,Adressliste_Anmeldungen!$B$2:$AY$191,25,0)</f>
        <v>98.6</v>
      </c>
      <c r="K74" s="73">
        <f>VLOOKUP($A74,Adressliste_Anmeldungen!$B$2:$AY$191,26,0)</f>
        <v>102.3</v>
      </c>
      <c r="L74" s="73">
        <f>VLOOKUP($A74,Adressliste_Anmeldungen!$B$2:$AY$191,27,0)</f>
        <v>101.3</v>
      </c>
      <c r="M74" s="74" t="str">
        <f>VLOOKUP($A74,Adressliste_Anmeldungen!$B$2:$AY$191,31,0)&amp;" ("&amp;VLOOKUP($A74,Adressliste_Anmeldungen!$B$2:$AY$191,28,0)&amp;")"</f>
        <v>602,6 (18)</v>
      </c>
      <c r="N74" s="75">
        <f>VLOOKUP($A74,Adressliste_Anmeldungen!$B$2:$AY$191,29,0)</f>
        <v>24</v>
      </c>
      <c r="O74" s="67" t="str">
        <f>"("&amp;VLOOKUP($A74,Adressliste_Anmeldungen!$B$2:$AY$191,49,0)&amp;")"</f>
        <v>(0)</v>
      </c>
    </row>
    <row r="75" spans="1:15" ht="24.95" customHeight="1" x14ac:dyDescent="0.35">
      <c r="A75" s="72">
        <v>74</v>
      </c>
      <c r="B75" s="68" t="str">
        <f>VLOOKUP($A75,Adressliste_Anmeldungen!$B$2:$AY$191,3,0)</f>
        <v>Luthiger</v>
      </c>
      <c r="C75" s="68" t="str">
        <f>VLOOKUP($A75,Adressliste_Anmeldungen!$B$2:$AY$191,4,0)</f>
        <v>Angela</v>
      </c>
      <c r="D75" s="67">
        <f>VLOOKUP($A75,Adressliste_Anmeldungen!$B$2:$AY$191,5,0)</f>
        <v>1992</v>
      </c>
      <c r="E75" s="67" t="str">
        <f>VLOOKUP($A75,Adressliste_Anmeldungen!$B$2:$AY$191,6,0)</f>
        <v>E</v>
      </c>
      <c r="F75" s="68" t="str">
        <f>VLOOKUP($A75,Adressliste_Anmeldungen!$B$2:$AY$191,10,0)</f>
        <v>Goldau</v>
      </c>
      <c r="G75" s="73">
        <f>VLOOKUP($A75,Adressliste_Anmeldungen!$B$2:$AY$191,22,0)</f>
        <v>103.1</v>
      </c>
      <c r="H75" s="73">
        <f>VLOOKUP($A75,Adressliste_Anmeldungen!$B$2:$AY$191,23,0)</f>
        <v>99.6</v>
      </c>
      <c r="I75" s="73">
        <f>VLOOKUP($A75,Adressliste_Anmeldungen!$B$2:$AY$191,24,0)</f>
        <v>97.1</v>
      </c>
      <c r="J75" s="73">
        <f>VLOOKUP($A75,Adressliste_Anmeldungen!$B$2:$AY$191,25,0)</f>
        <v>102.9</v>
      </c>
      <c r="K75" s="73">
        <f>VLOOKUP($A75,Adressliste_Anmeldungen!$B$2:$AY$191,26,0)</f>
        <v>97</v>
      </c>
      <c r="L75" s="73">
        <f>VLOOKUP($A75,Adressliste_Anmeldungen!$B$2:$AY$191,27,0)</f>
        <v>102.4</v>
      </c>
      <c r="M75" s="74" t="str">
        <f>VLOOKUP($A75,Adressliste_Anmeldungen!$B$2:$AY$191,31,0)&amp;" ("&amp;VLOOKUP($A75,Adressliste_Anmeldungen!$B$2:$AY$191,28,0)&amp;")"</f>
        <v>602,1 (24)</v>
      </c>
      <c r="N75" s="75">
        <f>VLOOKUP($A75,Adressliste_Anmeldungen!$B$2:$AY$191,29,0)</f>
        <v>12</v>
      </c>
      <c r="O75" s="67" t="str">
        <f>"("&amp;VLOOKUP($A75,Adressliste_Anmeldungen!$B$2:$AY$191,49,0)&amp;")"</f>
        <v>(0)</v>
      </c>
    </row>
    <row r="76" spans="1:15" ht="24.95" customHeight="1" x14ac:dyDescent="0.35">
      <c r="A76" s="72">
        <v>75</v>
      </c>
      <c r="B76" s="68" t="str">
        <f>VLOOKUP($A76,Adressliste_Anmeldungen!$B$2:$AY$191,3,0)</f>
        <v>Maurer</v>
      </c>
      <c r="C76" s="68" t="str">
        <f>VLOOKUP($A76,Adressliste_Anmeldungen!$B$2:$AY$191,4,0)</f>
        <v>Robert</v>
      </c>
      <c r="D76" s="67">
        <f>VLOOKUP($A76,Adressliste_Anmeldungen!$B$2:$AY$191,5,0)</f>
        <v>1957</v>
      </c>
      <c r="E76" s="67" t="str">
        <f>VLOOKUP($A76,Adressliste_Anmeldungen!$B$2:$AY$191,6,0)</f>
        <v>V</v>
      </c>
      <c r="F76" s="68" t="str">
        <f>VLOOKUP($A76,Adressliste_Anmeldungen!$B$2:$AY$191,10,0)</f>
        <v>Adliswil</v>
      </c>
      <c r="G76" s="73">
        <f>VLOOKUP($A76,Adressliste_Anmeldungen!$B$2:$AY$191,22,0)</f>
        <v>97.5</v>
      </c>
      <c r="H76" s="73">
        <f>VLOOKUP($A76,Adressliste_Anmeldungen!$B$2:$AY$191,23,0)</f>
        <v>99</v>
      </c>
      <c r="I76" s="73">
        <f>VLOOKUP($A76,Adressliste_Anmeldungen!$B$2:$AY$191,24,0)</f>
        <v>102.1</v>
      </c>
      <c r="J76" s="73">
        <f>VLOOKUP($A76,Adressliste_Anmeldungen!$B$2:$AY$191,25,0)</f>
        <v>100.2</v>
      </c>
      <c r="K76" s="73">
        <f>VLOOKUP($A76,Adressliste_Anmeldungen!$B$2:$AY$191,26,0)</f>
        <v>101</v>
      </c>
      <c r="L76" s="73">
        <f>VLOOKUP($A76,Adressliste_Anmeldungen!$B$2:$AY$191,27,0)</f>
        <v>102.3</v>
      </c>
      <c r="M76" s="74" t="str">
        <f>VLOOKUP($A76,Adressliste_Anmeldungen!$B$2:$AY$191,31,0)&amp;" ("&amp;VLOOKUP($A76,Adressliste_Anmeldungen!$B$2:$AY$191,28,0)&amp;")"</f>
        <v>602,1 (17)</v>
      </c>
      <c r="N76" s="75">
        <f>VLOOKUP($A76,Adressliste_Anmeldungen!$B$2:$AY$191,29,0)</f>
        <v>24</v>
      </c>
      <c r="O76" s="67" t="str">
        <f>"("&amp;VLOOKUP($A76,Adressliste_Anmeldungen!$B$2:$AY$191,49,0)&amp;")"</f>
        <v>(0)</v>
      </c>
    </row>
    <row r="77" spans="1:15" ht="24.95" customHeight="1" x14ac:dyDescent="0.35">
      <c r="A77" s="72">
        <v>76</v>
      </c>
      <c r="B77" s="68" t="str">
        <f>VLOOKUP($A77,Adressliste_Anmeldungen!$B$2:$AY$191,3,0)</f>
        <v>Baldinger</v>
      </c>
      <c r="C77" s="68" t="str">
        <f>VLOOKUP($A77,Adressliste_Anmeldungen!$B$2:$AY$191,4,0)</f>
        <v>Matthias</v>
      </c>
      <c r="D77" s="67">
        <f>VLOOKUP($A77,Adressliste_Anmeldungen!$B$2:$AY$191,5,0)</f>
        <v>1983</v>
      </c>
      <c r="E77" s="67" t="str">
        <f>VLOOKUP($A77,Adressliste_Anmeldungen!$B$2:$AY$191,6,0)</f>
        <v>E</v>
      </c>
      <c r="F77" s="68" t="str">
        <f>VLOOKUP($A77,Adressliste_Anmeldungen!$B$2:$AY$191,10,0)</f>
        <v>Birmensdorf</v>
      </c>
      <c r="G77" s="73">
        <f>VLOOKUP($A77,Adressliste_Anmeldungen!$B$2:$AY$191,22,0)</f>
        <v>101.8</v>
      </c>
      <c r="H77" s="73">
        <f>VLOOKUP($A77,Adressliste_Anmeldungen!$B$2:$AY$191,23,0)</f>
        <v>98.5</v>
      </c>
      <c r="I77" s="73">
        <f>VLOOKUP($A77,Adressliste_Anmeldungen!$B$2:$AY$191,24,0)</f>
        <v>100.6</v>
      </c>
      <c r="J77" s="73">
        <f>VLOOKUP($A77,Adressliste_Anmeldungen!$B$2:$AY$191,25,0)</f>
        <v>101.3</v>
      </c>
      <c r="K77" s="73">
        <f>VLOOKUP($A77,Adressliste_Anmeldungen!$B$2:$AY$191,26,0)</f>
        <v>98.3</v>
      </c>
      <c r="L77" s="73">
        <f>VLOOKUP($A77,Adressliste_Anmeldungen!$B$2:$AY$191,27,0)</f>
        <v>100.6</v>
      </c>
      <c r="M77" s="74" t="str">
        <f>VLOOKUP($A77,Adressliste_Anmeldungen!$B$2:$AY$191,31,0)&amp;" ("&amp;VLOOKUP($A77,Adressliste_Anmeldungen!$B$2:$AY$191,28,0)&amp;")"</f>
        <v>601,1 (20)</v>
      </c>
      <c r="N77" s="75">
        <f>VLOOKUP($A77,Adressliste_Anmeldungen!$B$2:$AY$191,29,0)</f>
        <v>10</v>
      </c>
      <c r="O77" s="67" t="str">
        <f>"("&amp;VLOOKUP($A77,Adressliste_Anmeldungen!$B$2:$AY$191,49,0)&amp;")"</f>
        <v>(0)</v>
      </c>
    </row>
    <row r="78" spans="1:15" ht="24.95" customHeight="1" x14ac:dyDescent="0.35">
      <c r="A78" s="72">
        <v>77</v>
      </c>
      <c r="B78" s="68" t="str">
        <f>VLOOKUP($A78,Adressliste_Anmeldungen!$B$2:$AY$191,3,0)</f>
        <v>Alberti</v>
      </c>
      <c r="C78" s="68" t="str">
        <f>VLOOKUP($A78,Adressliste_Anmeldungen!$B$2:$AY$191,4,0)</f>
        <v>Emanuele</v>
      </c>
      <c r="D78" s="67">
        <f>VLOOKUP($A78,Adressliste_Anmeldungen!$B$2:$AY$191,5,0)</f>
        <v>1956</v>
      </c>
      <c r="E78" s="67" t="str">
        <f>VLOOKUP($A78,Adressliste_Anmeldungen!$B$2:$AY$191,6,0)</f>
        <v>V</v>
      </c>
      <c r="F78" s="68" t="str">
        <f>VLOOKUP($A78,Adressliste_Anmeldungen!$B$2:$AY$191,10,0)</f>
        <v>Melide</v>
      </c>
      <c r="G78" s="73">
        <f>VLOOKUP($A78,Adressliste_Anmeldungen!$B$2:$AY$191,22,0)</f>
        <v>98.4</v>
      </c>
      <c r="H78" s="73">
        <f>VLOOKUP($A78,Adressliste_Anmeldungen!$B$2:$AY$191,23,0)</f>
        <v>100.2</v>
      </c>
      <c r="I78" s="73">
        <f>VLOOKUP($A78,Adressliste_Anmeldungen!$B$2:$AY$191,24,0)</f>
        <v>98.7</v>
      </c>
      <c r="J78" s="73">
        <f>VLOOKUP($A78,Adressliste_Anmeldungen!$B$2:$AY$191,25,0)</f>
        <v>100.4</v>
      </c>
      <c r="K78" s="73">
        <f>VLOOKUP($A78,Adressliste_Anmeldungen!$B$2:$AY$191,26,0)</f>
        <v>100</v>
      </c>
      <c r="L78" s="73">
        <f>VLOOKUP($A78,Adressliste_Anmeldungen!$B$2:$AY$191,27,0)</f>
        <v>102.8</v>
      </c>
      <c r="M78" s="74" t="str">
        <f>VLOOKUP($A78,Adressliste_Anmeldungen!$B$2:$AY$191,31,0)&amp;" ("&amp;VLOOKUP($A78,Adressliste_Anmeldungen!$B$2:$AY$191,28,0)&amp;")"</f>
        <v>600,5 (24)</v>
      </c>
      <c r="N78" s="75">
        <f>VLOOKUP($A78,Adressliste_Anmeldungen!$B$2:$AY$191,29,0)</f>
        <v>20</v>
      </c>
      <c r="O78" s="67" t="str">
        <f>"("&amp;VLOOKUP($A78,Adressliste_Anmeldungen!$B$2:$AY$191,49,0)&amp;")"</f>
        <v>(0)</v>
      </c>
    </row>
    <row r="79" spans="1:15" ht="24.95" customHeight="1" x14ac:dyDescent="0.35">
      <c r="A79" s="72">
        <v>78</v>
      </c>
      <c r="B79" s="68" t="str">
        <f>VLOOKUP($A79,Adressliste_Anmeldungen!$B$2:$AY$191,3,0)</f>
        <v>Eberle</v>
      </c>
      <c r="C79" s="68" t="str">
        <f>VLOOKUP($A79,Adressliste_Anmeldungen!$B$2:$AY$191,4,0)</f>
        <v>Roger</v>
      </c>
      <c r="D79" s="67">
        <f>VLOOKUP($A79,Adressliste_Anmeldungen!$B$2:$AY$191,5,0)</f>
        <v>1976</v>
      </c>
      <c r="E79" s="67" t="str">
        <f>VLOOKUP($A79,Adressliste_Anmeldungen!$B$2:$AY$191,6,0)</f>
        <v>E</v>
      </c>
      <c r="F79" s="68" t="str">
        <f>VLOOKUP($A79,Adressliste_Anmeldungen!$B$2:$AY$191,10,0)</f>
        <v>Heiligkreuz</v>
      </c>
      <c r="G79" s="73">
        <f>VLOOKUP($A79,Adressliste_Anmeldungen!$B$2:$AY$191,22,0)</f>
        <v>100.7</v>
      </c>
      <c r="H79" s="73">
        <f>VLOOKUP($A79,Adressliste_Anmeldungen!$B$2:$AY$191,23,0)</f>
        <v>97.2</v>
      </c>
      <c r="I79" s="73">
        <f>VLOOKUP($A79,Adressliste_Anmeldungen!$B$2:$AY$191,24,0)</f>
        <v>100.4</v>
      </c>
      <c r="J79" s="73">
        <f>VLOOKUP($A79,Adressliste_Anmeldungen!$B$2:$AY$191,25,0)</f>
        <v>101.7</v>
      </c>
      <c r="K79" s="73">
        <f>VLOOKUP($A79,Adressliste_Anmeldungen!$B$2:$AY$191,26,0)</f>
        <v>98.1</v>
      </c>
      <c r="L79" s="73">
        <f>VLOOKUP($A79,Adressliste_Anmeldungen!$B$2:$AY$191,27,0)</f>
        <v>102.4</v>
      </c>
      <c r="M79" s="74" t="str">
        <f>VLOOKUP($A79,Adressliste_Anmeldungen!$B$2:$AY$191,31,0)&amp;" ("&amp;VLOOKUP($A79,Adressliste_Anmeldungen!$B$2:$AY$191,28,0)&amp;")"</f>
        <v>600,5 (19)</v>
      </c>
      <c r="N79" s="75">
        <f>VLOOKUP($A79,Adressliste_Anmeldungen!$B$2:$AY$191,29,0)</f>
        <v>8</v>
      </c>
      <c r="O79" s="67" t="str">
        <f>"("&amp;VLOOKUP($A79,Adressliste_Anmeldungen!$B$2:$AY$191,49,0)&amp;")"</f>
        <v>(0)</v>
      </c>
    </row>
    <row r="80" spans="1:15" ht="24.95" customHeight="1" x14ac:dyDescent="0.35">
      <c r="A80" s="72">
        <v>79</v>
      </c>
      <c r="B80" s="68" t="str">
        <f>VLOOKUP($A80,Adressliste_Anmeldungen!$B$2:$AY$191,3,0)</f>
        <v>Italia</v>
      </c>
      <c r="C80" s="68" t="str">
        <f>VLOOKUP($A80,Adressliste_Anmeldungen!$B$2:$AY$191,4,0)</f>
        <v>Daniela</v>
      </c>
      <c r="D80" s="67">
        <f>VLOOKUP($A80,Adressliste_Anmeldungen!$B$2:$AY$191,5,0)</f>
        <v>1977</v>
      </c>
      <c r="E80" s="67" t="str">
        <f>VLOOKUP($A80,Adressliste_Anmeldungen!$B$2:$AY$191,6,0)</f>
        <v>E</v>
      </c>
      <c r="F80" s="68" t="str">
        <f>VLOOKUP($A80,Adressliste_Anmeldungen!$B$2:$AY$191,10,0)</f>
        <v>Othmarsingen</v>
      </c>
      <c r="G80" s="73">
        <f>VLOOKUP($A80,Adressliste_Anmeldungen!$B$2:$AY$191,22,0)</f>
        <v>101.9</v>
      </c>
      <c r="H80" s="73">
        <f>VLOOKUP($A80,Adressliste_Anmeldungen!$B$2:$AY$191,23,0)</f>
        <v>97.6</v>
      </c>
      <c r="I80" s="73">
        <f>VLOOKUP($A80,Adressliste_Anmeldungen!$B$2:$AY$191,24,0)</f>
        <v>100.3</v>
      </c>
      <c r="J80" s="73">
        <f>VLOOKUP($A80,Adressliste_Anmeldungen!$B$2:$AY$191,25,0)</f>
        <v>100.6</v>
      </c>
      <c r="K80" s="73">
        <f>VLOOKUP($A80,Adressliste_Anmeldungen!$B$2:$AY$191,26,0)</f>
        <v>99.8</v>
      </c>
      <c r="L80" s="73">
        <f>VLOOKUP($A80,Adressliste_Anmeldungen!$B$2:$AY$191,27,0)</f>
        <v>99.2</v>
      </c>
      <c r="M80" s="74" t="str">
        <f>VLOOKUP($A80,Adressliste_Anmeldungen!$B$2:$AY$191,31,0)&amp;" ("&amp;VLOOKUP($A80,Adressliste_Anmeldungen!$B$2:$AY$191,28,0)&amp;")"</f>
        <v>599,4 (18)</v>
      </c>
      <c r="N80" s="75">
        <f>VLOOKUP($A80,Adressliste_Anmeldungen!$B$2:$AY$191,29,0)</f>
        <v>8</v>
      </c>
      <c r="O80" s="67" t="str">
        <f>"("&amp;VLOOKUP($A80,Adressliste_Anmeldungen!$B$2:$AY$191,49,0)&amp;")"</f>
        <v>(0)</v>
      </c>
    </row>
    <row r="81" spans="1:15" ht="24.95" customHeight="1" x14ac:dyDescent="0.35">
      <c r="A81" s="72">
        <v>80</v>
      </c>
      <c r="B81" s="68" t="str">
        <f>VLOOKUP($A81,Adressliste_Anmeldungen!$B$2:$AY$191,3,0)</f>
        <v>Hofer</v>
      </c>
      <c r="C81" s="68" t="str">
        <f>VLOOKUP($A81,Adressliste_Anmeldungen!$B$2:$AY$191,4,0)</f>
        <v>Andreas</v>
      </c>
      <c r="D81" s="67">
        <f>VLOOKUP($A81,Adressliste_Anmeldungen!$B$2:$AY$191,5,0)</f>
        <v>1965</v>
      </c>
      <c r="E81" s="67" t="str">
        <f>VLOOKUP($A81,Adressliste_Anmeldungen!$B$2:$AY$191,6,0)</f>
        <v>S</v>
      </c>
      <c r="F81" s="68" t="str">
        <f>VLOOKUP($A81,Adressliste_Anmeldungen!$B$2:$AY$191,10,0)</f>
        <v>Bertschikon</v>
      </c>
      <c r="G81" s="73">
        <f>VLOOKUP($A81,Adressliste_Anmeldungen!$B$2:$AY$191,22,0)</f>
        <v>98.2</v>
      </c>
      <c r="H81" s="73">
        <f>VLOOKUP($A81,Adressliste_Anmeldungen!$B$2:$AY$191,23,0)</f>
        <v>101.3</v>
      </c>
      <c r="I81" s="73">
        <f>VLOOKUP($A81,Adressliste_Anmeldungen!$B$2:$AY$191,24,0)</f>
        <v>100.8</v>
      </c>
      <c r="J81" s="73">
        <f>VLOOKUP($A81,Adressliste_Anmeldungen!$B$2:$AY$191,25,0)</f>
        <v>101.2</v>
      </c>
      <c r="K81" s="73">
        <f>VLOOKUP($A81,Adressliste_Anmeldungen!$B$2:$AY$191,26,0)</f>
        <v>97.9</v>
      </c>
      <c r="L81" s="73">
        <f>VLOOKUP($A81,Adressliste_Anmeldungen!$B$2:$AY$191,27,0)</f>
        <v>99.9</v>
      </c>
      <c r="M81" s="74" t="str">
        <f>VLOOKUP($A81,Adressliste_Anmeldungen!$B$2:$AY$191,31,0)&amp;" ("&amp;VLOOKUP($A81,Adressliste_Anmeldungen!$B$2:$AY$191,28,0)&amp;")"</f>
        <v>599,3 (28)</v>
      </c>
      <c r="N81" s="75">
        <f>VLOOKUP($A81,Adressliste_Anmeldungen!$B$2:$AY$191,29,0)</f>
        <v>8</v>
      </c>
      <c r="O81" s="67" t="str">
        <f>"("&amp;VLOOKUP($A81,Adressliste_Anmeldungen!$B$2:$AY$191,49,0)&amp;")"</f>
        <v>(0)</v>
      </c>
    </row>
    <row r="82" spans="1:15" ht="24.95" customHeight="1" x14ac:dyDescent="0.35">
      <c r="A82" s="72">
        <v>81</v>
      </c>
      <c r="B82" s="68" t="str">
        <f>VLOOKUP($A82,Adressliste_Anmeldungen!$B$2:$AY$191,3,0)</f>
        <v>Hug</v>
      </c>
      <c r="C82" s="68" t="str">
        <f>VLOOKUP($A82,Adressliste_Anmeldungen!$B$2:$AY$191,4,0)</f>
        <v>Heinz</v>
      </c>
      <c r="D82" s="67">
        <f>VLOOKUP($A82,Adressliste_Anmeldungen!$B$2:$AY$191,5,0)</f>
        <v>1952</v>
      </c>
      <c r="E82" s="67" t="str">
        <f>VLOOKUP($A82,Adressliste_Anmeldungen!$B$2:$AY$191,6,0)</f>
        <v>V</v>
      </c>
      <c r="F82" s="68" t="str">
        <f>VLOOKUP($A82,Adressliste_Anmeldungen!$B$2:$AY$191,10,0)</f>
        <v>Ottenbach</v>
      </c>
      <c r="G82" s="73">
        <f>VLOOKUP($A82,Adressliste_Anmeldungen!$B$2:$AY$191,22,0)</f>
        <v>99.7</v>
      </c>
      <c r="H82" s="73">
        <f>VLOOKUP($A82,Adressliste_Anmeldungen!$B$2:$AY$191,23,0)</f>
        <v>100</v>
      </c>
      <c r="I82" s="73">
        <f>VLOOKUP($A82,Adressliste_Anmeldungen!$B$2:$AY$191,24,0)</f>
        <v>99.6</v>
      </c>
      <c r="J82" s="73">
        <f>VLOOKUP($A82,Adressliste_Anmeldungen!$B$2:$AY$191,25,0)</f>
        <v>100.1</v>
      </c>
      <c r="K82" s="73">
        <f>VLOOKUP($A82,Adressliste_Anmeldungen!$B$2:$AY$191,26,0)</f>
        <v>97.3</v>
      </c>
      <c r="L82" s="73">
        <f>VLOOKUP($A82,Adressliste_Anmeldungen!$B$2:$AY$191,27,0)</f>
        <v>100.9</v>
      </c>
      <c r="M82" s="74" t="str">
        <f>VLOOKUP($A82,Adressliste_Anmeldungen!$B$2:$AY$191,31,0)&amp;" ("&amp;VLOOKUP($A82,Adressliste_Anmeldungen!$B$2:$AY$191,28,0)&amp;")"</f>
        <v>597,6 (16)</v>
      </c>
      <c r="N82" s="75">
        <f>VLOOKUP($A82,Adressliste_Anmeldungen!$B$2:$AY$191,29,0)</f>
        <v>14</v>
      </c>
      <c r="O82" s="67" t="str">
        <f>"("&amp;VLOOKUP($A82,Adressliste_Anmeldungen!$B$2:$AY$191,49,0)&amp;")"</f>
        <v>(0)</v>
      </c>
    </row>
    <row r="83" spans="1:15" ht="24.95" customHeight="1" x14ac:dyDescent="0.35">
      <c r="A83" s="72">
        <v>82</v>
      </c>
      <c r="B83" s="68" t="str">
        <f>VLOOKUP($A83,Adressliste_Anmeldungen!$B$2:$AY$191,3,0)</f>
        <v>Brauchli</v>
      </c>
      <c r="C83" s="68" t="str">
        <f>VLOOKUP($A83,Adressliste_Anmeldungen!$B$2:$AY$191,4,0)</f>
        <v>Claudia</v>
      </c>
      <c r="D83" s="67">
        <f>VLOOKUP($A83,Adressliste_Anmeldungen!$B$2:$AY$191,5,0)</f>
        <v>1975</v>
      </c>
      <c r="E83" s="67" t="str">
        <f>VLOOKUP($A83,Adressliste_Anmeldungen!$B$2:$AY$191,6,0)</f>
        <v>E</v>
      </c>
      <c r="F83" s="68" t="str">
        <f>VLOOKUP($A83,Adressliste_Anmeldungen!$B$2:$AY$191,10,0)</f>
        <v>Wildhaus</v>
      </c>
      <c r="G83" s="73">
        <f>VLOOKUP($A83,Adressliste_Anmeldungen!$B$2:$AY$191,22,0)</f>
        <v>101.3</v>
      </c>
      <c r="H83" s="73">
        <f>VLOOKUP($A83,Adressliste_Anmeldungen!$B$2:$AY$191,23,0)</f>
        <v>98.5</v>
      </c>
      <c r="I83" s="73">
        <f>VLOOKUP($A83,Adressliste_Anmeldungen!$B$2:$AY$191,24,0)</f>
        <v>98</v>
      </c>
      <c r="J83" s="73">
        <f>VLOOKUP($A83,Adressliste_Anmeldungen!$B$2:$AY$191,25,0)</f>
        <v>99.2</v>
      </c>
      <c r="K83" s="73">
        <f>VLOOKUP($A83,Adressliste_Anmeldungen!$B$2:$AY$191,26,0)</f>
        <v>99</v>
      </c>
      <c r="L83" s="73">
        <f>VLOOKUP($A83,Adressliste_Anmeldungen!$B$2:$AY$191,27,0)</f>
        <v>101.3</v>
      </c>
      <c r="M83" s="74" t="str">
        <f>VLOOKUP($A83,Adressliste_Anmeldungen!$B$2:$AY$191,31,0)&amp;" ("&amp;VLOOKUP($A83,Adressliste_Anmeldungen!$B$2:$AY$191,28,0)&amp;")"</f>
        <v>597,3 (20)</v>
      </c>
      <c r="N83" s="75">
        <f>VLOOKUP($A83,Adressliste_Anmeldungen!$B$2:$AY$191,29,0)</f>
        <v>8</v>
      </c>
      <c r="O83" s="67" t="str">
        <f>"("&amp;VLOOKUP($A83,Adressliste_Anmeldungen!$B$2:$AY$191,49,0)&amp;")"</f>
        <v>(0)</v>
      </c>
    </row>
    <row r="84" spans="1:15" ht="24.95" customHeight="1" x14ac:dyDescent="0.35">
      <c r="A84" s="72">
        <v>83</v>
      </c>
      <c r="B84" s="68" t="str">
        <f>VLOOKUP($A84,Adressliste_Anmeldungen!$B$2:$AY$191,3,0)</f>
        <v>Baumgartner</v>
      </c>
      <c r="C84" s="68" t="str">
        <f>VLOOKUP($A84,Adressliste_Anmeldungen!$B$2:$AY$191,4,0)</f>
        <v>Andreas</v>
      </c>
      <c r="D84" s="67">
        <f>VLOOKUP($A84,Adressliste_Anmeldungen!$B$2:$AY$191,5,0)</f>
        <v>1952</v>
      </c>
      <c r="E84" s="67" t="str">
        <f>VLOOKUP($A84,Adressliste_Anmeldungen!$B$2:$AY$191,6,0)</f>
        <v>V</v>
      </c>
      <c r="F84" s="68" t="str">
        <f>VLOOKUP($A84,Adressliste_Anmeldungen!$B$2:$AY$191,10,0)</f>
        <v>Burg AG</v>
      </c>
      <c r="G84" s="73">
        <f>VLOOKUP($A84,Adressliste_Anmeldungen!$B$2:$AY$191,22,0)</f>
        <v>97.3</v>
      </c>
      <c r="H84" s="73">
        <f>VLOOKUP($A84,Adressliste_Anmeldungen!$B$2:$AY$191,23,0)</f>
        <v>98.5</v>
      </c>
      <c r="I84" s="73">
        <f>VLOOKUP($A84,Adressliste_Anmeldungen!$B$2:$AY$191,24,0)</f>
        <v>97.3</v>
      </c>
      <c r="J84" s="73">
        <f>VLOOKUP($A84,Adressliste_Anmeldungen!$B$2:$AY$191,25,0)</f>
        <v>102.3</v>
      </c>
      <c r="K84" s="73">
        <f>VLOOKUP($A84,Adressliste_Anmeldungen!$B$2:$AY$191,26,0)</f>
        <v>101.2</v>
      </c>
      <c r="L84" s="73">
        <f>VLOOKUP($A84,Adressliste_Anmeldungen!$B$2:$AY$191,27,0)</f>
        <v>100.5</v>
      </c>
      <c r="M84" s="74" t="str">
        <f>VLOOKUP($A84,Adressliste_Anmeldungen!$B$2:$AY$191,31,0)&amp;" ("&amp;VLOOKUP($A84,Adressliste_Anmeldungen!$B$2:$AY$191,28,0)&amp;")"</f>
        <v>597,1 (19)</v>
      </c>
      <c r="N84" s="75">
        <f>VLOOKUP($A84,Adressliste_Anmeldungen!$B$2:$AY$191,29,0)</f>
        <v>14</v>
      </c>
      <c r="O84" s="67" t="str">
        <f>"("&amp;VLOOKUP($A84,Adressliste_Anmeldungen!$B$2:$AY$191,49,0)&amp;")"</f>
        <v>(0)</v>
      </c>
    </row>
    <row r="85" spans="1:15" ht="24.95" customHeight="1" x14ac:dyDescent="0.35">
      <c r="A85" s="72">
        <v>84</v>
      </c>
      <c r="B85" s="68" t="str">
        <f>VLOOKUP($A85,Adressliste_Anmeldungen!$B$2:$AY$191,3,0)</f>
        <v>Christen</v>
      </c>
      <c r="C85" s="68" t="str">
        <f>VLOOKUP($A85,Adressliste_Anmeldungen!$B$2:$AY$191,4,0)</f>
        <v>Max</v>
      </c>
      <c r="D85" s="67">
        <f>VLOOKUP($A85,Adressliste_Anmeldungen!$B$2:$AY$191,5,0)</f>
        <v>1953</v>
      </c>
      <c r="E85" s="67" t="str">
        <f>VLOOKUP($A85,Adressliste_Anmeldungen!$B$2:$AY$191,6,0)</f>
        <v>V</v>
      </c>
      <c r="F85" s="68" t="str">
        <f>VLOOKUP($A85,Adressliste_Anmeldungen!$B$2:$AY$191,10,0)</f>
        <v>Rothrist</v>
      </c>
      <c r="G85" s="73">
        <f>VLOOKUP($A85,Adressliste_Anmeldungen!$B$2:$AY$191,22,0)</f>
        <v>96.4</v>
      </c>
      <c r="H85" s="73">
        <f>VLOOKUP($A85,Adressliste_Anmeldungen!$B$2:$AY$191,23,0)</f>
        <v>98.2</v>
      </c>
      <c r="I85" s="73">
        <f>VLOOKUP($A85,Adressliste_Anmeldungen!$B$2:$AY$191,24,0)</f>
        <v>100.9</v>
      </c>
      <c r="J85" s="73">
        <f>VLOOKUP($A85,Adressliste_Anmeldungen!$B$2:$AY$191,25,0)</f>
        <v>102</v>
      </c>
      <c r="K85" s="73">
        <f>VLOOKUP($A85,Adressliste_Anmeldungen!$B$2:$AY$191,26,0)</f>
        <v>97.7</v>
      </c>
      <c r="L85" s="73">
        <f>VLOOKUP($A85,Adressliste_Anmeldungen!$B$2:$AY$191,27,0)</f>
        <v>101.8</v>
      </c>
      <c r="M85" s="74" t="str">
        <f>VLOOKUP($A85,Adressliste_Anmeldungen!$B$2:$AY$191,31,0)&amp;" ("&amp;VLOOKUP($A85,Adressliste_Anmeldungen!$B$2:$AY$191,28,0)&amp;")"</f>
        <v>597 (20)</v>
      </c>
      <c r="N85" s="75">
        <f>VLOOKUP($A85,Adressliste_Anmeldungen!$B$2:$AY$191,29,0)</f>
        <v>12</v>
      </c>
      <c r="O85" s="67" t="str">
        <f>"("&amp;VLOOKUP($A85,Adressliste_Anmeldungen!$B$2:$AY$191,49,0)&amp;")"</f>
        <v>(0)</v>
      </c>
    </row>
    <row r="86" spans="1:15" ht="24.95" customHeight="1" x14ac:dyDescent="0.35">
      <c r="A86" s="72">
        <v>85</v>
      </c>
      <c r="B86" s="68" t="str">
        <f>VLOOKUP($A86,Adressliste_Anmeldungen!$B$2:$AY$191,3,0)</f>
        <v>Imboden</v>
      </c>
      <c r="C86" s="68" t="str">
        <f>VLOOKUP($A86,Adressliste_Anmeldungen!$B$2:$AY$191,4,0)</f>
        <v>Werner</v>
      </c>
      <c r="D86" s="67">
        <f>VLOOKUP($A86,Adressliste_Anmeldungen!$B$2:$AY$191,5,0)</f>
        <v>1957</v>
      </c>
      <c r="E86" s="67" t="str">
        <f>VLOOKUP($A86,Adressliste_Anmeldungen!$B$2:$AY$191,6,0)</f>
        <v>V</v>
      </c>
      <c r="F86" s="68" t="str">
        <f>VLOOKUP($A86,Adressliste_Anmeldungen!$B$2:$AY$191,10,0)</f>
        <v>Menznau</v>
      </c>
      <c r="G86" s="73">
        <f>VLOOKUP($A86,Adressliste_Anmeldungen!$B$2:$AY$191,22,0)</f>
        <v>101.5</v>
      </c>
      <c r="H86" s="73">
        <f>VLOOKUP($A86,Adressliste_Anmeldungen!$B$2:$AY$191,23,0)</f>
        <v>98.1</v>
      </c>
      <c r="I86" s="73">
        <f>VLOOKUP($A86,Adressliste_Anmeldungen!$B$2:$AY$191,24,0)</f>
        <v>97.3</v>
      </c>
      <c r="J86" s="73">
        <f>VLOOKUP($A86,Adressliste_Anmeldungen!$B$2:$AY$191,25,0)</f>
        <v>101.7</v>
      </c>
      <c r="K86" s="73">
        <f>VLOOKUP($A86,Adressliste_Anmeldungen!$B$2:$AY$191,26,0)</f>
        <v>99.2</v>
      </c>
      <c r="L86" s="73">
        <f>VLOOKUP($A86,Adressliste_Anmeldungen!$B$2:$AY$191,27,0)</f>
        <v>97.2</v>
      </c>
      <c r="M86" s="74" t="str">
        <f>VLOOKUP($A86,Adressliste_Anmeldungen!$B$2:$AY$191,31,0)&amp;" ("&amp;VLOOKUP($A86,Adressliste_Anmeldungen!$B$2:$AY$191,28,0)&amp;")"</f>
        <v>595 (18)</v>
      </c>
      <c r="N86" s="75">
        <f>VLOOKUP($A86,Adressliste_Anmeldungen!$B$2:$AY$191,29,0)</f>
        <v>12</v>
      </c>
      <c r="O86" s="67" t="str">
        <f>"("&amp;VLOOKUP($A86,Adressliste_Anmeldungen!$B$2:$AY$191,49,0)&amp;")"</f>
        <v>(0)</v>
      </c>
    </row>
    <row r="87" spans="1:15" ht="24.95" customHeight="1" x14ac:dyDescent="0.35">
      <c r="A87" s="72">
        <v>86</v>
      </c>
      <c r="B87" s="68" t="str">
        <f>VLOOKUP($A87,Adressliste_Anmeldungen!$B$2:$AY$191,3,0)</f>
        <v>Quattropani</v>
      </c>
      <c r="C87" s="68" t="str">
        <f>VLOOKUP($A87,Adressliste_Anmeldungen!$B$2:$AY$191,4,0)</f>
        <v>Samuele</v>
      </c>
      <c r="D87" s="67">
        <f>VLOOKUP($A87,Adressliste_Anmeldungen!$B$2:$AY$191,5,0)</f>
        <v>1973</v>
      </c>
      <c r="E87" s="67" t="str">
        <f>VLOOKUP($A87,Adressliste_Anmeldungen!$B$2:$AY$191,6,0)</f>
        <v>E</v>
      </c>
      <c r="F87" s="68" t="str">
        <f>VLOOKUP($A87,Adressliste_Anmeldungen!$B$2:$AY$191,10,0)</f>
        <v>Iseo</v>
      </c>
      <c r="G87" s="73">
        <f>VLOOKUP($A87,Adressliste_Anmeldungen!$B$2:$AY$191,22,0)</f>
        <v>98.8</v>
      </c>
      <c r="H87" s="73">
        <f>VLOOKUP($A87,Adressliste_Anmeldungen!$B$2:$AY$191,23,0)</f>
        <v>97.6</v>
      </c>
      <c r="I87" s="73">
        <f>VLOOKUP($A87,Adressliste_Anmeldungen!$B$2:$AY$191,24,0)</f>
        <v>97.3</v>
      </c>
      <c r="J87" s="73">
        <f>VLOOKUP($A87,Adressliste_Anmeldungen!$B$2:$AY$191,25,0)</f>
        <v>100.2</v>
      </c>
      <c r="K87" s="73">
        <f>VLOOKUP($A87,Adressliste_Anmeldungen!$B$2:$AY$191,26,0)</f>
        <v>100.3</v>
      </c>
      <c r="L87" s="73">
        <f>VLOOKUP($A87,Adressliste_Anmeldungen!$B$2:$AY$191,27,0)</f>
        <v>100.7</v>
      </c>
      <c r="M87" s="74" t="str">
        <f>VLOOKUP($A87,Adressliste_Anmeldungen!$B$2:$AY$191,31,0)&amp;" ("&amp;VLOOKUP($A87,Adressliste_Anmeldungen!$B$2:$AY$191,28,0)&amp;")"</f>
        <v>594,9 (17)</v>
      </c>
      <c r="N87" s="75">
        <f>VLOOKUP($A87,Adressliste_Anmeldungen!$B$2:$AY$191,29,0)</f>
        <v>6</v>
      </c>
      <c r="O87" s="67" t="str">
        <f>"("&amp;VLOOKUP($A87,Adressliste_Anmeldungen!$B$2:$AY$191,49,0)&amp;")"</f>
        <v>(0)</v>
      </c>
    </row>
    <row r="88" spans="1:15" ht="24.95" customHeight="1" x14ac:dyDescent="0.35">
      <c r="A88" s="72">
        <v>87</v>
      </c>
      <c r="B88" s="68" t="str">
        <f>VLOOKUP($A88,Adressliste_Anmeldungen!$B$2:$AY$191,3,0)</f>
        <v>Reber</v>
      </c>
      <c r="C88" s="68" t="str">
        <f>VLOOKUP($A88,Adressliste_Anmeldungen!$B$2:$AY$191,4,0)</f>
        <v>Werner</v>
      </c>
      <c r="D88" s="67">
        <f>VLOOKUP($A88,Adressliste_Anmeldungen!$B$2:$AY$191,5,0)</f>
        <v>1948</v>
      </c>
      <c r="E88" s="67" t="str">
        <f>VLOOKUP($A88,Adressliste_Anmeldungen!$B$2:$AY$191,6,0)</f>
        <v>SV</v>
      </c>
      <c r="F88" s="68" t="str">
        <f>VLOOKUP($A88,Adressliste_Anmeldungen!$B$2:$AY$191,10,0)</f>
        <v>Oey</v>
      </c>
      <c r="G88" s="73">
        <f>VLOOKUP($A88,Adressliste_Anmeldungen!$B$2:$AY$191,22,0)</f>
        <v>96.9</v>
      </c>
      <c r="H88" s="73">
        <f>VLOOKUP($A88,Adressliste_Anmeldungen!$B$2:$AY$191,23,0)</f>
        <v>98.1</v>
      </c>
      <c r="I88" s="73">
        <f>VLOOKUP($A88,Adressliste_Anmeldungen!$B$2:$AY$191,24,0)</f>
        <v>99</v>
      </c>
      <c r="J88" s="73">
        <f>VLOOKUP($A88,Adressliste_Anmeldungen!$B$2:$AY$191,25,0)</f>
        <v>100.4</v>
      </c>
      <c r="K88" s="73">
        <f>VLOOKUP($A88,Adressliste_Anmeldungen!$B$2:$AY$191,26,0)</f>
        <v>100.5</v>
      </c>
      <c r="L88" s="73">
        <f>VLOOKUP($A88,Adressliste_Anmeldungen!$B$2:$AY$191,27,0)</f>
        <v>99.9</v>
      </c>
      <c r="M88" s="74" t="str">
        <f>VLOOKUP($A88,Adressliste_Anmeldungen!$B$2:$AY$191,31,0)&amp;" ("&amp;VLOOKUP($A88,Adressliste_Anmeldungen!$B$2:$AY$191,28,0)&amp;")"</f>
        <v>594,8 (15)</v>
      </c>
      <c r="N88" s="75">
        <f>VLOOKUP($A88,Adressliste_Anmeldungen!$B$2:$AY$191,29,0)</f>
        <v>12</v>
      </c>
      <c r="O88" s="67" t="str">
        <f>"("&amp;VLOOKUP($A88,Adressliste_Anmeldungen!$B$2:$AY$191,49,0)&amp;")"</f>
        <v>(0)</v>
      </c>
    </row>
    <row r="89" spans="1:15" ht="24.95" customHeight="1" x14ac:dyDescent="0.35">
      <c r="A89" s="72">
        <v>88</v>
      </c>
      <c r="B89" s="68" t="str">
        <f>VLOOKUP($A89,Adressliste_Anmeldungen!$B$2:$AY$191,3,0)</f>
        <v>Lei</v>
      </c>
      <c r="C89" s="68" t="str">
        <f>VLOOKUP($A89,Adressliste_Anmeldungen!$B$2:$AY$191,4,0)</f>
        <v>Karolina</v>
      </c>
      <c r="D89" s="67">
        <f>VLOOKUP($A89,Adressliste_Anmeldungen!$B$2:$AY$191,5,0)</f>
        <v>1974</v>
      </c>
      <c r="E89" s="67" t="str">
        <f>VLOOKUP($A89,Adressliste_Anmeldungen!$B$2:$AY$191,6,0)</f>
        <v>E</v>
      </c>
      <c r="F89" s="68" t="str">
        <f>VLOOKUP($A89,Adressliste_Anmeldungen!$B$2:$AY$191,10,0)</f>
        <v>Reinach</v>
      </c>
      <c r="G89" s="73">
        <f>VLOOKUP($A89,Adressliste_Anmeldungen!$B$2:$AY$191,22,0)</f>
        <v>98.6</v>
      </c>
      <c r="H89" s="73">
        <f>VLOOKUP($A89,Adressliste_Anmeldungen!$B$2:$AY$191,23,0)</f>
        <v>100.3</v>
      </c>
      <c r="I89" s="73">
        <f>VLOOKUP($A89,Adressliste_Anmeldungen!$B$2:$AY$191,24,0)</f>
        <v>100.6</v>
      </c>
      <c r="J89" s="73">
        <f>VLOOKUP($A89,Adressliste_Anmeldungen!$B$2:$AY$191,25,0)</f>
        <v>97.6</v>
      </c>
      <c r="K89" s="73">
        <f>VLOOKUP($A89,Adressliste_Anmeldungen!$B$2:$AY$191,26,0)</f>
        <v>100.4</v>
      </c>
      <c r="L89" s="73">
        <f>VLOOKUP($A89,Adressliste_Anmeldungen!$B$2:$AY$191,27,0)</f>
        <v>97</v>
      </c>
      <c r="M89" s="74" t="str">
        <f>VLOOKUP($A89,Adressliste_Anmeldungen!$B$2:$AY$191,31,0)&amp;" ("&amp;VLOOKUP($A89,Adressliste_Anmeldungen!$B$2:$AY$191,28,0)&amp;")"</f>
        <v>594,5 (15)</v>
      </c>
      <c r="N89" s="75">
        <f>VLOOKUP($A89,Adressliste_Anmeldungen!$B$2:$AY$191,29,0)</f>
        <v>6</v>
      </c>
      <c r="O89" s="67" t="str">
        <f>"("&amp;VLOOKUP($A89,Adressliste_Anmeldungen!$B$2:$AY$191,49,0)&amp;")"</f>
        <v>(0)</v>
      </c>
    </row>
    <row r="90" spans="1:15" ht="24.95" customHeight="1" x14ac:dyDescent="0.35">
      <c r="A90" s="72">
        <v>89</v>
      </c>
      <c r="B90" s="68" t="str">
        <f>VLOOKUP($A90,Adressliste_Anmeldungen!$B$2:$AY$191,3,0)</f>
        <v>Nava</v>
      </c>
      <c r="C90" s="68" t="str">
        <f>VLOOKUP($A90,Adressliste_Anmeldungen!$B$2:$AY$191,4,0)</f>
        <v>Andrea</v>
      </c>
      <c r="D90" s="67">
        <f>VLOOKUP($A90,Adressliste_Anmeldungen!$B$2:$AY$191,5,0)</f>
        <v>1994</v>
      </c>
      <c r="E90" s="67" t="str">
        <f>VLOOKUP($A90,Adressliste_Anmeldungen!$B$2:$AY$191,6,0)</f>
        <v>E</v>
      </c>
      <c r="F90" s="68" t="str">
        <f>VLOOKUP($A90,Adressliste_Anmeldungen!$B$2:$AY$191,10,0)</f>
        <v>Agno</v>
      </c>
      <c r="G90" s="73">
        <f>VLOOKUP($A90,Adressliste_Anmeldungen!$B$2:$AY$191,22,0)</f>
        <v>100.7</v>
      </c>
      <c r="H90" s="73">
        <f>VLOOKUP($A90,Adressliste_Anmeldungen!$B$2:$AY$191,23,0)</f>
        <v>97.2</v>
      </c>
      <c r="I90" s="73">
        <f>VLOOKUP($A90,Adressliste_Anmeldungen!$B$2:$AY$191,24,0)</f>
        <v>98.9</v>
      </c>
      <c r="J90" s="73">
        <f>VLOOKUP($A90,Adressliste_Anmeldungen!$B$2:$AY$191,25,0)</f>
        <v>97.8</v>
      </c>
      <c r="K90" s="73">
        <f>VLOOKUP($A90,Adressliste_Anmeldungen!$B$2:$AY$191,26,0)</f>
        <v>101</v>
      </c>
      <c r="L90" s="73">
        <f>VLOOKUP($A90,Adressliste_Anmeldungen!$B$2:$AY$191,27,0)</f>
        <v>97.6</v>
      </c>
      <c r="M90" s="74" t="str">
        <f>VLOOKUP($A90,Adressliste_Anmeldungen!$B$2:$AY$191,31,0)&amp;" ("&amp;VLOOKUP($A90,Adressliste_Anmeldungen!$B$2:$AY$191,28,0)&amp;")"</f>
        <v>593,2 (20)</v>
      </c>
      <c r="N90" s="75">
        <f>VLOOKUP($A90,Adressliste_Anmeldungen!$B$2:$AY$191,29,0)</f>
        <v>6</v>
      </c>
      <c r="O90" s="67" t="str">
        <f>"("&amp;VLOOKUP($A90,Adressliste_Anmeldungen!$B$2:$AY$191,49,0)&amp;")"</f>
        <v>(0)</v>
      </c>
    </row>
    <row r="91" spans="1:15" ht="24.95" customHeight="1" x14ac:dyDescent="0.35">
      <c r="A91" s="72">
        <v>90</v>
      </c>
      <c r="B91" s="68" t="str">
        <f>VLOOKUP($A91,Adressliste_Anmeldungen!$B$2:$AY$191,3,0)</f>
        <v>Wallner</v>
      </c>
      <c r="C91" s="68" t="str">
        <f>VLOOKUP($A91,Adressliste_Anmeldungen!$B$2:$AY$191,4,0)</f>
        <v>Martin</v>
      </c>
      <c r="D91" s="67">
        <f>VLOOKUP($A91,Adressliste_Anmeldungen!$B$2:$AY$191,5,0)</f>
        <v>1948</v>
      </c>
      <c r="E91" s="67" t="str">
        <f>VLOOKUP($A91,Adressliste_Anmeldungen!$B$2:$AY$191,6,0)</f>
        <v>SV</v>
      </c>
      <c r="F91" s="68" t="str">
        <f>VLOOKUP($A91,Adressliste_Anmeldungen!$B$2:$AY$191,10,0)</f>
        <v>Winterthur</v>
      </c>
      <c r="G91" s="73">
        <f>VLOOKUP($A91,Adressliste_Anmeldungen!$B$2:$AY$191,22,0)</f>
        <v>100.6</v>
      </c>
      <c r="H91" s="73">
        <f>VLOOKUP($A91,Adressliste_Anmeldungen!$B$2:$AY$191,23,0)</f>
        <v>98.6</v>
      </c>
      <c r="I91" s="73">
        <f>VLOOKUP($A91,Adressliste_Anmeldungen!$B$2:$AY$191,24,0)</f>
        <v>96.5</v>
      </c>
      <c r="J91" s="73">
        <f>VLOOKUP($A91,Adressliste_Anmeldungen!$B$2:$AY$191,25,0)</f>
        <v>99</v>
      </c>
      <c r="K91" s="73">
        <f>VLOOKUP($A91,Adressliste_Anmeldungen!$B$2:$AY$191,26,0)</f>
        <v>100.8</v>
      </c>
      <c r="L91" s="73">
        <f>VLOOKUP($A91,Adressliste_Anmeldungen!$B$2:$AY$191,27,0)</f>
        <v>95.5</v>
      </c>
      <c r="M91" s="74" t="str">
        <f>VLOOKUP($A91,Adressliste_Anmeldungen!$B$2:$AY$191,31,0)&amp;" ("&amp;VLOOKUP($A91,Adressliste_Anmeldungen!$B$2:$AY$191,28,0)&amp;")"</f>
        <v>591 (18)</v>
      </c>
      <c r="N91" s="75">
        <f>VLOOKUP($A91,Adressliste_Anmeldungen!$B$2:$AY$191,29,0)</f>
        <v>10</v>
      </c>
      <c r="O91" s="67" t="str">
        <f>"("&amp;VLOOKUP($A91,Adressliste_Anmeldungen!$B$2:$AY$191,49,0)&amp;")"</f>
        <v>(0)</v>
      </c>
    </row>
    <row r="92" spans="1:15" ht="24.95" customHeight="1" x14ac:dyDescent="0.35">
      <c r="A92" s="72">
        <v>91</v>
      </c>
      <c r="B92" s="68" t="str">
        <f>VLOOKUP($A92,Adressliste_Anmeldungen!$B$2:$AY$191,3,0)</f>
        <v>Olgiate</v>
      </c>
      <c r="C92" s="68" t="str">
        <f>VLOOKUP($A92,Adressliste_Anmeldungen!$B$2:$AY$191,4,0)</f>
        <v>Danilo</v>
      </c>
      <c r="D92" s="67">
        <f>VLOOKUP($A92,Adressliste_Anmeldungen!$B$2:$AY$191,5,0)</f>
        <v>1959</v>
      </c>
      <c r="E92" s="67" t="str">
        <f>VLOOKUP($A92,Adressliste_Anmeldungen!$B$2:$AY$191,6,0)</f>
        <v>S</v>
      </c>
      <c r="F92" s="68" t="str">
        <f>VLOOKUP($A92,Adressliste_Anmeldungen!$B$2:$AY$191,10,0)</f>
        <v>Iseo</v>
      </c>
      <c r="G92" s="73">
        <f>VLOOKUP($A92,Adressliste_Anmeldungen!$B$2:$AY$191,22,0)</f>
        <v>98</v>
      </c>
      <c r="H92" s="73">
        <f>VLOOKUP($A92,Adressliste_Anmeldungen!$B$2:$AY$191,23,0)</f>
        <v>100.1</v>
      </c>
      <c r="I92" s="73">
        <f>VLOOKUP($A92,Adressliste_Anmeldungen!$B$2:$AY$191,24,0)</f>
        <v>97.3</v>
      </c>
      <c r="J92" s="73">
        <f>VLOOKUP($A92,Adressliste_Anmeldungen!$B$2:$AY$191,25,0)</f>
        <v>95.6</v>
      </c>
      <c r="K92" s="73">
        <f>VLOOKUP($A92,Adressliste_Anmeldungen!$B$2:$AY$191,26,0)</f>
        <v>102.5</v>
      </c>
      <c r="L92" s="73">
        <f>VLOOKUP($A92,Adressliste_Anmeldungen!$B$2:$AY$191,27,0)</f>
        <v>96.9</v>
      </c>
      <c r="M92" s="74" t="str">
        <f>VLOOKUP($A92,Adressliste_Anmeldungen!$B$2:$AY$191,31,0)&amp;" ("&amp;VLOOKUP($A92,Adressliste_Anmeldungen!$B$2:$AY$191,28,0)&amp;")"</f>
        <v>590,4 (20)</v>
      </c>
      <c r="N92" s="75">
        <f>VLOOKUP($A92,Adressliste_Anmeldungen!$B$2:$AY$191,29,0)</f>
        <v>6</v>
      </c>
      <c r="O92" s="67" t="str">
        <f>"("&amp;VLOOKUP($A92,Adressliste_Anmeldungen!$B$2:$AY$191,49,0)&amp;")"</f>
        <v>(0)</v>
      </c>
    </row>
    <row r="93" spans="1:15" ht="24.95" customHeight="1" x14ac:dyDescent="0.35">
      <c r="A93" s="72">
        <v>92</v>
      </c>
      <c r="B93" s="68" t="str">
        <f>VLOOKUP($A93,Adressliste_Anmeldungen!$B$2:$AY$191,3,0)</f>
        <v>Egli</v>
      </c>
      <c r="C93" s="68" t="str">
        <f>VLOOKUP($A93,Adressliste_Anmeldungen!$B$2:$AY$191,4,0)</f>
        <v>Rolf</v>
      </c>
      <c r="D93" s="67">
        <f>VLOOKUP($A93,Adressliste_Anmeldungen!$B$2:$AY$191,5,0)</f>
        <v>1956</v>
      </c>
      <c r="E93" s="67" t="str">
        <f>VLOOKUP($A93,Adressliste_Anmeldungen!$B$2:$AY$191,6,0)</f>
        <v>V</v>
      </c>
      <c r="F93" s="68" t="str">
        <f>VLOOKUP($A93,Adressliste_Anmeldungen!$B$2:$AY$191,10,0)</f>
        <v>Gundetswil</v>
      </c>
      <c r="G93" s="73">
        <f>VLOOKUP($A93,Adressliste_Anmeldungen!$B$2:$AY$191,22,0)</f>
        <v>98.8</v>
      </c>
      <c r="H93" s="73">
        <f>VLOOKUP($A93,Adressliste_Anmeldungen!$B$2:$AY$191,23,0)</f>
        <v>100.7</v>
      </c>
      <c r="I93" s="73">
        <f>VLOOKUP($A93,Adressliste_Anmeldungen!$B$2:$AY$191,24,0)</f>
        <v>96.8</v>
      </c>
      <c r="J93" s="73">
        <f>VLOOKUP($A93,Adressliste_Anmeldungen!$B$2:$AY$191,25,0)</f>
        <v>97.6</v>
      </c>
      <c r="K93" s="73">
        <f>VLOOKUP($A93,Adressliste_Anmeldungen!$B$2:$AY$191,26,0)</f>
        <v>98</v>
      </c>
      <c r="L93" s="73">
        <f>VLOOKUP($A93,Adressliste_Anmeldungen!$B$2:$AY$191,27,0)</f>
        <v>98.3</v>
      </c>
      <c r="M93" s="74" t="str">
        <f>VLOOKUP($A93,Adressliste_Anmeldungen!$B$2:$AY$191,31,0)&amp;" ("&amp;VLOOKUP($A93,Adressliste_Anmeldungen!$B$2:$AY$191,28,0)&amp;")"</f>
        <v>590,2 (20)</v>
      </c>
      <c r="N93" s="75">
        <f>VLOOKUP($A93,Adressliste_Anmeldungen!$B$2:$AY$191,29,0)</f>
        <v>10</v>
      </c>
      <c r="O93" s="67" t="str">
        <f>"("&amp;VLOOKUP($A93,Adressliste_Anmeldungen!$B$2:$AY$191,49,0)&amp;")"</f>
        <v>(0)</v>
      </c>
    </row>
    <row r="94" spans="1:15" ht="24.95" customHeight="1" x14ac:dyDescent="0.35">
      <c r="A94" s="72">
        <v>93</v>
      </c>
      <c r="B94" s="68" t="str">
        <f>VLOOKUP($A94,Adressliste_Anmeldungen!$B$2:$AY$191,3,0)</f>
        <v>Bühler</v>
      </c>
      <c r="C94" s="68" t="str">
        <f>VLOOKUP($A94,Adressliste_Anmeldungen!$B$2:$AY$191,4,0)</f>
        <v>Otto</v>
      </c>
      <c r="D94" s="67">
        <f>VLOOKUP($A94,Adressliste_Anmeldungen!$B$2:$AY$191,5,0)</f>
        <v>1953</v>
      </c>
      <c r="E94" s="67" t="str">
        <f>VLOOKUP($A94,Adressliste_Anmeldungen!$B$2:$AY$191,6,0)</f>
        <v>V</v>
      </c>
      <c r="F94" s="68" t="str">
        <f>VLOOKUP($A94,Adressliste_Anmeldungen!$B$2:$AY$191,10,0)</f>
        <v>Aarwangen</v>
      </c>
      <c r="G94" s="73">
        <f>VLOOKUP($A94,Adressliste_Anmeldungen!$B$2:$AY$191,22,0)</f>
        <v>96.9</v>
      </c>
      <c r="H94" s="73">
        <f>VLOOKUP($A94,Adressliste_Anmeldungen!$B$2:$AY$191,23,0)</f>
        <v>98.9</v>
      </c>
      <c r="I94" s="73">
        <f>VLOOKUP($A94,Adressliste_Anmeldungen!$B$2:$AY$191,24,0)</f>
        <v>100.5</v>
      </c>
      <c r="J94" s="73">
        <f>VLOOKUP($A94,Adressliste_Anmeldungen!$B$2:$AY$191,25,0)</f>
        <v>99.6</v>
      </c>
      <c r="K94" s="73">
        <f>VLOOKUP($A94,Adressliste_Anmeldungen!$B$2:$AY$191,26,0)</f>
        <v>97</v>
      </c>
      <c r="L94" s="73">
        <f>VLOOKUP($A94,Adressliste_Anmeldungen!$B$2:$AY$191,27,0)</f>
        <v>95.3</v>
      </c>
      <c r="M94" s="74" t="str">
        <f>VLOOKUP($A94,Adressliste_Anmeldungen!$B$2:$AY$191,31,0)&amp;" ("&amp;VLOOKUP($A94,Adressliste_Anmeldungen!$B$2:$AY$191,28,0)&amp;")"</f>
        <v>588,2 (13)</v>
      </c>
      <c r="N94" s="75">
        <f>VLOOKUP($A94,Adressliste_Anmeldungen!$B$2:$AY$191,29,0)</f>
        <v>10</v>
      </c>
      <c r="O94" s="67" t="str">
        <f>"("&amp;VLOOKUP($A94,Adressliste_Anmeldungen!$B$2:$AY$191,49,0)&amp;")"</f>
        <v>(0)</v>
      </c>
    </row>
    <row r="95" spans="1:15" ht="24.95" customHeight="1" x14ac:dyDescent="0.35">
      <c r="A95" s="72">
        <v>94</v>
      </c>
      <c r="B95" s="68" t="str">
        <f>VLOOKUP($A95,Adressliste_Anmeldungen!$B$2:$AY$191,3,0)</f>
        <v>Sigrist</v>
      </c>
      <c r="C95" s="68" t="str">
        <f>VLOOKUP($A95,Adressliste_Anmeldungen!$B$2:$AY$191,4,0)</f>
        <v>Dominic</v>
      </c>
      <c r="D95" s="67">
        <f>VLOOKUP($A95,Adressliste_Anmeldungen!$B$2:$AY$191,5,0)</f>
        <v>1969</v>
      </c>
      <c r="E95" s="67" t="str">
        <f>VLOOKUP($A95,Adressliste_Anmeldungen!$B$2:$AY$191,6,0)</f>
        <v>S</v>
      </c>
      <c r="F95" s="68" t="str">
        <f>VLOOKUP($A95,Adressliste_Anmeldungen!$B$2:$AY$191,10,0)</f>
        <v>Winterthur</v>
      </c>
      <c r="G95" s="73">
        <f>VLOOKUP($A95,Adressliste_Anmeldungen!$B$2:$AY$191,22,0)</f>
        <v>98.5</v>
      </c>
      <c r="H95" s="73">
        <f>VLOOKUP($A95,Adressliste_Anmeldungen!$B$2:$AY$191,23,0)</f>
        <v>98.7</v>
      </c>
      <c r="I95" s="73">
        <f>VLOOKUP($A95,Adressliste_Anmeldungen!$B$2:$AY$191,24,0)</f>
        <v>97.7</v>
      </c>
      <c r="J95" s="73">
        <f>VLOOKUP($A95,Adressliste_Anmeldungen!$B$2:$AY$191,25,0)</f>
        <v>97.3</v>
      </c>
      <c r="K95" s="73">
        <f>VLOOKUP($A95,Adressliste_Anmeldungen!$B$2:$AY$191,26,0)</f>
        <v>97.4</v>
      </c>
      <c r="L95" s="73">
        <f>VLOOKUP($A95,Adressliste_Anmeldungen!$B$2:$AY$191,27,0)</f>
        <v>97.5</v>
      </c>
      <c r="M95" s="74" t="str">
        <f>VLOOKUP($A95,Adressliste_Anmeldungen!$B$2:$AY$191,31,0)&amp;" ("&amp;VLOOKUP($A95,Adressliste_Anmeldungen!$B$2:$AY$191,28,0)&amp;")"</f>
        <v>587,1 (11)</v>
      </c>
      <c r="N95" s="75">
        <f>VLOOKUP($A95,Adressliste_Anmeldungen!$B$2:$AY$191,29,0)</f>
        <v>6</v>
      </c>
      <c r="O95" s="67" t="str">
        <f>"("&amp;VLOOKUP($A95,Adressliste_Anmeldungen!$B$2:$AY$191,49,0)&amp;")"</f>
        <v>(0)</v>
      </c>
    </row>
    <row r="96" spans="1:15" ht="24.95" customHeight="1" x14ac:dyDescent="0.35">
      <c r="A96" s="72">
        <v>95</v>
      </c>
      <c r="B96" s="68" t="str">
        <f>VLOOKUP($A96,Adressliste_Anmeldungen!$B$2:$AY$191,3,0)</f>
        <v>Ryser</v>
      </c>
      <c r="C96" s="68" t="str">
        <f>VLOOKUP($A96,Adressliste_Anmeldungen!$B$2:$AY$191,4,0)</f>
        <v>Walter</v>
      </c>
      <c r="D96" s="67">
        <f>VLOOKUP($A96,Adressliste_Anmeldungen!$B$2:$AY$191,5,0)</f>
        <v>1956</v>
      </c>
      <c r="E96" s="67" t="str">
        <f>VLOOKUP($A96,Adressliste_Anmeldungen!$B$2:$AY$191,6,0)</f>
        <v>V</v>
      </c>
      <c r="F96" s="68" t="str">
        <f>VLOOKUP($A96,Adressliste_Anmeldungen!$B$2:$AY$191,10,0)</f>
        <v>Rohrbach</v>
      </c>
      <c r="G96" s="73">
        <f>VLOOKUP($A96,Adressliste_Anmeldungen!$B$2:$AY$191,22,0)</f>
        <v>100.2</v>
      </c>
      <c r="H96" s="73">
        <f>VLOOKUP($A96,Adressliste_Anmeldungen!$B$2:$AY$191,23,0)</f>
        <v>97.7</v>
      </c>
      <c r="I96" s="73">
        <f>VLOOKUP($A96,Adressliste_Anmeldungen!$B$2:$AY$191,24,0)</f>
        <v>96.3</v>
      </c>
      <c r="J96" s="73">
        <f>VLOOKUP($A96,Adressliste_Anmeldungen!$B$2:$AY$191,25,0)</f>
        <v>98.2</v>
      </c>
      <c r="K96" s="73">
        <f>VLOOKUP($A96,Adressliste_Anmeldungen!$B$2:$AY$191,26,0)</f>
        <v>94.3</v>
      </c>
      <c r="L96" s="73">
        <f>VLOOKUP($A96,Adressliste_Anmeldungen!$B$2:$AY$191,27,0)</f>
        <v>95.5</v>
      </c>
      <c r="M96" s="74" t="str">
        <f>VLOOKUP($A96,Adressliste_Anmeldungen!$B$2:$AY$191,31,0)&amp;" ("&amp;VLOOKUP($A96,Adressliste_Anmeldungen!$B$2:$AY$191,28,0)&amp;")"</f>
        <v>582,2 (11)</v>
      </c>
      <c r="N96" s="75">
        <f>VLOOKUP($A96,Adressliste_Anmeldungen!$B$2:$AY$191,29,0)</f>
        <v>8</v>
      </c>
      <c r="O96" s="67" t="str">
        <f>"("&amp;VLOOKUP($A96,Adressliste_Anmeldungen!$B$2:$AY$191,49,0)&amp;")"</f>
        <v>(0)</v>
      </c>
    </row>
    <row r="97" spans="1:19" ht="24.95" customHeight="1" x14ac:dyDescent="0.35">
      <c r="A97" s="72">
        <v>96</v>
      </c>
      <c r="B97" s="68" t="str">
        <f>VLOOKUP($A97,Adressliste_Anmeldungen!$B$2:$AY$191,3,0)</f>
        <v>Baumberger</v>
      </c>
      <c r="C97" s="68" t="str">
        <f>VLOOKUP($A97,Adressliste_Anmeldungen!$B$2:$AY$191,4,0)</f>
        <v>Daniel</v>
      </c>
      <c r="D97" s="67">
        <f>VLOOKUP($A97,Adressliste_Anmeldungen!$B$2:$AY$191,5,0)</f>
        <v>1967</v>
      </c>
      <c r="E97" s="67" t="str">
        <f>VLOOKUP($A97,Adressliste_Anmeldungen!$B$2:$AY$191,6,0)</f>
        <v>S</v>
      </c>
      <c r="F97" s="68" t="str">
        <f>VLOOKUP($A97,Adressliste_Anmeldungen!$B$2:$AY$191,10,0)</f>
        <v>Winterthur</v>
      </c>
      <c r="G97" s="73">
        <f>VLOOKUP($A97,Adressliste_Anmeldungen!$B$2:$AY$191,22,0)</f>
        <v>93.4</v>
      </c>
      <c r="H97" s="73">
        <f>VLOOKUP($A97,Adressliste_Anmeldungen!$B$2:$AY$191,23,0)</f>
        <v>94.7</v>
      </c>
      <c r="I97" s="73">
        <f>VLOOKUP($A97,Adressliste_Anmeldungen!$B$2:$AY$191,24,0)</f>
        <v>96.8</v>
      </c>
      <c r="J97" s="73">
        <f>VLOOKUP($A97,Adressliste_Anmeldungen!$B$2:$AY$191,25,0)</f>
        <v>100.4</v>
      </c>
      <c r="K97" s="73">
        <f>VLOOKUP($A97,Adressliste_Anmeldungen!$B$2:$AY$191,26,0)</f>
        <v>95.6</v>
      </c>
      <c r="L97" s="73">
        <f>VLOOKUP($A97,Adressliste_Anmeldungen!$B$2:$AY$191,27,0)</f>
        <v>97.5</v>
      </c>
      <c r="M97" s="74" t="str">
        <f>VLOOKUP($A97,Adressliste_Anmeldungen!$B$2:$AY$191,31,0)&amp;" ("&amp;VLOOKUP($A97,Adressliste_Anmeldungen!$B$2:$AY$191,28,0)&amp;")"</f>
        <v>578,4 (9)</v>
      </c>
      <c r="N97" s="75">
        <f>VLOOKUP($A97,Adressliste_Anmeldungen!$B$2:$AY$191,29,0)</f>
        <v>6</v>
      </c>
      <c r="O97" s="67" t="str">
        <f>"("&amp;VLOOKUP($A97,Adressliste_Anmeldungen!$B$2:$AY$191,49,0)&amp;")"</f>
        <v>(0)</v>
      </c>
    </row>
    <row r="98" spans="1:19" ht="24.95" customHeight="1" x14ac:dyDescent="0.35">
      <c r="A98" s="72">
        <v>97</v>
      </c>
      <c r="B98" s="68" t="str">
        <f>VLOOKUP($A98,Adressliste_Anmeldungen!$B$2:$AY$191,3,0)</f>
        <v>Bachofen</v>
      </c>
      <c r="C98" s="68" t="str">
        <f>VLOOKUP($A98,Adressliste_Anmeldungen!$B$2:$AY$191,4,0)</f>
        <v>Karl</v>
      </c>
      <c r="D98" s="67">
        <f>VLOOKUP($A98,Adressliste_Anmeldungen!$B$2:$AY$191,5,0)</f>
        <v>1958</v>
      </c>
      <c r="E98" s="67" t="str">
        <f>VLOOKUP($A98,Adressliste_Anmeldungen!$B$2:$AY$191,6,0)</f>
        <v>V</v>
      </c>
      <c r="F98" s="68" t="str">
        <f>VLOOKUP($A98,Adressliste_Anmeldungen!$B$2:$AY$191,10,0)</f>
        <v>Adliswil</v>
      </c>
      <c r="G98" s="73">
        <f>VLOOKUP($A98,Adressliste_Anmeldungen!$B$2:$AY$191,22,0)</f>
        <v>99.7</v>
      </c>
      <c r="H98" s="73">
        <f>VLOOKUP($A98,Adressliste_Anmeldungen!$B$2:$AY$191,23,0)</f>
        <v>93.4</v>
      </c>
      <c r="I98" s="73">
        <f>VLOOKUP($A98,Adressliste_Anmeldungen!$B$2:$AY$191,24,0)</f>
        <v>88.4</v>
      </c>
      <c r="J98" s="73">
        <f>VLOOKUP($A98,Adressliste_Anmeldungen!$B$2:$AY$191,25,0)</f>
        <v>95.6</v>
      </c>
      <c r="K98" s="73">
        <f>VLOOKUP($A98,Adressliste_Anmeldungen!$B$2:$AY$191,26,0)</f>
        <v>96</v>
      </c>
      <c r="L98" s="73">
        <f>VLOOKUP($A98,Adressliste_Anmeldungen!$B$2:$AY$191,27,0)</f>
        <v>98.6</v>
      </c>
      <c r="M98" s="74" t="str">
        <f>VLOOKUP($A98,Adressliste_Anmeldungen!$B$2:$AY$191,31,0)&amp;" ("&amp;VLOOKUP($A98,Adressliste_Anmeldungen!$B$2:$AY$191,28,0)&amp;")"</f>
        <v>571,7 (13)</v>
      </c>
      <c r="N98" s="75">
        <f>VLOOKUP($A98,Adressliste_Anmeldungen!$B$2:$AY$191,29,0)</f>
        <v>6</v>
      </c>
      <c r="O98" s="67" t="str">
        <f>"("&amp;VLOOKUP($A98,Adressliste_Anmeldungen!$B$2:$AY$191,49,0)&amp;")"</f>
        <v>(0)</v>
      </c>
    </row>
    <row r="99" spans="1:19" ht="24.95" customHeight="1" x14ac:dyDescent="0.35">
      <c r="A99" s="72">
        <v>98</v>
      </c>
      <c r="B99" s="68" t="e">
        <f>VLOOKUP($A99,Adressliste_Anmeldungen!$B$2:$AY$191,3,0)</f>
        <v>#N/A</v>
      </c>
      <c r="C99" s="68" t="e">
        <f>VLOOKUP($A99,Adressliste_Anmeldungen!$B$2:$AY$191,4,0)</f>
        <v>#N/A</v>
      </c>
      <c r="D99" s="67" t="e">
        <f>VLOOKUP($A99,Adressliste_Anmeldungen!$B$2:$AY$191,5,0)</f>
        <v>#N/A</v>
      </c>
      <c r="E99" s="67" t="e">
        <f>VLOOKUP($A99,Adressliste_Anmeldungen!$B$2:$AY$191,6,0)</f>
        <v>#N/A</v>
      </c>
      <c r="F99" s="68" t="e">
        <f>VLOOKUP($A99,Adressliste_Anmeldungen!$B$2:$AY$191,10,0)</f>
        <v>#N/A</v>
      </c>
      <c r="G99" s="73">
        <f>VLOOKUP($A99,Adressliste_Anmeldungen!$B$2:$AY$191,22,0)</f>
        <v>0</v>
      </c>
      <c r="H99" s="73">
        <f>VLOOKUP($A99,Adressliste_Anmeldungen!$B$2:$AY$191,23,0)</f>
        <v>0</v>
      </c>
      <c r="I99" s="73">
        <f>VLOOKUP($A99,Adressliste_Anmeldungen!$B$2:$AY$191,24,0)</f>
        <v>0</v>
      </c>
      <c r="J99" s="73">
        <f>VLOOKUP($A99,Adressliste_Anmeldungen!$B$2:$AY$191,25,0)</f>
        <v>0</v>
      </c>
      <c r="K99" s="73">
        <f>VLOOKUP($A99,Adressliste_Anmeldungen!$B$2:$AY$191,26,0)</f>
        <v>0</v>
      </c>
      <c r="L99" s="73">
        <f>VLOOKUP($A99,Adressliste_Anmeldungen!$B$2:$AY$191,27,0)</f>
        <v>0</v>
      </c>
      <c r="M99" s="74" t="str">
        <f>VLOOKUP($A99,Adressliste_Anmeldungen!$B$2:$AY$191,31,0)&amp;" ("&amp;VLOOKUP($A99,Adressliste_Anmeldungen!$B$2:$AY$191,28,0)&amp;")"</f>
        <v>0 ()</v>
      </c>
      <c r="N99" s="75" t="e">
        <f>VLOOKUP($A99,Adressliste_Anmeldungen!$B$2:$AY$191,29,0)</f>
        <v>#N/A</v>
      </c>
      <c r="O99" s="67" t="str">
        <f>"("&amp;VLOOKUP($A99,Adressliste_Anmeldungen!$B$2:$AY$191,49,0)&amp;")"</f>
        <v>(0)</v>
      </c>
    </row>
    <row r="100" spans="1:19" ht="24.95" customHeight="1" x14ac:dyDescent="0.35">
      <c r="A100" s="72">
        <v>99</v>
      </c>
      <c r="B100" s="68" t="e">
        <f>VLOOKUP($A100,Adressliste_Anmeldungen!$B$2:$AY$191,3,0)</f>
        <v>#N/A</v>
      </c>
      <c r="C100" s="68" t="e">
        <f>VLOOKUP($A100,Adressliste_Anmeldungen!$B$2:$AY$191,4,0)</f>
        <v>#N/A</v>
      </c>
      <c r="D100" s="67" t="e">
        <f>VLOOKUP($A100,Adressliste_Anmeldungen!$B$2:$AY$191,5,0)</f>
        <v>#N/A</v>
      </c>
      <c r="E100" s="67" t="e">
        <f>VLOOKUP($A100,Adressliste_Anmeldungen!$B$2:$AY$191,6,0)</f>
        <v>#N/A</v>
      </c>
      <c r="F100" s="68" t="e">
        <f>VLOOKUP($A100,Adressliste_Anmeldungen!$B$2:$AY$191,10,0)</f>
        <v>#N/A</v>
      </c>
      <c r="G100" s="73" t="e">
        <f>VLOOKUP($A100,Adressliste_Anmeldungen!$B$2:$AY$191,22,0)</f>
        <v>#N/A</v>
      </c>
      <c r="H100" s="73" t="e">
        <f>VLOOKUP($A100,Adressliste_Anmeldungen!$B$2:$AY$191,23,0)</f>
        <v>#N/A</v>
      </c>
      <c r="I100" s="73" t="e">
        <f>VLOOKUP($A100,Adressliste_Anmeldungen!$B$2:$AY$191,24,0)</f>
        <v>#N/A</v>
      </c>
      <c r="J100" s="73" t="e">
        <f>VLOOKUP($A100,Adressliste_Anmeldungen!$B$2:$AY$191,25,0)</f>
        <v>#N/A</v>
      </c>
      <c r="K100" s="73" t="e">
        <f>VLOOKUP($A100,Adressliste_Anmeldungen!$B$2:$AY$191,26,0)</f>
        <v>#N/A</v>
      </c>
      <c r="L100" s="73" t="e">
        <f>VLOOKUP($A100,Adressliste_Anmeldungen!$B$2:$AY$191,27,0)</f>
        <v>#N/A</v>
      </c>
      <c r="M100" s="74" t="e">
        <f>VLOOKUP($A100,Adressliste_Anmeldungen!$B$2:$AY$191,31,0)&amp;" ("&amp;VLOOKUP($A100,Adressliste_Anmeldungen!$B$2:$AY$191,28,0)&amp;")"</f>
        <v>#N/A</v>
      </c>
      <c r="N100" s="75" t="e">
        <f>VLOOKUP($A100,Adressliste_Anmeldungen!$B$2:$AY$191,29,0)</f>
        <v>#N/A</v>
      </c>
      <c r="O100" s="67" t="e">
        <f>"("&amp;VLOOKUP($A100,Adressliste_Anmeldungen!$B$2:$AY$191,49,0)&amp;")"</f>
        <v>#N/A</v>
      </c>
    </row>
    <row r="101" spans="1:19" ht="24.95" customHeight="1" x14ac:dyDescent="0.35">
      <c r="A101" s="72">
        <v>100</v>
      </c>
      <c r="B101" s="68" t="e">
        <f>VLOOKUP($A101,Adressliste_Anmeldungen!$B$2:$AY$191,3,0)</f>
        <v>#N/A</v>
      </c>
      <c r="C101" s="68" t="e">
        <f>VLOOKUP($A101,Adressliste_Anmeldungen!$B$2:$AY$191,4,0)</f>
        <v>#N/A</v>
      </c>
      <c r="D101" s="67" t="e">
        <f>VLOOKUP($A101,Adressliste_Anmeldungen!$B$2:$AY$191,5,0)</f>
        <v>#N/A</v>
      </c>
      <c r="E101" s="67" t="e">
        <f>VLOOKUP($A101,Adressliste_Anmeldungen!$B$2:$AY$191,6,0)</f>
        <v>#N/A</v>
      </c>
      <c r="F101" s="68" t="e">
        <f>VLOOKUP($A101,Adressliste_Anmeldungen!$B$2:$AY$191,10,0)</f>
        <v>#N/A</v>
      </c>
      <c r="G101" s="73" t="e">
        <f>VLOOKUP($A101,Adressliste_Anmeldungen!$B$2:$AY$191,22,0)</f>
        <v>#N/A</v>
      </c>
      <c r="H101" s="73" t="e">
        <f>VLOOKUP($A101,Adressliste_Anmeldungen!$B$2:$AY$191,23,0)</f>
        <v>#N/A</v>
      </c>
      <c r="I101" s="73" t="e">
        <f>VLOOKUP($A101,Adressliste_Anmeldungen!$B$2:$AY$191,24,0)</f>
        <v>#N/A</v>
      </c>
      <c r="J101" s="73" t="e">
        <f>VLOOKUP($A101,Adressliste_Anmeldungen!$B$2:$AY$191,25,0)</f>
        <v>#N/A</v>
      </c>
      <c r="K101" s="73" t="e">
        <f>VLOOKUP($A101,Adressliste_Anmeldungen!$B$2:$AY$191,26,0)</f>
        <v>#N/A</v>
      </c>
      <c r="L101" s="73" t="e">
        <f>VLOOKUP($A101,Adressliste_Anmeldungen!$B$2:$AY$191,27,0)</f>
        <v>#N/A</v>
      </c>
      <c r="M101" s="74" t="e">
        <f>VLOOKUP($A101,Adressliste_Anmeldungen!$B$2:$AY$191,31,0)&amp;" ("&amp;VLOOKUP($A101,Adressliste_Anmeldungen!$B$2:$AY$191,28,0)&amp;")"</f>
        <v>#N/A</v>
      </c>
      <c r="N101" s="75" t="e">
        <f>VLOOKUP($A101,Adressliste_Anmeldungen!$B$2:$AY$191,29,0)</f>
        <v>#N/A</v>
      </c>
      <c r="O101" s="67" t="e">
        <f>"("&amp;VLOOKUP($A101,Adressliste_Anmeldungen!$B$2:$AY$191,49,0)&amp;")"</f>
        <v>#N/A</v>
      </c>
      <c r="P101" s="71" t="s">
        <v>30</v>
      </c>
      <c r="Q101" s="71" t="s">
        <v>30</v>
      </c>
      <c r="R101" s="71" t="s">
        <v>30</v>
      </c>
      <c r="S101" s="71" t="s">
        <v>30</v>
      </c>
    </row>
    <row r="102" spans="1:19" ht="24.95" customHeight="1" x14ac:dyDescent="0.35">
      <c r="A102" s="72">
        <v>101</v>
      </c>
      <c r="B102" s="68" t="e">
        <f>VLOOKUP($A102,Adressliste_Anmeldungen!$B$2:$AY$191,3,0)</f>
        <v>#N/A</v>
      </c>
      <c r="C102" s="68" t="e">
        <f>VLOOKUP($A102,Adressliste_Anmeldungen!$B$2:$AY$191,4,0)</f>
        <v>#N/A</v>
      </c>
      <c r="D102" s="67" t="e">
        <f>VLOOKUP($A102,Adressliste_Anmeldungen!$B$2:$AY$191,5,0)</f>
        <v>#N/A</v>
      </c>
      <c r="E102" s="67" t="e">
        <f>VLOOKUP($A102,Adressliste_Anmeldungen!$B$2:$AY$191,6,0)</f>
        <v>#N/A</v>
      </c>
      <c r="F102" s="68" t="e">
        <f>VLOOKUP($A102,Adressliste_Anmeldungen!$B$2:$AY$191,10,0)</f>
        <v>#N/A</v>
      </c>
      <c r="G102" s="73" t="e">
        <f>VLOOKUP($A102,Adressliste_Anmeldungen!$B$2:$AY$191,22,0)</f>
        <v>#N/A</v>
      </c>
      <c r="H102" s="73" t="e">
        <f>VLOOKUP($A102,Adressliste_Anmeldungen!$B$2:$AY$191,23,0)</f>
        <v>#N/A</v>
      </c>
      <c r="I102" s="73" t="e">
        <f>VLOOKUP($A102,Adressliste_Anmeldungen!$B$2:$AY$191,24,0)</f>
        <v>#N/A</v>
      </c>
      <c r="J102" s="73" t="e">
        <f>VLOOKUP($A102,Adressliste_Anmeldungen!$B$2:$AY$191,25,0)</f>
        <v>#N/A</v>
      </c>
      <c r="K102" s="73" t="e">
        <f>VLOOKUP($A102,Adressliste_Anmeldungen!$B$2:$AY$191,26,0)</f>
        <v>#N/A</v>
      </c>
      <c r="L102" s="73" t="e">
        <f>VLOOKUP($A102,Adressliste_Anmeldungen!$B$2:$AY$191,27,0)</f>
        <v>#N/A</v>
      </c>
      <c r="M102" s="74" t="e">
        <f>VLOOKUP($A102,Adressliste_Anmeldungen!$B$2:$AY$191,31,0)&amp;" ("&amp;VLOOKUP($A102,Adressliste_Anmeldungen!$B$2:$AY$191,28,0)&amp;")"</f>
        <v>#N/A</v>
      </c>
      <c r="N102" s="75" t="e">
        <f>VLOOKUP($A102,Adressliste_Anmeldungen!$B$2:$AY$191,29,0)</f>
        <v>#N/A</v>
      </c>
      <c r="O102" s="67" t="e">
        <f>"("&amp;VLOOKUP($A102,Adressliste_Anmeldungen!$B$2:$AY$191,49,0)&amp;")"</f>
        <v>#N/A</v>
      </c>
    </row>
    <row r="103" spans="1:19" ht="24.95" customHeight="1" x14ac:dyDescent="0.35">
      <c r="A103" s="72">
        <v>102</v>
      </c>
      <c r="B103" s="68" t="e">
        <f>VLOOKUP($A103,Adressliste_Anmeldungen!$B$2:$AY$191,3,0)</f>
        <v>#N/A</v>
      </c>
      <c r="C103" s="68" t="e">
        <f>VLOOKUP($A103,Adressliste_Anmeldungen!$B$2:$AY$191,4,0)</f>
        <v>#N/A</v>
      </c>
      <c r="D103" s="67" t="e">
        <f>VLOOKUP($A103,Adressliste_Anmeldungen!$B$2:$AY$191,5,0)</f>
        <v>#N/A</v>
      </c>
      <c r="E103" s="67" t="e">
        <f>VLOOKUP($A103,Adressliste_Anmeldungen!$B$2:$AY$191,6,0)</f>
        <v>#N/A</v>
      </c>
      <c r="F103" s="68" t="e">
        <f>VLOOKUP($A103,Adressliste_Anmeldungen!$B$2:$AY$191,10,0)</f>
        <v>#N/A</v>
      </c>
      <c r="G103" s="73" t="e">
        <f>VLOOKUP($A103,Adressliste_Anmeldungen!$B$2:$AY$191,22,0)</f>
        <v>#N/A</v>
      </c>
      <c r="H103" s="73" t="e">
        <f>VLOOKUP($A103,Adressliste_Anmeldungen!$B$2:$AY$191,23,0)</f>
        <v>#N/A</v>
      </c>
      <c r="I103" s="73" t="e">
        <f>VLOOKUP($A103,Adressliste_Anmeldungen!$B$2:$AY$191,24,0)</f>
        <v>#N/A</v>
      </c>
      <c r="J103" s="73" t="e">
        <f>VLOOKUP($A103,Adressliste_Anmeldungen!$B$2:$AY$191,25,0)</f>
        <v>#N/A</v>
      </c>
      <c r="K103" s="73" t="e">
        <f>VLOOKUP($A103,Adressliste_Anmeldungen!$B$2:$AY$191,26,0)</f>
        <v>#N/A</v>
      </c>
      <c r="L103" s="73" t="e">
        <f>VLOOKUP($A103,Adressliste_Anmeldungen!$B$2:$AY$191,27,0)</f>
        <v>#N/A</v>
      </c>
      <c r="M103" s="74" t="e">
        <f>VLOOKUP($A103,Adressliste_Anmeldungen!$B$2:$AY$191,31,0)&amp;" ("&amp;VLOOKUP($A103,Adressliste_Anmeldungen!$B$2:$AY$191,28,0)&amp;")"</f>
        <v>#N/A</v>
      </c>
      <c r="N103" s="75" t="e">
        <f>VLOOKUP($A103,Adressliste_Anmeldungen!$B$2:$AY$191,29,0)</f>
        <v>#N/A</v>
      </c>
      <c r="O103" s="67" t="e">
        <f>"("&amp;VLOOKUP($A103,Adressliste_Anmeldungen!$B$2:$AY$191,49,0)&amp;")"</f>
        <v>#N/A</v>
      </c>
    </row>
    <row r="104" spans="1:19" ht="24.95" customHeight="1" x14ac:dyDescent="0.35">
      <c r="A104" s="72">
        <v>103</v>
      </c>
      <c r="B104" s="68" t="e">
        <f>VLOOKUP($A104,Adressliste_Anmeldungen!$B$2:$AY$191,3,0)</f>
        <v>#N/A</v>
      </c>
      <c r="C104" s="68" t="e">
        <f>VLOOKUP($A104,Adressliste_Anmeldungen!$B$2:$AY$191,4,0)</f>
        <v>#N/A</v>
      </c>
      <c r="D104" s="67" t="e">
        <f>VLOOKUP($A104,Adressliste_Anmeldungen!$B$2:$AY$191,5,0)</f>
        <v>#N/A</v>
      </c>
      <c r="E104" s="67" t="e">
        <f>VLOOKUP($A104,Adressliste_Anmeldungen!$B$2:$AY$191,6,0)</f>
        <v>#N/A</v>
      </c>
      <c r="F104" s="68" t="e">
        <f>VLOOKUP($A104,Adressliste_Anmeldungen!$B$2:$AY$191,10,0)</f>
        <v>#N/A</v>
      </c>
      <c r="G104" s="73" t="e">
        <f>VLOOKUP($A104,Adressliste_Anmeldungen!$B$2:$AY$191,22,0)</f>
        <v>#N/A</v>
      </c>
      <c r="H104" s="73" t="e">
        <f>VLOOKUP($A104,Adressliste_Anmeldungen!$B$2:$AY$191,23,0)</f>
        <v>#N/A</v>
      </c>
      <c r="I104" s="73" t="e">
        <f>VLOOKUP($A104,Adressliste_Anmeldungen!$B$2:$AY$191,24,0)</f>
        <v>#N/A</v>
      </c>
      <c r="J104" s="73" t="e">
        <f>VLOOKUP($A104,Adressliste_Anmeldungen!$B$2:$AY$191,25,0)</f>
        <v>#N/A</v>
      </c>
      <c r="K104" s="73" t="e">
        <f>VLOOKUP($A104,Adressliste_Anmeldungen!$B$2:$AY$191,26,0)</f>
        <v>#N/A</v>
      </c>
      <c r="L104" s="73" t="e">
        <f>VLOOKUP($A104,Adressliste_Anmeldungen!$B$2:$AY$191,27,0)</f>
        <v>#N/A</v>
      </c>
      <c r="M104" s="74" t="e">
        <f>VLOOKUP($A104,Adressliste_Anmeldungen!$B$2:$AY$191,31,0)&amp;" ("&amp;VLOOKUP($A104,Adressliste_Anmeldungen!$B$2:$AY$191,28,0)&amp;")"</f>
        <v>#N/A</v>
      </c>
      <c r="N104" s="75" t="e">
        <f>VLOOKUP($A104,Adressliste_Anmeldungen!$B$2:$AY$191,29,0)</f>
        <v>#N/A</v>
      </c>
      <c r="O104" s="67" t="e">
        <f>"("&amp;VLOOKUP($A104,Adressliste_Anmeldungen!$B$2:$AY$191,49,0)&amp;")"</f>
        <v>#N/A</v>
      </c>
    </row>
    <row r="105" spans="1:19" ht="24.95" customHeight="1" x14ac:dyDescent="0.35">
      <c r="A105" s="72">
        <v>104</v>
      </c>
      <c r="B105" s="68" t="e">
        <f>VLOOKUP($A105,Adressliste_Anmeldungen!$B$2:$AY$191,3,0)</f>
        <v>#N/A</v>
      </c>
      <c r="C105" s="68" t="e">
        <f>VLOOKUP($A105,Adressliste_Anmeldungen!$B$2:$AY$191,4,0)</f>
        <v>#N/A</v>
      </c>
      <c r="D105" s="67" t="e">
        <f>VLOOKUP($A105,Adressliste_Anmeldungen!$B$2:$AY$191,5,0)</f>
        <v>#N/A</v>
      </c>
      <c r="E105" s="67" t="e">
        <f>VLOOKUP($A105,Adressliste_Anmeldungen!$B$2:$AY$191,6,0)</f>
        <v>#N/A</v>
      </c>
      <c r="F105" s="68" t="e">
        <f>VLOOKUP($A105,Adressliste_Anmeldungen!$B$2:$AY$191,10,0)</f>
        <v>#N/A</v>
      </c>
      <c r="G105" s="73" t="e">
        <f>VLOOKUP($A105,Adressliste_Anmeldungen!$B$2:$AY$191,22,0)</f>
        <v>#N/A</v>
      </c>
      <c r="H105" s="73" t="e">
        <f>VLOOKUP($A105,Adressliste_Anmeldungen!$B$2:$AY$191,23,0)</f>
        <v>#N/A</v>
      </c>
      <c r="I105" s="73" t="e">
        <f>VLOOKUP($A105,Adressliste_Anmeldungen!$B$2:$AY$191,24,0)</f>
        <v>#N/A</v>
      </c>
      <c r="J105" s="73" t="e">
        <f>VLOOKUP($A105,Adressliste_Anmeldungen!$B$2:$AY$191,25,0)</f>
        <v>#N/A</v>
      </c>
      <c r="K105" s="73" t="e">
        <f>VLOOKUP($A105,Adressliste_Anmeldungen!$B$2:$AY$191,26,0)</f>
        <v>#N/A</v>
      </c>
      <c r="L105" s="73" t="e">
        <f>VLOOKUP($A105,Adressliste_Anmeldungen!$B$2:$AY$191,27,0)</f>
        <v>#N/A</v>
      </c>
      <c r="M105" s="74" t="e">
        <f>VLOOKUP($A105,Adressliste_Anmeldungen!$B$2:$AY$191,31,0)&amp;" ("&amp;VLOOKUP($A105,Adressliste_Anmeldungen!$B$2:$AY$191,28,0)&amp;")"</f>
        <v>#N/A</v>
      </c>
      <c r="N105" s="75" t="e">
        <f>VLOOKUP($A105,Adressliste_Anmeldungen!$B$2:$AY$191,29,0)</f>
        <v>#N/A</v>
      </c>
      <c r="O105" s="67" t="e">
        <f>"("&amp;VLOOKUP($A105,Adressliste_Anmeldungen!$B$2:$AY$191,49,0)&amp;")"</f>
        <v>#N/A</v>
      </c>
    </row>
    <row r="106" spans="1:19" ht="24.95" customHeight="1" x14ac:dyDescent="0.35">
      <c r="A106" s="72">
        <v>105</v>
      </c>
      <c r="B106" s="68" t="e">
        <f>VLOOKUP($A106,Adressliste_Anmeldungen!$B$2:$AY$191,3,0)</f>
        <v>#N/A</v>
      </c>
      <c r="C106" s="68" t="e">
        <f>VLOOKUP($A106,Adressliste_Anmeldungen!$B$2:$AY$191,4,0)</f>
        <v>#N/A</v>
      </c>
      <c r="D106" s="67" t="e">
        <f>VLOOKUP($A106,Adressliste_Anmeldungen!$B$2:$AY$191,5,0)</f>
        <v>#N/A</v>
      </c>
      <c r="E106" s="67" t="e">
        <f>VLOOKUP($A106,Adressliste_Anmeldungen!$B$2:$AY$191,6,0)</f>
        <v>#N/A</v>
      </c>
      <c r="F106" s="68" t="e">
        <f>VLOOKUP($A106,Adressliste_Anmeldungen!$B$2:$AY$191,10,0)</f>
        <v>#N/A</v>
      </c>
      <c r="G106" s="73" t="e">
        <f>VLOOKUP($A106,Adressliste_Anmeldungen!$B$2:$AY$191,22,0)</f>
        <v>#N/A</v>
      </c>
      <c r="H106" s="73" t="e">
        <f>VLOOKUP($A106,Adressliste_Anmeldungen!$B$2:$AY$191,23,0)</f>
        <v>#N/A</v>
      </c>
      <c r="I106" s="73" t="e">
        <f>VLOOKUP($A106,Adressliste_Anmeldungen!$B$2:$AY$191,24,0)</f>
        <v>#N/A</v>
      </c>
      <c r="J106" s="73" t="e">
        <f>VLOOKUP($A106,Adressliste_Anmeldungen!$B$2:$AY$191,25,0)</f>
        <v>#N/A</v>
      </c>
      <c r="K106" s="73" t="e">
        <f>VLOOKUP($A106,Adressliste_Anmeldungen!$B$2:$AY$191,26,0)</f>
        <v>#N/A</v>
      </c>
      <c r="L106" s="73" t="e">
        <f>VLOOKUP($A106,Adressliste_Anmeldungen!$B$2:$AY$191,27,0)</f>
        <v>#N/A</v>
      </c>
      <c r="M106" s="74" t="e">
        <f>VLOOKUP($A106,Adressliste_Anmeldungen!$B$2:$AY$191,31,0)&amp;" ("&amp;VLOOKUP($A106,Adressliste_Anmeldungen!$B$2:$AY$191,28,0)&amp;")"</f>
        <v>#N/A</v>
      </c>
      <c r="N106" s="75" t="e">
        <f>VLOOKUP($A106,Adressliste_Anmeldungen!$B$2:$AY$191,29,0)</f>
        <v>#N/A</v>
      </c>
      <c r="O106" s="67" t="e">
        <f>"("&amp;VLOOKUP($A106,Adressliste_Anmeldungen!$B$2:$AY$191,49,0)&amp;")"</f>
        <v>#N/A</v>
      </c>
    </row>
    <row r="107" spans="1:19" ht="24.95" customHeight="1" x14ac:dyDescent="0.35">
      <c r="A107" s="72">
        <v>106</v>
      </c>
      <c r="B107" s="68" t="e">
        <f>VLOOKUP($A107,Adressliste_Anmeldungen!$B$2:$AY$191,3,0)</f>
        <v>#N/A</v>
      </c>
      <c r="C107" s="68" t="e">
        <f>VLOOKUP($A107,Adressliste_Anmeldungen!$B$2:$AY$191,4,0)</f>
        <v>#N/A</v>
      </c>
      <c r="D107" s="67" t="e">
        <f>VLOOKUP($A107,Adressliste_Anmeldungen!$B$2:$AY$191,5,0)</f>
        <v>#N/A</v>
      </c>
      <c r="E107" s="67" t="e">
        <f>VLOOKUP($A107,Adressliste_Anmeldungen!$B$2:$AY$191,6,0)</f>
        <v>#N/A</v>
      </c>
      <c r="F107" s="68" t="e">
        <f>VLOOKUP($A107,Adressliste_Anmeldungen!$B$2:$AY$191,10,0)</f>
        <v>#N/A</v>
      </c>
      <c r="G107" s="73" t="e">
        <f>VLOOKUP($A107,Adressliste_Anmeldungen!$B$2:$AY$191,22,0)</f>
        <v>#N/A</v>
      </c>
      <c r="H107" s="73" t="e">
        <f>VLOOKUP($A107,Adressliste_Anmeldungen!$B$2:$AY$191,23,0)</f>
        <v>#N/A</v>
      </c>
      <c r="I107" s="73" t="e">
        <f>VLOOKUP($A107,Adressliste_Anmeldungen!$B$2:$AY$191,24,0)</f>
        <v>#N/A</v>
      </c>
      <c r="J107" s="73" t="e">
        <f>VLOOKUP($A107,Adressliste_Anmeldungen!$B$2:$AY$191,25,0)</f>
        <v>#N/A</v>
      </c>
      <c r="K107" s="73" t="e">
        <f>VLOOKUP($A107,Adressliste_Anmeldungen!$B$2:$AY$191,26,0)</f>
        <v>#N/A</v>
      </c>
      <c r="L107" s="73" t="e">
        <f>VLOOKUP($A107,Adressliste_Anmeldungen!$B$2:$AY$191,27,0)</f>
        <v>#N/A</v>
      </c>
      <c r="M107" s="74" t="e">
        <f>VLOOKUP($A107,Adressliste_Anmeldungen!$B$2:$AY$191,31,0)&amp;" ("&amp;VLOOKUP($A107,Adressliste_Anmeldungen!$B$2:$AY$191,28,0)&amp;")"</f>
        <v>#N/A</v>
      </c>
      <c r="N107" s="75" t="e">
        <f>VLOOKUP($A107,Adressliste_Anmeldungen!$B$2:$AY$191,29,0)</f>
        <v>#N/A</v>
      </c>
      <c r="O107" s="67" t="e">
        <f>"("&amp;VLOOKUP($A107,Adressliste_Anmeldungen!$B$2:$AY$191,49,0)&amp;")"</f>
        <v>#N/A</v>
      </c>
    </row>
    <row r="108" spans="1:19" ht="24.95" customHeight="1" x14ac:dyDescent="0.35">
      <c r="A108" s="72">
        <v>107</v>
      </c>
      <c r="B108" s="68" t="e">
        <f>VLOOKUP($A108,Adressliste_Anmeldungen!$B$2:$AY$191,3,0)</f>
        <v>#N/A</v>
      </c>
      <c r="C108" s="68" t="e">
        <f>VLOOKUP($A108,Adressliste_Anmeldungen!$B$2:$AY$191,4,0)</f>
        <v>#N/A</v>
      </c>
      <c r="D108" s="67" t="e">
        <f>VLOOKUP($A108,Adressliste_Anmeldungen!$B$2:$AY$191,5,0)</f>
        <v>#N/A</v>
      </c>
      <c r="E108" s="67" t="e">
        <f>VLOOKUP($A108,Adressliste_Anmeldungen!$B$2:$AY$191,6,0)</f>
        <v>#N/A</v>
      </c>
      <c r="F108" s="68" t="e">
        <f>VLOOKUP($A108,Adressliste_Anmeldungen!$B$2:$AY$191,10,0)</f>
        <v>#N/A</v>
      </c>
      <c r="G108" s="73" t="e">
        <f>VLOOKUP($A108,Adressliste_Anmeldungen!$B$2:$AY$191,22,0)</f>
        <v>#N/A</v>
      </c>
      <c r="H108" s="73" t="e">
        <f>VLOOKUP($A108,Adressliste_Anmeldungen!$B$2:$AY$191,23,0)</f>
        <v>#N/A</v>
      </c>
      <c r="I108" s="73" t="e">
        <f>VLOOKUP($A108,Adressliste_Anmeldungen!$B$2:$AY$191,24,0)</f>
        <v>#N/A</v>
      </c>
      <c r="J108" s="73" t="e">
        <f>VLOOKUP($A108,Adressliste_Anmeldungen!$B$2:$AY$191,25,0)</f>
        <v>#N/A</v>
      </c>
      <c r="K108" s="73" t="e">
        <f>VLOOKUP($A108,Adressliste_Anmeldungen!$B$2:$AY$191,26,0)</f>
        <v>#N/A</v>
      </c>
      <c r="L108" s="73" t="e">
        <f>VLOOKUP($A108,Adressliste_Anmeldungen!$B$2:$AY$191,27,0)</f>
        <v>#N/A</v>
      </c>
      <c r="M108" s="74" t="e">
        <f>VLOOKUP($A108,Adressliste_Anmeldungen!$B$2:$AY$191,31,0)&amp;" ("&amp;VLOOKUP($A108,Adressliste_Anmeldungen!$B$2:$AY$191,28,0)&amp;")"</f>
        <v>#N/A</v>
      </c>
      <c r="N108" s="75" t="e">
        <f>VLOOKUP($A108,Adressliste_Anmeldungen!$B$2:$AY$191,29,0)</f>
        <v>#N/A</v>
      </c>
      <c r="O108" s="67" t="e">
        <f>"("&amp;VLOOKUP($A108,Adressliste_Anmeldungen!$B$2:$AY$191,49,0)&amp;")"</f>
        <v>#N/A</v>
      </c>
    </row>
    <row r="109" spans="1:19" ht="24.95" customHeight="1" x14ac:dyDescent="0.35">
      <c r="A109" s="72">
        <v>108</v>
      </c>
      <c r="B109" s="68" t="e">
        <f>VLOOKUP($A109,Adressliste_Anmeldungen!$B$2:$AY$191,3,0)</f>
        <v>#N/A</v>
      </c>
      <c r="C109" s="68" t="e">
        <f>VLOOKUP($A109,Adressliste_Anmeldungen!$B$2:$AY$191,4,0)</f>
        <v>#N/A</v>
      </c>
      <c r="D109" s="67" t="e">
        <f>VLOOKUP($A109,Adressliste_Anmeldungen!$B$2:$AY$191,5,0)</f>
        <v>#N/A</v>
      </c>
      <c r="E109" s="67" t="e">
        <f>VLOOKUP($A109,Adressliste_Anmeldungen!$B$2:$AY$191,6,0)</f>
        <v>#N/A</v>
      </c>
      <c r="F109" s="68" t="e">
        <f>VLOOKUP($A109,Adressliste_Anmeldungen!$B$2:$AY$191,10,0)</f>
        <v>#N/A</v>
      </c>
      <c r="G109" s="73" t="e">
        <f>VLOOKUP($A109,Adressliste_Anmeldungen!$B$2:$AY$191,22,0)</f>
        <v>#N/A</v>
      </c>
      <c r="H109" s="73" t="e">
        <f>VLOOKUP($A109,Adressliste_Anmeldungen!$B$2:$AY$191,23,0)</f>
        <v>#N/A</v>
      </c>
      <c r="I109" s="73" t="e">
        <f>VLOOKUP($A109,Adressliste_Anmeldungen!$B$2:$AY$191,24,0)</f>
        <v>#N/A</v>
      </c>
      <c r="J109" s="73" t="e">
        <f>VLOOKUP($A109,Adressliste_Anmeldungen!$B$2:$AY$191,25,0)</f>
        <v>#N/A</v>
      </c>
      <c r="K109" s="73" t="e">
        <f>VLOOKUP($A109,Adressliste_Anmeldungen!$B$2:$AY$191,26,0)</f>
        <v>#N/A</v>
      </c>
      <c r="L109" s="73" t="e">
        <f>VLOOKUP($A109,Adressliste_Anmeldungen!$B$2:$AY$191,27,0)</f>
        <v>#N/A</v>
      </c>
      <c r="M109" s="74" t="e">
        <f>VLOOKUP($A109,Adressliste_Anmeldungen!$B$2:$AY$191,31,0)&amp;" ("&amp;VLOOKUP($A109,Adressliste_Anmeldungen!$B$2:$AY$191,28,0)&amp;")"</f>
        <v>#N/A</v>
      </c>
      <c r="N109" s="75" t="e">
        <f>VLOOKUP($A109,Adressliste_Anmeldungen!$B$2:$AY$191,29,0)</f>
        <v>#N/A</v>
      </c>
      <c r="O109" s="67" t="e">
        <f>"("&amp;VLOOKUP($A109,Adressliste_Anmeldungen!$B$2:$AY$191,49,0)&amp;")"</f>
        <v>#N/A</v>
      </c>
    </row>
    <row r="110" spans="1:19" ht="24.95" customHeight="1" x14ac:dyDescent="0.35">
      <c r="A110" s="72">
        <v>109</v>
      </c>
      <c r="B110" s="68" t="e">
        <f>VLOOKUP($A110,Adressliste_Anmeldungen!$B$2:$AY$191,3,0)</f>
        <v>#N/A</v>
      </c>
      <c r="C110" s="68" t="e">
        <f>VLOOKUP($A110,Adressliste_Anmeldungen!$B$2:$AY$191,4,0)</f>
        <v>#N/A</v>
      </c>
      <c r="D110" s="67" t="e">
        <f>VLOOKUP($A110,Adressliste_Anmeldungen!$B$2:$AY$191,5,0)</f>
        <v>#N/A</v>
      </c>
      <c r="E110" s="67" t="e">
        <f>VLOOKUP($A110,Adressliste_Anmeldungen!$B$2:$AY$191,6,0)</f>
        <v>#N/A</v>
      </c>
      <c r="F110" s="68" t="e">
        <f>VLOOKUP($A110,Adressliste_Anmeldungen!$B$2:$AY$191,10,0)</f>
        <v>#N/A</v>
      </c>
      <c r="G110" s="73" t="e">
        <f>VLOOKUP($A110,Adressliste_Anmeldungen!$B$2:$AY$191,22,0)</f>
        <v>#N/A</v>
      </c>
      <c r="H110" s="73" t="e">
        <f>VLOOKUP($A110,Adressliste_Anmeldungen!$B$2:$AY$191,23,0)</f>
        <v>#N/A</v>
      </c>
      <c r="I110" s="73" t="e">
        <f>VLOOKUP($A110,Adressliste_Anmeldungen!$B$2:$AY$191,24,0)</f>
        <v>#N/A</v>
      </c>
      <c r="J110" s="73" t="e">
        <f>VLOOKUP($A110,Adressliste_Anmeldungen!$B$2:$AY$191,25,0)</f>
        <v>#N/A</v>
      </c>
      <c r="K110" s="73" t="e">
        <f>VLOOKUP($A110,Adressliste_Anmeldungen!$B$2:$AY$191,26,0)</f>
        <v>#N/A</v>
      </c>
      <c r="L110" s="73" t="e">
        <f>VLOOKUP($A110,Adressliste_Anmeldungen!$B$2:$AY$191,27,0)</f>
        <v>#N/A</v>
      </c>
      <c r="M110" s="74" t="e">
        <f>VLOOKUP($A110,Adressliste_Anmeldungen!$B$2:$AY$191,31,0)&amp;" ("&amp;VLOOKUP($A110,Adressliste_Anmeldungen!$B$2:$AY$191,28,0)&amp;")"</f>
        <v>#N/A</v>
      </c>
      <c r="N110" s="75" t="e">
        <f>VLOOKUP($A110,Adressliste_Anmeldungen!$B$2:$AY$191,29,0)</f>
        <v>#N/A</v>
      </c>
      <c r="O110" s="67" t="e">
        <f>"("&amp;VLOOKUP($A110,Adressliste_Anmeldungen!$B$2:$AY$191,49,0)&amp;")"</f>
        <v>#N/A</v>
      </c>
    </row>
    <row r="111" spans="1:19" ht="24.95" customHeight="1" x14ac:dyDescent="0.35">
      <c r="A111" s="72">
        <v>110</v>
      </c>
      <c r="B111" s="68" t="e">
        <f>VLOOKUP($A111,Adressliste_Anmeldungen!$B$2:$AY$191,3,0)</f>
        <v>#N/A</v>
      </c>
      <c r="C111" s="68" t="e">
        <f>VLOOKUP($A111,Adressliste_Anmeldungen!$B$2:$AY$191,4,0)</f>
        <v>#N/A</v>
      </c>
      <c r="D111" s="67" t="e">
        <f>VLOOKUP($A111,Adressliste_Anmeldungen!$B$2:$AY$191,5,0)</f>
        <v>#N/A</v>
      </c>
      <c r="E111" s="67" t="e">
        <f>VLOOKUP($A111,Adressliste_Anmeldungen!$B$2:$AY$191,6,0)</f>
        <v>#N/A</v>
      </c>
      <c r="F111" s="68" t="e">
        <f>VLOOKUP($A111,Adressliste_Anmeldungen!$B$2:$AY$191,10,0)</f>
        <v>#N/A</v>
      </c>
      <c r="G111" s="73" t="e">
        <f>VLOOKUP($A111,Adressliste_Anmeldungen!$B$2:$AY$191,22,0)</f>
        <v>#N/A</v>
      </c>
      <c r="H111" s="73" t="e">
        <f>VLOOKUP($A111,Adressliste_Anmeldungen!$B$2:$AY$191,23,0)</f>
        <v>#N/A</v>
      </c>
      <c r="I111" s="73" t="e">
        <f>VLOOKUP($A111,Adressliste_Anmeldungen!$B$2:$AY$191,24,0)</f>
        <v>#N/A</v>
      </c>
      <c r="J111" s="73" t="e">
        <f>VLOOKUP($A111,Adressliste_Anmeldungen!$B$2:$AY$191,25,0)</f>
        <v>#N/A</v>
      </c>
      <c r="K111" s="73" t="e">
        <f>VLOOKUP($A111,Adressliste_Anmeldungen!$B$2:$AY$191,26,0)</f>
        <v>#N/A</v>
      </c>
      <c r="L111" s="73" t="e">
        <f>VLOOKUP($A111,Adressliste_Anmeldungen!$B$2:$AY$191,27,0)</f>
        <v>#N/A</v>
      </c>
      <c r="M111" s="74" t="e">
        <f>VLOOKUP($A111,Adressliste_Anmeldungen!$B$2:$AY$191,31,0)&amp;" ("&amp;VLOOKUP($A111,Adressliste_Anmeldungen!$B$2:$AY$191,28,0)&amp;")"</f>
        <v>#N/A</v>
      </c>
      <c r="N111" s="75" t="e">
        <f>VLOOKUP($A111,Adressliste_Anmeldungen!$B$2:$AY$191,29,0)</f>
        <v>#N/A</v>
      </c>
      <c r="O111" s="67" t="e">
        <f>"("&amp;VLOOKUP($A111,Adressliste_Anmeldungen!$B$2:$AY$191,49,0)&amp;")"</f>
        <v>#N/A</v>
      </c>
    </row>
    <row r="112" spans="1:19" ht="24.95" customHeight="1" x14ac:dyDescent="0.35">
      <c r="A112" s="72">
        <v>111</v>
      </c>
      <c r="B112" s="68" t="e">
        <f>VLOOKUP($A112,Adressliste_Anmeldungen!$B$2:$AY$191,3,0)</f>
        <v>#N/A</v>
      </c>
      <c r="C112" s="68" t="e">
        <f>VLOOKUP($A112,Adressliste_Anmeldungen!$B$2:$AY$191,4,0)</f>
        <v>#N/A</v>
      </c>
      <c r="D112" s="67" t="e">
        <f>VLOOKUP($A112,Adressliste_Anmeldungen!$B$2:$AY$191,5,0)</f>
        <v>#N/A</v>
      </c>
      <c r="E112" s="67" t="e">
        <f>VLOOKUP($A112,Adressliste_Anmeldungen!$B$2:$AY$191,6,0)</f>
        <v>#N/A</v>
      </c>
      <c r="F112" s="68" t="e">
        <f>VLOOKUP($A112,Adressliste_Anmeldungen!$B$2:$AY$191,10,0)</f>
        <v>#N/A</v>
      </c>
      <c r="G112" s="73" t="e">
        <f>VLOOKUP($A112,Adressliste_Anmeldungen!$B$2:$AY$191,22,0)</f>
        <v>#N/A</v>
      </c>
      <c r="H112" s="73" t="e">
        <f>VLOOKUP($A112,Adressliste_Anmeldungen!$B$2:$AY$191,23,0)</f>
        <v>#N/A</v>
      </c>
      <c r="I112" s="73" t="e">
        <f>VLOOKUP($A112,Adressliste_Anmeldungen!$B$2:$AY$191,24,0)</f>
        <v>#N/A</v>
      </c>
      <c r="J112" s="73" t="e">
        <f>VLOOKUP($A112,Adressliste_Anmeldungen!$B$2:$AY$191,25,0)</f>
        <v>#N/A</v>
      </c>
      <c r="K112" s="73" t="e">
        <f>VLOOKUP($A112,Adressliste_Anmeldungen!$B$2:$AY$191,26,0)</f>
        <v>#N/A</v>
      </c>
      <c r="L112" s="73" t="e">
        <f>VLOOKUP($A112,Adressliste_Anmeldungen!$B$2:$AY$191,27,0)</f>
        <v>#N/A</v>
      </c>
      <c r="M112" s="74" t="e">
        <f>VLOOKUP($A112,Adressliste_Anmeldungen!$B$2:$AY$191,31,0)&amp;" ("&amp;VLOOKUP($A112,Adressliste_Anmeldungen!$B$2:$AY$191,28,0)&amp;")"</f>
        <v>#N/A</v>
      </c>
      <c r="N112" s="75" t="e">
        <f>VLOOKUP($A112,Adressliste_Anmeldungen!$B$2:$AY$191,29,0)</f>
        <v>#N/A</v>
      </c>
      <c r="O112" s="67" t="e">
        <f>"("&amp;VLOOKUP($A112,Adressliste_Anmeldungen!$B$2:$AY$191,49,0)&amp;")"</f>
        <v>#N/A</v>
      </c>
    </row>
    <row r="113" spans="1:15" ht="24.95" customHeight="1" x14ac:dyDescent="0.35">
      <c r="A113" s="72">
        <v>112</v>
      </c>
      <c r="B113" s="68" t="e">
        <f>VLOOKUP($A113,Adressliste_Anmeldungen!$B$2:$AY$191,3,0)</f>
        <v>#N/A</v>
      </c>
      <c r="C113" s="68" t="e">
        <f>VLOOKUP($A113,Adressliste_Anmeldungen!$B$2:$AY$191,4,0)</f>
        <v>#N/A</v>
      </c>
      <c r="D113" s="67" t="e">
        <f>VLOOKUP($A113,Adressliste_Anmeldungen!$B$2:$AY$191,5,0)</f>
        <v>#N/A</v>
      </c>
      <c r="E113" s="67" t="e">
        <f>VLOOKUP($A113,Adressliste_Anmeldungen!$B$2:$AY$191,6,0)</f>
        <v>#N/A</v>
      </c>
      <c r="F113" s="68" t="e">
        <f>VLOOKUP($A113,Adressliste_Anmeldungen!$B$2:$AY$191,10,0)</f>
        <v>#N/A</v>
      </c>
      <c r="G113" s="73" t="e">
        <f>VLOOKUP($A113,Adressliste_Anmeldungen!$B$2:$AY$191,22,0)</f>
        <v>#N/A</v>
      </c>
      <c r="H113" s="73" t="e">
        <f>VLOOKUP($A113,Adressliste_Anmeldungen!$B$2:$AY$191,23,0)</f>
        <v>#N/A</v>
      </c>
      <c r="I113" s="73" t="e">
        <f>VLOOKUP($A113,Adressliste_Anmeldungen!$B$2:$AY$191,24,0)</f>
        <v>#N/A</v>
      </c>
      <c r="J113" s="73" t="e">
        <f>VLOOKUP($A113,Adressliste_Anmeldungen!$B$2:$AY$191,25,0)</f>
        <v>#N/A</v>
      </c>
      <c r="K113" s="73" t="e">
        <f>VLOOKUP($A113,Adressliste_Anmeldungen!$B$2:$AY$191,26,0)</f>
        <v>#N/A</v>
      </c>
      <c r="L113" s="73" t="e">
        <f>VLOOKUP($A113,Adressliste_Anmeldungen!$B$2:$AY$191,27,0)</f>
        <v>#N/A</v>
      </c>
      <c r="M113" s="74" t="e">
        <f>VLOOKUP($A113,Adressliste_Anmeldungen!$B$2:$AY$191,31,0)&amp;" ("&amp;VLOOKUP($A113,Adressliste_Anmeldungen!$B$2:$AY$191,28,0)&amp;")"</f>
        <v>#N/A</v>
      </c>
      <c r="N113" s="75" t="e">
        <f>VLOOKUP($A113,Adressliste_Anmeldungen!$B$2:$AY$191,29,0)</f>
        <v>#N/A</v>
      </c>
      <c r="O113" s="67" t="e">
        <f>"("&amp;VLOOKUP($A113,Adressliste_Anmeldungen!$B$2:$AY$191,49,0)&amp;")"</f>
        <v>#N/A</v>
      </c>
    </row>
    <row r="114" spans="1:15" ht="24.95" customHeight="1" x14ac:dyDescent="0.35">
      <c r="A114" s="72">
        <v>113</v>
      </c>
      <c r="B114" s="68" t="e">
        <f>VLOOKUP($A114,Adressliste_Anmeldungen!$B$2:$AY$191,3,0)</f>
        <v>#N/A</v>
      </c>
      <c r="C114" s="68" t="e">
        <f>VLOOKUP($A114,Adressliste_Anmeldungen!$B$2:$AY$191,4,0)</f>
        <v>#N/A</v>
      </c>
      <c r="D114" s="67" t="e">
        <f>VLOOKUP($A114,Adressliste_Anmeldungen!$B$2:$AY$191,5,0)</f>
        <v>#N/A</v>
      </c>
      <c r="E114" s="67" t="e">
        <f>VLOOKUP($A114,Adressliste_Anmeldungen!$B$2:$AY$191,6,0)</f>
        <v>#N/A</v>
      </c>
      <c r="F114" s="68" t="e">
        <f>VLOOKUP($A114,Adressliste_Anmeldungen!$B$2:$AY$191,10,0)</f>
        <v>#N/A</v>
      </c>
      <c r="G114" s="73" t="e">
        <f>VLOOKUP($A114,Adressliste_Anmeldungen!$B$2:$AY$191,22,0)</f>
        <v>#N/A</v>
      </c>
      <c r="H114" s="73" t="e">
        <f>VLOOKUP($A114,Adressliste_Anmeldungen!$B$2:$AY$191,23,0)</f>
        <v>#N/A</v>
      </c>
      <c r="I114" s="73" t="e">
        <f>VLOOKUP($A114,Adressliste_Anmeldungen!$B$2:$AY$191,24,0)</f>
        <v>#N/A</v>
      </c>
      <c r="J114" s="73" t="e">
        <f>VLOOKUP($A114,Adressliste_Anmeldungen!$B$2:$AY$191,25,0)</f>
        <v>#N/A</v>
      </c>
      <c r="K114" s="73" t="e">
        <f>VLOOKUP($A114,Adressliste_Anmeldungen!$B$2:$AY$191,26,0)</f>
        <v>#N/A</v>
      </c>
      <c r="L114" s="73" t="e">
        <f>VLOOKUP($A114,Adressliste_Anmeldungen!$B$2:$AY$191,27,0)</f>
        <v>#N/A</v>
      </c>
      <c r="M114" s="74" t="e">
        <f>VLOOKUP($A114,Adressliste_Anmeldungen!$B$2:$AY$191,31,0)&amp;" ("&amp;VLOOKUP($A114,Adressliste_Anmeldungen!$B$2:$AY$191,28,0)&amp;")"</f>
        <v>#N/A</v>
      </c>
      <c r="N114" s="75" t="e">
        <f>VLOOKUP($A114,Adressliste_Anmeldungen!$B$2:$AY$191,29,0)</f>
        <v>#N/A</v>
      </c>
      <c r="O114" s="67" t="e">
        <f>"("&amp;VLOOKUP($A114,Adressliste_Anmeldungen!$B$2:$AY$191,49,0)&amp;")"</f>
        <v>#N/A</v>
      </c>
    </row>
    <row r="115" spans="1:15" ht="24.95" customHeight="1" x14ac:dyDescent="0.35">
      <c r="A115" s="72">
        <v>114</v>
      </c>
      <c r="B115" s="68" t="e">
        <f>VLOOKUP($A115,Adressliste_Anmeldungen!$B$2:$AY$191,3,0)</f>
        <v>#N/A</v>
      </c>
      <c r="C115" s="68" t="e">
        <f>VLOOKUP($A115,Adressliste_Anmeldungen!$B$2:$AY$191,4,0)</f>
        <v>#N/A</v>
      </c>
      <c r="D115" s="67" t="e">
        <f>VLOOKUP($A115,Adressliste_Anmeldungen!$B$2:$AY$191,5,0)</f>
        <v>#N/A</v>
      </c>
      <c r="E115" s="67" t="e">
        <f>VLOOKUP($A115,Adressliste_Anmeldungen!$B$2:$AY$191,6,0)</f>
        <v>#N/A</v>
      </c>
      <c r="F115" s="68" t="e">
        <f>VLOOKUP($A115,Adressliste_Anmeldungen!$B$2:$AY$191,10,0)</f>
        <v>#N/A</v>
      </c>
      <c r="G115" s="73" t="e">
        <f>VLOOKUP($A115,Adressliste_Anmeldungen!$B$2:$AY$191,22,0)</f>
        <v>#N/A</v>
      </c>
      <c r="H115" s="73" t="e">
        <f>VLOOKUP($A115,Adressliste_Anmeldungen!$B$2:$AY$191,23,0)</f>
        <v>#N/A</v>
      </c>
      <c r="I115" s="73" t="e">
        <f>VLOOKUP($A115,Adressliste_Anmeldungen!$B$2:$AY$191,24,0)</f>
        <v>#N/A</v>
      </c>
      <c r="J115" s="73" t="e">
        <f>VLOOKUP($A115,Adressliste_Anmeldungen!$B$2:$AY$191,25,0)</f>
        <v>#N/A</v>
      </c>
      <c r="K115" s="73" t="e">
        <f>VLOOKUP($A115,Adressliste_Anmeldungen!$B$2:$AY$191,26,0)</f>
        <v>#N/A</v>
      </c>
      <c r="L115" s="73" t="e">
        <f>VLOOKUP($A115,Adressliste_Anmeldungen!$B$2:$AY$191,27,0)</f>
        <v>#N/A</v>
      </c>
      <c r="M115" s="74" t="e">
        <f>VLOOKUP($A115,Adressliste_Anmeldungen!$B$2:$AY$191,31,0)&amp;" ("&amp;VLOOKUP($A115,Adressliste_Anmeldungen!$B$2:$AY$191,28,0)&amp;")"</f>
        <v>#N/A</v>
      </c>
      <c r="N115" s="75" t="e">
        <f>VLOOKUP($A115,Adressliste_Anmeldungen!$B$2:$AY$191,29,0)</f>
        <v>#N/A</v>
      </c>
      <c r="O115" s="67" t="e">
        <f>"("&amp;VLOOKUP($A115,Adressliste_Anmeldungen!$B$2:$AY$191,49,0)&amp;")"</f>
        <v>#N/A</v>
      </c>
    </row>
    <row r="116" spans="1:15" ht="24.95" customHeight="1" x14ac:dyDescent="0.35">
      <c r="A116" s="72">
        <v>115</v>
      </c>
      <c r="B116" s="68" t="e">
        <f>VLOOKUP($A116,Adressliste_Anmeldungen!$B$2:$AY$191,3,0)</f>
        <v>#N/A</v>
      </c>
      <c r="C116" s="68" t="e">
        <f>VLOOKUP($A116,Adressliste_Anmeldungen!$B$2:$AY$191,4,0)</f>
        <v>#N/A</v>
      </c>
      <c r="D116" s="67" t="e">
        <f>VLOOKUP($A116,Adressliste_Anmeldungen!$B$2:$AY$191,5,0)</f>
        <v>#N/A</v>
      </c>
      <c r="E116" s="67" t="e">
        <f>VLOOKUP($A116,Adressliste_Anmeldungen!$B$2:$AY$191,6,0)</f>
        <v>#N/A</v>
      </c>
      <c r="F116" s="68" t="e">
        <f>VLOOKUP($A116,Adressliste_Anmeldungen!$B$2:$AY$191,10,0)</f>
        <v>#N/A</v>
      </c>
      <c r="G116" s="73" t="e">
        <f>VLOOKUP($A116,Adressliste_Anmeldungen!$B$2:$AY$191,22,0)</f>
        <v>#N/A</v>
      </c>
      <c r="H116" s="73" t="e">
        <f>VLOOKUP($A116,Adressliste_Anmeldungen!$B$2:$AY$191,23,0)</f>
        <v>#N/A</v>
      </c>
      <c r="I116" s="73" t="e">
        <f>VLOOKUP($A116,Adressliste_Anmeldungen!$B$2:$AY$191,24,0)</f>
        <v>#N/A</v>
      </c>
      <c r="J116" s="73" t="e">
        <f>VLOOKUP($A116,Adressliste_Anmeldungen!$B$2:$AY$191,25,0)</f>
        <v>#N/A</v>
      </c>
      <c r="K116" s="73" t="e">
        <f>VLOOKUP($A116,Adressliste_Anmeldungen!$B$2:$AY$191,26,0)</f>
        <v>#N/A</v>
      </c>
      <c r="L116" s="73" t="e">
        <f>VLOOKUP($A116,Adressliste_Anmeldungen!$B$2:$AY$191,27,0)</f>
        <v>#N/A</v>
      </c>
      <c r="M116" s="74" t="e">
        <f>VLOOKUP($A116,Adressliste_Anmeldungen!$B$2:$AY$191,31,0)&amp;" ("&amp;VLOOKUP($A116,Adressliste_Anmeldungen!$B$2:$AY$191,28,0)&amp;")"</f>
        <v>#N/A</v>
      </c>
      <c r="N116" s="75" t="e">
        <f>VLOOKUP($A116,Adressliste_Anmeldungen!$B$2:$AY$191,29,0)</f>
        <v>#N/A</v>
      </c>
      <c r="O116" s="67" t="e">
        <f>"("&amp;VLOOKUP($A116,Adressliste_Anmeldungen!$B$2:$AY$191,49,0)&amp;")"</f>
        <v>#N/A</v>
      </c>
    </row>
    <row r="117" spans="1:15" ht="24.95" customHeight="1" x14ac:dyDescent="0.35">
      <c r="A117" s="72">
        <v>116</v>
      </c>
      <c r="B117" s="68" t="e">
        <f>VLOOKUP($A117,Adressliste_Anmeldungen!$B$2:$AY$191,3,0)</f>
        <v>#N/A</v>
      </c>
      <c r="C117" s="68" t="e">
        <f>VLOOKUP($A117,Adressliste_Anmeldungen!$B$2:$AY$191,4,0)</f>
        <v>#N/A</v>
      </c>
      <c r="D117" s="67" t="e">
        <f>VLOOKUP($A117,Adressliste_Anmeldungen!$B$2:$AY$191,5,0)</f>
        <v>#N/A</v>
      </c>
      <c r="E117" s="67" t="e">
        <f>VLOOKUP($A117,Adressliste_Anmeldungen!$B$2:$AY$191,6,0)</f>
        <v>#N/A</v>
      </c>
      <c r="F117" s="68" t="e">
        <f>VLOOKUP($A117,Adressliste_Anmeldungen!$B$2:$AY$191,10,0)</f>
        <v>#N/A</v>
      </c>
      <c r="G117" s="73" t="e">
        <f>VLOOKUP($A117,Adressliste_Anmeldungen!$B$2:$AY$191,22,0)</f>
        <v>#N/A</v>
      </c>
      <c r="H117" s="73" t="e">
        <f>VLOOKUP($A117,Adressliste_Anmeldungen!$B$2:$AY$191,23,0)</f>
        <v>#N/A</v>
      </c>
      <c r="I117" s="73" t="e">
        <f>VLOOKUP($A117,Adressliste_Anmeldungen!$B$2:$AY$191,24,0)</f>
        <v>#N/A</v>
      </c>
      <c r="J117" s="73" t="e">
        <f>VLOOKUP($A117,Adressliste_Anmeldungen!$B$2:$AY$191,25,0)</f>
        <v>#N/A</v>
      </c>
      <c r="K117" s="73" t="e">
        <f>VLOOKUP($A117,Adressliste_Anmeldungen!$B$2:$AY$191,26,0)</f>
        <v>#N/A</v>
      </c>
      <c r="L117" s="73" t="e">
        <f>VLOOKUP($A117,Adressliste_Anmeldungen!$B$2:$AY$191,27,0)</f>
        <v>#N/A</v>
      </c>
      <c r="M117" s="74" t="e">
        <f>VLOOKUP($A117,Adressliste_Anmeldungen!$B$2:$AY$191,31,0)&amp;" ("&amp;VLOOKUP($A117,Adressliste_Anmeldungen!$B$2:$AY$191,28,0)&amp;")"</f>
        <v>#N/A</v>
      </c>
      <c r="N117" s="75" t="e">
        <f>VLOOKUP($A117,Adressliste_Anmeldungen!$B$2:$AY$191,29,0)</f>
        <v>#N/A</v>
      </c>
      <c r="O117" s="67" t="e">
        <f>"("&amp;VLOOKUP($A117,Adressliste_Anmeldungen!$B$2:$AY$191,49,0)&amp;")"</f>
        <v>#N/A</v>
      </c>
    </row>
    <row r="118" spans="1:15" ht="24.95" customHeight="1" x14ac:dyDescent="0.35">
      <c r="A118" s="72">
        <v>117</v>
      </c>
      <c r="B118" s="68" t="e">
        <f>VLOOKUP($A118,Adressliste_Anmeldungen!$B$2:$AY$191,3,0)</f>
        <v>#N/A</v>
      </c>
      <c r="C118" s="68" t="e">
        <f>VLOOKUP($A118,Adressliste_Anmeldungen!$B$2:$AY$191,4,0)</f>
        <v>#N/A</v>
      </c>
      <c r="D118" s="67" t="e">
        <f>VLOOKUP($A118,Adressliste_Anmeldungen!$B$2:$AY$191,5,0)</f>
        <v>#N/A</v>
      </c>
      <c r="E118" s="67" t="e">
        <f>VLOOKUP($A118,Adressliste_Anmeldungen!$B$2:$AY$191,6,0)</f>
        <v>#N/A</v>
      </c>
      <c r="F118" s="68" t="e">
        <f>VLOOKUP($A118,Adressliste_Anmeldungen!$B$2:$AY$191,10,0)</f>
        <v>#N/A</v>
      </c>
      <c r="G118" s="73" t="e">
        <f>VLOOKUP($A118,Adressliste_Anmeldungen!$B$2:$AY$191,22,0)</f>
        <v>#N/A</v>
      </c>
      <c r="H118" s="73" t="e">
        <f>VLOOKUP($A118,Adressliste_Anmeldungen!$B$2:$AY$191,23,0)</f>
        <v>#N/A</v>
      </c>
      <c r="I118" s="73" t="e">
        <f>VLOOKUP($A118,Adressliste_Anmeldungen!$B$2:$AY$191,24,0)</f>
        <v>#N/A</v>
      </c>
      <c r="J118" s="73" t="e">
        <f>VLOOKUP($A118,Adressliste_Anmeldungen!$B$2:$AY$191,25,0)</f>
        <v>#N/A</v>
      </c>
      <c r="K118" s="73" t="e">
        <f>VLOOKUP($A118,Adressliste_Anmeldungen!$B$2:$AY$191,26,0)</f>
        <v>#N/A</v>
      </c>
      <c r="L118" s="73" t="e">
        <f>VLOOKUP($A118,Adressliste_Anmeldungen!$B$2:$AY$191,27,0)</f>
        <v>#N/A</v>
      </c>
      <c r="M118" s="74" t="e">
        <f>VLOOKUP($A118,Adressliste_Anmeldungen!$B$2:$AY$191,31,0)&amp;" ("&amp;VLOOKUP($A118,Adressliste_Anmeldungen!$B$2:$AY$191,28,0)&amp;")"</f>
        <v>#N/A</v>
      </c>
      <c r="N118" s="75" t="e">
        <f>VLOOKUP($A118,Adressliste_Anmeldungen!$B$2:$AY$191,29,0)</f>
        <v>#N/A</v>
      </c>
      <c r="O118" s="67" t="e">
        <f>"("&amp;VLOOKUP($A118,Adressliste_Anmeldungen!$B$2:$AY$191,49,0)&amp;")"</f>
        <v>#N/A</v>
      </c>
    </row>
    <row r="119" spans="1:15" ht="24.95" customHeight="1" x14ac:dyDescent="0.35">
      <c r="A119" s="72">
        <v>118</v>
      </c>
      <c r="B119" s="68" t="e">
        <f>VLOOKUP($A119,Adressliste_Anmeldungen!$B$2:$AY$191,3,0)</f>
        <v>#N/A</v>
      </c>
      <c r="C119" s="68" t="e">
        <f>VLOOKUP($A119,Adressliste_Anmeldungen!$B$2:$AY$191,4,0)</f>
        <v>#N/A</v>
      </c>
      <c r="D119" s="67" t="e">
        <f>VLOOKUP($A119,Adressliste_Anmeldungen!$B$2:$AY$191,5,0)</f>
        <v>#N/A</v>
      </c>
      <c r="E119" s="67" t="e">
        <f>VLOOKUP($A119,Adressliste_Anmeldungen!$B$2:$AY$191,6,0)</f>
        <v>#N/A</v>
      </c>
      <c r="F119" s="68" t="e">
        <f>VLOOKUP($A119,Adressliste_Anmeldungen!$B$2:$AY$191,10,0)</f>
        <v>#N/A</v>
      </c>
      <c r="G119" s="73" t="e">
        <f>VLOOKUP($A119,Adressliste_Anmeldungen!$B$2:$AY$191,22,0)</f>
        <v>#N/A</v>
      </c>
      <c r="H119" s="73" t="e">
        <f>VLOOKUP($A119,Adressliste_Anmeldungen!$B$2:$AY$191,23,0)</f>
        <v>#N/A</v>
      </c>
      <c r="I119" s="73" t="e">
        <f>VLOOKUP($A119,Adressliste_Anmeldungen!$B$2:$AY$191,24,0)</f>
        <v>#N/A</v>
      </c>
      <c r="J119" s="73" t="e">
        <f>VLOOKUP($A119,Adressliste_Anmeldungen!$B$2:$AY$191,25,0)</f>
        <v>#N/A</v>
      </c>
      <c r="K119" s="73" t="e">
        <f>VLOOKUP($A119,Adressliste_Anmeldungen!$B$2:$AY$191,26,0)</f>
        <v>#N/A</v>
      </c>
      <c r="L119" s="73" t="e">
        <f>VLOOKUP($A119,Adressliste_Anmeldungen!$B$2:$AY$191,27,0)</f>
        <v>#N/A</v>
      </c>
      <c r="M119" s="74" t="e">
        <f>VLOOKUP($A119,Adressliste_Anmeldungen!$B$2:$AY$191,31,0)&amp;" ("&amp;VLOOKUP($A119,Adressliste_Anmeldungen!$B$2:$AY$191,28,0)&amp;")"</f>
        <v>#N/A</v>
      </c>
      <c r="N119" s="75" t="e">
        <f>VLOOKUP($A119,Adressliste_Anmeldungen!$B$2:$AY$191,29,0)</f>
        <v>#N/A</v>
      </c>
      <c r="O119" s="67" t="e">
        <f>"("&amp;VLOOKUP($A119,Adressliste_Anmeldungen!$B$2:$AY$191,49,0)&amp;")"</f>
        <v>#N/A</v>
      </c>
    </row>
    <row r="120" spans="1:15" ht="24.95" customHeight="1" x14ac:dyDescent="0.35">
      <c r="A120" s="72">
        <v>119</v>
      </c>
      <c r="B120" s="68" t="e">
        <f>VLOOKUP($A120,Adressliste_Anmeldungen!$B$2:$AY$191,3,0)</f>
        <v>#N/A</v>
      </c>
      <c r="C120" s="68" t="e">
        <f>VLOOKUP($A120,Adressliste_Anmeldungen!$B$2:$AY$191,4,0)</f>
        <v>#N/A</v>
      </c>
      <c r="D120" s="67" t="e">
        <f>VLOOKUP($A120,Adressliste_Anmeldungen!$B$2:$AY$191,5,0)</f>
        <v>#N/A</v>
      </c>
      <c r="E120" s="67" t="e">
        <f>VLOOKUP($A120,Adressliste_Anmeldungen!$B$2:$AY$191,6,0)</f>
        <v>#N/A</v>
      </c>
      <c r="F120" s="68" t="e">
        <f>VLOOKUP($A120,Adressliste_Anmeldungen!$B$2:$AY$191,10,0)</f>
        <v>#N/A</v>
      </c>
      <c r="G120" s="73" t="e">
        <f>VLOOKUP($A120,Adressliste_Anmeldungen!$B$2:$AY$191,22,0)</f>
        <v>#N/A</v>
      </c>
      <c r="H120" s="73" t="e">
        <f>VLOOKUP($A120,Adressliste_Anmeldungen!$B$2:$AY$191,23,0)</f>
        <v>#N/A</v>
      </c>
      <c r="I120" s="73" t="e">
        <f>VLOOKUP($A120,Adressliste_Anmeldungen!$B$2:$AY$191,24,0)</f>
        <v>#N/A</v>
      </c>
      <c r="J120" s="73" t="e">
        <f>VLOOKUP($A120,Adressliste_Anmeldungen!$B$2:$AY$191,25,0)</f>
        <v>#N/A</v>
      </c>
      <c r="K120" s="73" t="e">
        <f>VLOOKUP($A120,Adressliste_Anmeldungen!$B$2:$AY$191,26,0)</f>
        <v>#N/A</v>
      </c>
      <c r="L120" s="73" t="e">
        <f>VLOOKUP($A120,Adressliste_Anmeldungen!$B$2:$AY$191,27,0)</f>
        <v>#N/A</v>
      </c>
      <c r="M120" s="74" t="e">
        <f>VLOOKUP($A120,Adressliste_Anmeldungen!$B$2:$AY$191,31,0)&amp;" ("&amp;VLOOKUP($A120,Adressliste_Anmeldungen!$B$2:$AY$191,28,0)&amp;")"</f>
        <v>#N/A</v>
      </c>
      <c r="N120" s="75" t="e">
        <f>VLOOKUP($A120,Adressliste_Anmeldungen!$B$2:$AY$191,29,0)</f>
        <v>#N/A</v>
      </c>
      <c r="O120" s="67" t="e">
        <f>"("&amp;VLOOKUP($A120,Adressliste_Anmeldungen!$B$2:$AY$191,49,0)&amp;")"</f>
        <v>#N/A</v>
      </c>
    </row>
    <row r="121" spans="1:15" ht="24.95" customHeight="1" x14ac:dyDescent="0.35">
      <c r="A121" s="72">
        <v>120</v>
      </c>
      <c r="B121" s="68" t="e">
        <f>VLOOKUP($A121,Adressliste_Anmeldungen!$B$2:$AY$191,3,0)</f>
        <v>#N/A</v>
      </c>
      <c r="C121" s="68" t="e">
        <f>VLOOKUP($A121,Adressliste_Anmeldungen!$B$2:$AY$191,4,0)</f>
        <v>#N/A</v>
      </c>
      <c r="D121" s="67" t="e">
        <f>VLOOKUP($A121,Adressliste_Anmeldungen!$B$2:$AY$191,5,0)</f>
        <v>#N/A</v>
      </c>
      <c r="E121" s="67" t="e">
        <f>VLOOKUP($A121,Adressliste_Anmeldungen!$B$2:$AY$191,6,0)</f>
        <v>#N/A</v>
      </c>
      <c r="F121" s="68" t="e">
        <f>VLOOKUP($A121,Adressliste_Anmeldungen!$B$2:$AY$191,10,0)</f>
        <v>#N/A</v>
      </c>
      <c r="G121" s="73" t="e">
        <f>VLOOKUP($A121,Adressliste_Anmeldungen!$B$2:$AY$191,22,0)</f>
        <v>#N/A</v>
      </c>
      <c r="H121" s="73" t="e">
        <f>VLOOKUP($A121,Adressliste_Anmeldungen!$B$2:$AY$191,23,0)</f>
        <v>#N/A</v>
      </c>
      <c r="I121" s="73" t="e">
        <f>VLOOKUP($A121,Adressliste_Anmeldungen!$B$2:$AY$191,24,0)</f>
        <v>#N/A</v>
      </c>
      <c r="J121" s="73" t="e">
        <f>VLOOKUP($A121,Adressliste_Anmeldungen!$B$2:$AY$191,25,0)</f>
        <v>#N/A</v>
      </c>
      <c r="K121" s="73" t="e">
        <f>VLOOKUP($A121,Adressliste_Anmeldungen!$B$2:$AY$191,26,0)</f>
        <v>#N/A</v>
      </c>
      <c r="L121" s="73" t="e">
        <f>VLOOKUP($A121,Adressliste_Anmeldungen!$B$2:$AY$191,27,0)</f>
        <v>#N/A</v>
      </c>
      <c r="M121" s="74" t="e">
        <f>VLOOKUP($A121,Adressliste_Anmeldungen!$B$2:$AY$191,31,0)&amp;" ("&amp;VLOOKUP($A121,Adressliste_Anmeldungen!$B$2:$AY$191,28,0)&amp;")"</f>
        <v>#N/A</v>
      </c>
      <c r="N121" s="75" t="e">
        <f>VLOOKUP($A121,Adressliste_Anmeldungen!$B$2:$AY$191,29,0)</f>
        <v>#N/A</v>
      </c>
      <c r="O121" s="67" t="e">
        <f>"("&amp;VLOOKUP($A121,Adressliste_Anmeldungen!$B$2:$AY$191,49,0)&amp;")"</f>
        <v>#N/A</v>
      </c>
    </row>
    <row r="122" spans="1:15" ht="24.95" customHeight="1" x14ac:dyDescent="0.35">
      <c r="A122" s="72">
        <v>121</v>
      </c>
      <c r="B122" s="68" t="e">
        <f>VLOOKUP($A122,Adressliste_Anmeldungen!$B$2:$AY$191,3,0)</f>
        <v>#N/A</v>
      </c>
      <c r="C122" s="68" t="e">
        <f>VLOOKUP($A122,Adressliste_Anmeldungen!$B$2:$AY$191,4,0)</f>
        <v>#N/A</v>
      </c>
      <c r="D122" s="67" t="e">
        <f>VLOOKUP($A122,Adressliste_Anmeldungen!$B$2:$AY$191,5,0)</f>
        <v>#N/A</v>
      </c>
      <c r="E122" s="67" t="e">
        <f>VLOOKUP($A122,Adressliste_Anmeldungen!$B$2:$AY$191,6,0)</f>
        <v>#N/A</v>
      </c>
      <c r="F122" s="68" t="e">
        <f>VLOOKUP($A122,Adressliste_Anmeldungen!$B$2:$AY$191,10,0)</f>
        <v>#N/A</v>
      </c>
      <c r="G122" s="73" t="e">
        <f>VLOOKUP($A122,Adressliste_Anmeldungen!$B$2:$AY$191,22,0)</f>
        <v>#N/A</v>
      </c>
      <c r="H122" s="73" t="e">
        <f>VLOOKUP($A122,Adressliste_Anmeldungen!$B$2:$AY$191,23,0)</f>
        <v>#N/A</v>
      </c>
      <c r="I122" s="73" t="e">
        <f>VLOOKUP($A122,Adressliste_Anmeldungen!$B$2:$AY$191,24,0)</f>
        <v>#N/A</v>
      </c>
      <c r="J122" s="73" t="e">
        <f>VLOOKUP($A122,Adressliste_Anmeldungen!$B$2:$AY$191,25,0)</f>
        <v>#N/A</v>
      </c>
      <c r="K122" s="73" t="e">
        <f>VLOOKUP($A122,Adressliste_Anmeldungen!$B$2:$AY$191,26,0)</f>
        <v>#N/A</v>
      </c>
      <c r="L122" s="73" t="e">
        <f>VLOOKUP($A122,Adressliste_Anmeldungen!$B$2:$AY$191,27,0)</f>
        <v>#N/A</v>
      </c>
      <c r="M122" s="74" t="e">
        <f>VLOOKUP($A122,Adressliste_Anmeldungen!$B$2:$AY$191,31,0)&amp;" ("&amp;VLOOKUP($A122,Adressliste_Anmeldungen!$B$2:$AY$191,28,0)&amp;")"</f>
        <v>#N/A</v>
      </c>
      <c r="N122" s="75" t="e">
        <f>VLOOKUP($A122,Adressliste_Anmeldungen!$B$2:$AY$191,29,0)</f>
        <v>#N/A</v>
      </c>
      <c r="O122" s="67" t="e">
        <f>"("&amp;VLOOKUP($A122,Adressliste_Anmeldungen!$B$2:$AY$191,49,0)&amp;")"</f>
        <v>#N/A</v>
      </c>
    </row>
    <row r="123" spans="1:15" ht="24.95" customHeight="1" x14ac:dyDescent="0.35">
      <c r="A123" s="72">
        <v>122</v>
      </c>
      <c r="B123" s="68" t="e">
        <f>VLOOKUP($A123,Adressliste_Anmeldungen!$B$2:$AY$191,3,0)</f>
        <v>#N/A</v>
      </c>
      <c r="C123" s="68" t="e">
        <f>VLOOKUP($A123,Adressliste_Anmeldungen!$B$2:$AY$191,4,0)</f>
        <v>#N/A</v>
      </c>
      <c r="D123" s="67" t="e">
        <f>VLOOKUP($A123,Adressliste_Anmeldungen!$B$2:$AY$191,5,0)</f>
        <v>#N/A</v>
      </c>
      <c r="E123" s="67" t="e">
        <f>VLOOKUP($A123,Adressliste_Anmeldungen!$B$2:$AY$191,6,0)</f>
        <v>#N/A</v>
      </c>
      <c r="F123" s="68" t="e">
        <f>VLOOKUP($A123,Adressliste_Anmeldungen!$B$2:$AY$191,10,0)</f>
        <v>#N/A</v>
      </c>
      <c r="G123" s="73" t="e">
        <f>VLOOKUP($A123,Adressliste_Anmeldungen!$B$2:$AY$191,22,0)</f>
        <v>#N/A</v>
      </c>
      <c r="H123" s="73" t="e">
        <f>VLOOKUP($A123,Adressliste_Anmeldungen!$B$2:$AY$191,23,0)</f>
        <v>#N/A</v>
      </c>
      <c r="I123" s="73" t="e">
        <f>VLOOKUP($A123,Adressliste_Anmeldungen!$B$2:$AY$191,24,0)</f>
        <v>#N/A</v>
      </c>
      <c r="J123" s="73" t="e">
        <f>VLOOKUP($A123,Adressliste_Anmeldungen!$B$2:$AY$191,25,0)</f>
        <v>#N/A</v>
      </c>
      <c r="K123" s="73" t="e">
        <f>VLOOKUP($A123,Adressliste_Anmeldungen!$B$2:$AY$191,26,0)</f>
        <v>#N/A</v>
      </c>
      <c r="L123" s="73" t="e">
        <f>VLOOKUP($A123,Adressliste_Anmeldungen!$B$2:$AY$191,27,0)</f>
        <v>#N/A</v>
      </c>
      <c r="M123" s="74" t="e">
        <f>VLOOKUP($A123,Adressliste_Anmeldungen!$B$2:$AY$191,31,0)&amp;" ("&amp;VLOOKUP($A123,Adressliste_Anmeldungen!$B$2:$AY$191,28,0)&amp;")"</f>
        <v>#N/A</v>
      </c>
      <c r="N123" s="75" t="e">
        <f>VLOOKUP($A123,Adressliste_Anmeldungen!$B$2:$AY$191,29,0)</f>
        <v>#N/A</v>
      </c>
      <c r="O123" s="67" t="e">
        <f>"("&amp;VLOOKUP($A123,Adressliste_Anmeldungen!$B$2:$AY$191,49,0)&amp;")"</f>
        <v>#N/A</v>
      </c>
    </row>
    <row r="124" spans="1:15" ht="24.95" customHeight="1" x14ac:dyDescent="0.35">
      <c r="A124" s="72">
        <v>123</v>
      </c>
      <c r="B124" s="68" t="e">
        <f>VLOOKUP($A124,Adressliste_Anmeldungen!$B$2:$AY$191,3,0)</f>
        <v>#N/A</v>
      </c>
      <c r="C124" s="68" t="e">
        <f>VLOOKUP($A124,Adressliste_Anmeldungen!$B$2:$AY$191,4,0)</f>
        <v>#N/A</v>
      </c>
      <c r="D124" s="67" t="e">
        <f>VLOOKUP($A124,Adressliste_Anmeldungen!$B$2:$AY$191,5,0)</f>
        <v>#N/A</v>
      </c>
      <c r="E124" s="67" t="e">
        <f>VLOOKUP($A124,Adressliste_Anmeldungen!$B$2:$AY$191,6,0)</f>
        <v>#N/A</v>
      </c>
      <c r="F124" s="68" t="e">
        <f>VLOOKUP($A124,Adressliste_Anmeldungen!$B$2:$AY$191,10,0)</f>
        <v>#N/A</v>
      </c>
      <c r="G124" s="73" t="e">
        <f>VLOOKUP($A124,Adressliste_Anmeldungen!$B$2:$AY$191,22,0)</f>
        <v>#N/A</v>
      </c>
      <c r="H124" s="73" t="e">
        <f>VLOOKUP($A124,Adressliste_Anmeldungen!$B$2:$AY$191,23,0)</f>
        <v>#N/A</v>
      </c>
      <c r="I124" s="73" t="e">
        <f>VLOOKUP($A124,Adressliste_Anmeldungen!$B$2:$AY$191,24,0)</f>
        <v>#N/A</v>
      </c>
      <c r="J124" s="73" t="e">
        <f>VLOOKUP($A124,Adressliste_Anmeldungen!$B$2:$AY$191,25,0)</f>
        <v>#N/A</v>
      </c>
      <c r="K124" s="73" t="e">
        <f>VLOOKUP($A124,Adressliste_Anmeldungen!$B$2:$AY$191,26,0)</f>
        <v>#N/A</v>
      </c>
      <c r="L124" s="73" t="e">
        <f>VLOOKUP($A124,Adressliste_Anmeldungen!$B$2:$AY$191,27,0)</f>
        <v>#N/A</v>
      </c>
      <c r="M124" s="74" t="e">
        <f>VLOOKUP($A124,Adressliste_Anmeldungen!$B$2:$AY$191,31,0)&amp;" ("&amp;VLOOKUP($A124,Adressliste_Anmeldungen!$B$2:$AY$191,28,0)&amp;")"</f>
        <v>#N/A</v>
      </c>
      <c r="N124" s="75" t="e">
        <f>VLOOKUP($A124,Adressliste_Anmeldungen!$B$2:$AY$191,29,0)</f>
        <v>#N/A</v>
      </c>
      <c r="O124" s="67" t="e">
        <f>"("&amp;VLOOKUP($A124,Adressliste_Anmeldungen!$B$2:$AY$191,49,0)&amp;")"</f>
        <v>#N/A</v>
      </c>
    </row>
    <row r="125" spans="1:15" ht="24.95" customHeight="1" x14ac:dyDescent="0.35">
      <c r="A125" s="72">
        <v>124</v>
      </c>
      <c r="B125" s="68" t="e">
        <f>VLOOKUP($A125,Adressliste_Anmeldungen!$B$2:$AY$191,3,0)</f>
        <v>#N/A</v>
      </c>
      <c r="C125" s="68" t="e">
        <f>VLOOKUP($A125,Adressliste_Anmeldungen!$B$2:$AY$191,4,0)</f>
        <v>#N/A</v>
      </c>
      <c r="D125" s="67" t="e">
        <f>VLOOKUP($A125,Adressliste_Anmeldungen!$B$2:$AY$191,5,0)</f>
        <v>#N/A</v>
      </c>
      <c r="E125" s="67" t="e">
        <f>VLOOKUP($A125,Adressliste_Anmeldungen!$B$2:$AY$191,6,0)</f>
        <v>#N/A</v>
      </c>
      <c r="F125" s="68" t="e">
        <f>VLOOKUP($A125,Adressliste_Anmeldungen!$B$2:$AY$191,10,0)</f>
        <v>#N/A</v>
      </c>
      <c r="G125" s="73" t="e">
        <f>VLOOKUP($A125,Adressliste_Anmeldungen!$B$2:$AY$191,22,0)</f>
        <v>#N/A</v>
      </c>
      <c r="H125" s="73" t="e">
        <f>VLOOKUP($A125,Adressliste_Anmeldungen!$B$2:$AY$191,23,0)</f>
        <v>#N/A</v>
      </c>
      <c r="I125" s="73" t="e">
        <f>VLOOKUP($A125,Adressliste_Anmeldungen!$B$2:$AY$191,24,0)</f>
        <v>#N/A</v>
      </c>
      <c r="J125" s="73" t="e">
        <f>VLOOKUP($A125,Adressliste_Anmeldungen!$B$2:$AY$191,25,0)</f>
        <v>#N/A</v>
      </c>
      <c r="K125" s="73" t="e">
        <f>VLOOKUP($A125,Adressliste_Anmeldungen!$B$2:$AY$191,26,0)</f>
        <v>#N/A</v>
      </c>
      <c r="L125" s="73" t="e">
        <f>VLOOKUP($A125,Adressliste_Anmeldungen!$B$2:$AY$191,27,0)</f>
        <v>#N/A</v>
      </c>
      <c r="M125" s="74" t="e">
        <f>VLOOKUP($A125,Adressliste_Anmeldungen!$B$2:$AY$191,31,0)&amp;" ("&amp;VLOOKUP($A125,Adressliste_Anmeldungen!$B$2:$AY$191,28,0)&amp;")"</f>
        <v>#N/A</v>
      </c>
      <c r="N125" s="75" t="e">
        <f>VLOOKUP($A125,Adressliste_Anmeldungen!$B$2:$AY$191,29,0)</f>
        <v>#N/A</v>
      </c>
      <c r="O125" s="67" t="e">
        <f>"("&amp;VLOOKUP($A125,Adressliste_Anmeldungen!$B$2:$AY$191,49,0)&amp;")"</f>
        <v>#N/A</v>
      </c>
    </row>
    <row r="126" spans="1:15" ht="24.95" customHeight="1" x14ac:dyDescent="0.35">
      <c r="A126" s="72">
        <v>125</v>
      </c>
      <c r="B126" s="68" t="e">
        <f>VLOOKUP($A126,Adressliste_Anmeldungen!$B$2:$AY$191,3,0)</f>
        <v>#N/A</v>
      </c>
      <c r="C126" s="68" t="e">
        <f>VLOOKUP($A126,Adressliste_Anmeldungen!$B$2:$AY$191,4,0)</f>
        <v>#N/A</v>
      </c>
      <c r="D126" s="67" t="e">
        <f>VLOOKUP($A126,Adressliste_Anmeldungen!$B$2:$AY$191,5,0)</f>
        <v>#N/A</v>
      </c>
      <c r="E126" s="67" t="e">
        <f>VLOOKUP($A126,Adressliste_Anmeldungen!$B$2:$AY$191,6,0)</f>
        <v>#N/A</v>
      </c>
      <c r="F126" s="68" t="e">
        <f>VLOOKUP($A126,Adressliste_Anmeldungen!$B$2:$AY$191,10,0)</f>
        <v>#N/A</v>
      </c>
      <c r="G126" s="73" t="e">
        <f>VLOOKUP($A126,Adressliste_Anmeldungen!$B$2:$AY$191,22,0)</f>
        <v>#N/A</v>
      </c>
      <c r="H126" s="73" t="e">
        <f>VLOOKUP($A126,Adressliste_Anmeldungen!$B$2:$AY$191,23,0)</f>
        <v>#N/A</v>
      </c>
      <c r="I126" s="73" t="e">
        <f>VLOOKUP($A126,Adressliste_Anmeldungen!$B$2:$AY$191,24,0)</f>
        <v>#N/A</v>
      </c>
      <c r="J126" s="73" t="e">
        <f>VLOOKUP($A126,Adressliste_Anmeldungen!$B$2:$AY$191,25,0)</f>
        <v>#N/A</v>
      </c>
      <c r="K126" s="73" t="e">
        <f>VLOOKUP($A126,Adressliste_Anmeldungen!$B$2:$AY$191,26,0)</f>
        <v>#N/A</v>
      </c>
      <c r="L126" s="73" t="e">
        <f>VLOOKUP($A126,Adressliste_Anmeldungen!$B$2:$AY$191,27,0)</f>
        <v>#N/A</v>
      </c>
      <c r="M126" s="74" t="e">
        <f>VLOOKUP($A126,Adressliste_Anmeldungen!$B$2:$AY$191,31,0)&amp;" ("&amp;VLOOKUP($A126,Adressliste_Anmeldungen!$B$2:$AY$191,28,0)&amp;")"</f>
        <v>#N/A</v>
      </c>
      <c r="N126" s="75" t="e">
        <f>VLOOKUP($A126,Adressliste_Anmeldungen!$B$2:$AY$191,29,0)</f>
        <v>#N/A</v>
      </c>
      <c r="O126" s="67" t="e">
        <f>"("&amp;VLOOKUP($A126,Adressliste_Anmeldungen!$B$2:$AY$191,49,0)&amp;")"</f>
        <v>#N/A</v>
      </c>
    </row>
    <row r="127" spans="1:15" ht="24.95" customHeight="1" x14ac:dyDescent="0.35">
      <c r="A127" s="72">
        <v>126</v>
      </c>
      <c r="B127" s="68" t="e">
        <f>VLOOKUP($A127,Adressliste_Anmeldungen!$B$2:$AY$191,3,0)</f>
        <v>#N/A</v>
      </c>
      <c r="C127" s="68" t="e">
        <f>VLOOKUP($A127,Adressliste_Anmeldungen!$B$2:$AY$191,4,0)</f>
        <v>#N/A</v>
      </c>
      <c r="D127" s="67" t="e">
        <f>VLOOKUP($A127,Adressliste_Anmeldungen!$B$2:$AY$191,5,0)</f>
        <v>#N/A</v>
      </c>
      <c r="E127" s="67" t="e">
        <f>VLOOKUP($A127,Adressliste_Anmeldungen!$B$2:$AY$191,6,0)</f>
        <v>#N/A</v>
      </c>
      <c r="F127" s="68" t="e">
        <f>VLOOKUP($A127,Adressliste_Anmeldungen!$B$2:$AY$191,10,0)</f>
        <v>#N/A</v>
      </c>
      <c r="G127" s="73" t="e">
        <f>VLOOKUP($A127,Adressliste_Anmeldungen!$B$2:$AY$191,22,0)</f>
        <v>#N/A</v>
      </c>
      <c r="H127" s="73" t="e">
        <f>VLOOKUP($A127,Adressliste_Anmeldungen!$B$2:$AY$191,23,0)</f>
        <v>#N/A</v>
      </c>
      <c r="I127" s="73" t="e">
        <f>VLOOKUP($A127,Adressliste_Anmeldungen!$B$2:$AY$191,24,0)</f>
        <v>#N/A</v>
      </c>
      <c r="J127" s="73" t="e">
        <f>VLOOKUP($A127,Adressliste_Anmeldungen!$B$2:$AY$191,25,0)</f>
        <v>#N/A</v>
      </c>
      <c r="K127" s="73" t="e">
        <f>VLOOKUP($A127,Adressliste_Anmeldungen!$B$2:$AY$191,26,0)</f>
        <v>#N/A</v>
      </c>
      <c r="L127" s="73" t="e">
        <f>VLOOKUP($A127,Adressliste_Anmeldungen!$B$2:$AY$191,27,0)</f>
        <v>#N/A</v>
      </c>
      <c r="M127" s="74" t="e">
        <f>VLOOKUP($A127,Adressliste_Anmeldungen!$B$2:$AY$191,31,0)&amp;" ("&amp;VLOOKUP($A127,Adressliste_Anmeldungen!$B$2:$AY$191,28,0)&amp;")"</f>
        <v>#N/A</v>
      </c>
      <c r="N127" s="75" t="e">
        <f>VLOOKUP($A127,Adressliste_Anmeldungen!$B$2:$AY$191,29,0)</f>
        <v>#N/A</v>
      </c>
      <c r="O127" s="67" t="e">
        <f>"("&amp;VLOOKUP($A127,Adressliste_Anmeldungen!$B$2:$AY$191,49,0)&amp;")"</f>
        <v>#N/A</v>
      </c>
    </row>
    <row r="128" spans="1:15" ht="24.95" customHeight="1" x14ac:dyDescent="0.35">
      <c r="A128" s="72">
        <v>127</v>
      </c>
      <c r="B128" s="68" t="e">
        <f>VLOOKUP($A128,Adressliste_Anmeldungen!$B$2:$AY$191,3,0)</f>
        <v>#N/A</v>
      </c>
      <c r="C128" s="68" t="e">
        <f>VLOOKUP($A128,Adressliste_Anmeldungen!$B$2:$AY$191,4,0)</f>
        <v>#N/A</v>
      </c>
      <c r="D128" s="67" t="e">
        <f>VLOOKUP($A128,Adressliste_Anmeldungen!$B$2:$AY$191,5,0)</f>
        <v>#N/A</v>
      </c>
      <c r="E128" s="67" t="e">
        <f>VLOOKUP($A128,Adressliste_Anmeldungen!$B$2:$AY$191,6,0)</f>
        <v>#N/A</v>
      </c>
      <c r="F128" s="68" t="e">
        <f>VLOOKUP($A128,Adressliste_Anmeldungen!$B$2:$AY$191,10,0)</f>
        <v>#N/A</v>
      </c>
      <c r="G128" s="73" t="e">
        <f>VLOOKUP($A128,Adressliste_Anmeldungen!$B$2:$AY$191,22,0)</f>
        <v>#N/A</v>
      </c>
      <c r="H128" s="73" t="e">
        <f>VLOOKUP($A128,Adressliste_Anmeldungen!$B$2:$AY$191,23,0)</f>
        <v>#N/A</v>
      </c>
      <c r="I128" s="73" t="e">
        <f>VLOOKUP($A128,Adressliste_Anmeldungen!$B$2:$AY$191,24,0)</f>
        <v>#N/A</v>
      </c>
      <c r="J128" s="73" t="e">
        <f>VLOOKUP($A128,Adressliste_Anmeldungen!$B$2:$AY$191,25,0)</f>
        <v>#N/A</v>
      </c>
      <c r="K128" s="73" t="e">
        <f>VLOOKUP($A128,Adressliste_Anmeldungen!$B$2:$AY$191,26,0)</f>
        <v>#N/A</v>
      </c>
      <c r="L128" s="73" t="e">
        <f>VLOOKUP($A128,Adressliste_Anmeldungen!$B$2:$AY$191,27,0)</f>
        <v>#N/A</v>
      </c>
      <c r="M128" s="74" t="e">
        <f>VLOOKUP($A128,Adressliste_Anmeldungen!$B$2:$AY$191,31,0)&amp;" ("&amp;VLOOKUP($A128,Adressliste_Anmeldungen!$B$2:$AY$191,28,0)&amp;")"</f>
        <v>#N/A</v>
      </c>
      <c r="N128" s="75" t="e">
        <f>VLOOKUP($A128,Adressliste_Anmeldungen!$B$2:$AY$191,29,0)</f>
        <v>#N/A</v>
      </c>
      <c r="O128" s="67" t="e">
        <f>"("&amp;VLOOKUP($A128,Adressliste_Anmeldungen!$B$2:$AY$191,49,0)&amp;")"</f>
        <v>#N/A</v>
      </c>
    </row>
    <row r="129" spans="1:15" ht="24.95" customHeight="1" x14ac:dyDescent="0.35">
      <c r="A129" s="72">
        <v>128</v>
      </c>
      <c r="B129" s="68" t="e">
        <f>VLOOKUP($A129,Adressliste_Anmeldungen!$B$2:$AY$191,3,0)</f>
        <v>#N/A</v>
      </c>
      <c r="C129" s="68" t="e">
        <f>VLOOKUP($A129,Adressliste_Anmeldungen!$B$2:$AY$191,4,0)</f>
        <v>#N/A</v>
      </c>
      <c r="D129" s="67" t="e">
        <f>VLOOKUP($A129,Adressliste_Anmeldungen!$B$2:$AY$191,5,0)</f>
        <v>#N/A</v>
      </c>
      <c r="E129" s="67" t="e">
        <f>VLOOKUP($A129,Adressliste_Anmeldungen!$B$2:$AY$191,6,0)</f>
        <v>#N/A</v>
      </c>
      <c r="F129" s="68" t="e">
        <f>VLOOKUP($A129,Adressliste_Anmeldungen!$B$2:$AY$191,10,0)</f>
        <v>#N/A</v>
      </c>
      <c r="G129" s="73" t="e">
        <f>VLOOKUP($A129,Adressliste_Anmeldungen!$B$2:$AY$191,22,0)</f>
        <v>#N/A</v>
      </c>
      <c r="H129" s="73" t="e">
        <f>VLOOKUP($A129,Adressliste_Anmeldungen!$B$2:$AY$191,23,0)</f>
        <v>#N/A</v>
      </c>
      <c r="I129" s="73" t="e">
        <f>VLOOKUP($A129,Adressliste_Anmeldungen!$B$2:$AY$191,24,0)</f>
        <v>#N/A</v>
      </c>
      <c r="J129" s="73" t="e">
        <f>VLOOKUP($A129,Adressliste_Anmeldungen!$B$2:$AY$191,25,0)</f>
        <v>#N/A</v>
      </c>
      <c r="K129" s="73" t="e">
        <f>VLOOKUP($A129,Adressliste_Anmeldungen!$B$2:$AY$191,26,0)</f>
        <v>#N/A</v>
      </c>
      <c r="L129" s="73" t="e">
        <f>VLOOKUP($A129,Adressliste_Anmeldungen!$B$2:$AY$191,27,0)</f>
        <v>#N/A</v>
      </c>
      <c r="M129" s="74" t="e">
        <f>VLOOKUP($A129,Adressliste_Anmeldungen!$B$2:$AY$191,31,0)&amp;" ("&amp;VLOOKUP($A129,Adressliste_Anmeldungen!$B$2:$AY$191,28,0)&amp;")"</f>
        <v>#N/A</v>
      </c>
      <c r="N129" s="75" t="e">
        <f>VLOOKUP($A129,Adressliste_Anmeldungen!$B$2:$AY$191,29,0)</f>
        <v>#N/A</v>
      </c>
      <c r="O129" s="67" t="e">
        <f>"("&amp;VLOOKUP($A129,Adressliste_Anmeldungen!$B$2:$AY$191,49,0)&amp;")"</f>
        <v>#N/A</v>
      </c>
    </row>
    <row r="130" spans="1:15" ht="24.95" customHeight="1" x14ac:dyDescent="0.35">
      <c r="A130" s="72">
        <v>129</v>
      </c>
      <c r="B130" s="68" t="e">
        <f>VLOOKUP($A130,Adressliste_Anmeldungen!$B$2:$AY$191,3,0)</f>
        <v>#N/A</v>
      </c>
      <c r="C130" s="68" t="e">
        <f>VLOOKUP($A130,Adressliste_Anmeldungen!$B$2:$AY$191,4,0)</f>
        <v>#N/A</v>
      </c>
      <c r="D130" s="67" t="e">
        <f>VLOOKUP($A130,Adressliste_Anmeldungen!$B$2:$AY$191,5,0)</f>
        <v>#N/A</v>
      </c>
      <c r="E130" s="67" t="e">
        <f>VLOOKUP($A130,Adressliste_Anmeldungen!$B$2:$AY$191,6,0)</f>
        <v>#N/A</v>
      </c>
      <c r="F130" s="68" t="e">
        <f>VLOOKUP($A130,Adressliste_Anmeldungen!$B$2:$AY$191,10,0)</f>
        <v>#N/A</v>
      </c>
      <c r="G130" s="73" t="e">
        <f>VLOOKUP($A130,Adressliste_Anmeldungen!$B$2:$AY$191,22,0)</f>
        <v>#N/A</v>
      </c>
      <c r="H130" s="73" t="e">
        <f>VLOOKUP($A130,Adressliste_Anmeldungen!$B$2:$AY$191,23,0)</f>
        <v>#N/A</v>
      </c>
      <c r="I130" s="73" t="e">
        <f>VLOOKUP($A130,Adressliste_Anmeldungen!$B$2:$AY$191,24,0)</f>
        <v>#N/A</v>
      </c>
      <c r="J130" s="73" t="e">
        <f>VLOOKUP($A130,Adressliste_Anmeldungen!$B$2:$AY$191,25,0)</f>
        <v>#N/A</v>
      </c>
      <c r="K130" s="73" t="e">
        <f>VLOOKUP($A130,Adressliste_Anmeldungen!$B$2:$AY$191,26,0)</f>
        <v>#N/A</v>
      </c>
      <c r="L130" s="73" t="e">
        <f>VLOOKUP($A130,Adressliste_Anmeldungen!$B$2:$AY$191,27,0)</f>
        <v>#N/A</v>
      </c>
      <c r="M130" s="74" t="e">
        <f>VLOOKUP($A130,Adressliste_Anmeldungen!$B$2:$AY$191,31,0)&amp;" ("&amp;VLOOKUP($A130,Adressliste_Anmeldungen!$B$2:$AY$191,28,0)&amp;")"</f>
        <v>#N/A</v>
      </c>
      <c r="N130" s="75" t="e">
        <f>VLOOKUP($A130,Adressliste_Anmeldungen!$B$2:$AY$191,29,0)</f>
        <v>#N/A</v>
      </c>
      <c r="O130" s="67" t="e">
        <f>"("&amp;VLOOKUP($A130,Adressliste_Anmeldungen!$B$2:$AY$191,49,0)&amp;")"</f>
        <v>#N/A</v>
      </c>
    </row>
    <row r="131" spans="1:15" ht="24.95" customHeight="1" x14ac:dyDescent="0.35">
      <c r="A131" s="72">
        <v>130</v>
      </c>
      <c r="B131" s="68" t="e">
        <f>VLOOKUP($A131,Adressliste_Anmeldungen!$B$2:$AY$191,3,0)</f>
        <v>#N/A</v>
      </c>
      <c r="C131" s="68" t="e">
        <f>VLOOKUP($A131,Adressliste_Anmeldungen!$B$2:$AY$191,4,0)</f>
        <v>#N/A</v>
      </c>
      <c r="D131" s="67" t="e">
        <f>VLOOKUP($A131,Adressliste_Anmeldungen!$B$2:$AY$191,5,0)</f>
        <v>#N/A</v>
      </c>
      <c r="E131" s="67" t="e">
        <f>VLOOKUP($A131,Adressliste_Anmeldungen!$B$2:$AY$191,6,0)</f>
        <v>#N/A</v>
      </c>
      <c r="F131" s="68" t="e">
        <f>VLOOKUP($A131,Adressliste_Anmeldungen!$B$2:$AY$191,10,0)</f>
        <v>#N/A</v>
      </c>
      <c r="G131" s="73" t="e">
        <f>VLOOKUP($A131,Adressliste_Anmeldungen!$B$2:$AY$191,22,0)</f>
        <v>#N/A</v>
      </c>
      <c r="H131" s="73" t="e">
        <f>VLOOKUP($A131,Adressliste_Anmeldungen!$B$2:$AY$191,23,0)</f>
        <v>#N/A</v>
      </c>
      <c r="I131" s="73" t="e">
        <f>VLOOKUP($A131,Adressliste_Anmeldungen!$B$2:$AY$191,24,0)</f>
        <v>#N/A</v>
      </c>
      <c r="J131" s="73" t="e">
        <f>VLOOKUP($A131,Adressliste_Anmeldungen!$B$2:$AY$191,25,0)</f>
        <v>#N/A</v>
      </c>
      <c r="K131" s="73" t="e">
        <f>VLOOKUP($A131,Adressliste_Anmeldungen!$B$2:$AY$191,26,0)</f>
        <v>#N/A</v>
      </c>
      <c r="L131" s="73" t="e">
        <f>VLOOKUP($A131,Adressliste_Anmeldungen!$B$2:$AY$191,27,0)</f>
        <v>#N/A</v>
      </c>
      <c r="M131" s="74" t="e">
        <f>VLOOKUP($A131,Adressliste_Anmeldungen!$B$2:$AY$191,31,0)&amp;" ("&amp;VLOOKUP($A131,Adressliste_Anmeldungen!$B$2:$AY$191,28,0)&amp;")"</f>
        <v>#N/A</v>
      </c>
      <c r="N131" s="75" t="e">
        <f>VLOOKUP($A131,Adressliste_Anmeldungen!$B$2:$AY$191,29,0)</f>
        <v>#N/A</v>
      </c>
      <c r="O131" s="67" t="e">
        <f>"("&amp;VLOOKUP($A131,Adressliste_Anmeldungen!$B$2:$AY$191,49,0)&amp;")"</f>
        <v>#N/A</v>
      </c>
    </row>
    <row r="132" spans="1:15" ht="24.95" customHeight="1" x14ac:dyDescent="0.35">
      <c r="A132" s="72">
        <v>131</v>
      </c>
      <c r="B132" s="68" t="e">
        <f>VLOOKUP($A132,Adressliste_Anmeldungen!$B$2:$AY$191,3,0)</f>
        <v>#N/A</v>
      </c>
      <c r="C132" s="68" t="e">
        <f>VLOOKUP($A132,Adressliste_Anmeldungen!$B$2:$AY$191,4,0)</f>
        <v>#N/A</v>
      </c>
      <c r="D132" s="67" t="e">
        <f>VLOOKUP($A132,Adressliste_Anmeldungen!$B$2:$AY$191,5,0)</f>
        <v>#N/A</v>
      </c>
      <c r="E132" s="67" t="e">
        <f>VLOOKUP($A132,Adressliste_Anmeldungen!$B$2:$AY$191,6,0)</f>
        <v>#N/A</v>
      </c>
      <c r="F132" s="68" t="e">
        <f>VLOOKUP($A132,Adressliste_Anmeldungen!$B$2:$AY$191,10,0)</f>
        <v>#N/A</v>
      </c>
      <c r="G132" s="73" t="e">
        <f>VLOOKUP($A132,Adressliste_Anmeldungen!$B$2:$AY$191,22,0)</f>
        <v>#N/A</v>
      </c>
      <c r="H132" s="73" t="e">
        <f>VLOOKUP($A132,Adressliste_Anmeldungen!$B$2:$AY$191,23,0)</f>
        <v>#N/A</v>
      </c>
      <c r="I132" s="73" t="e">
        <f>VLOOKUP($A132,Adressliste_Anmeldungen!$B$2:$AY$191,24,0)</f>
        <v>#N/A</v>
      </c>
      <c r="J132" s="73" t="e">
        <f>VLOOKUP($A132,Adressliste_Anmeldungen!$B$2:$AY$191,25,0)</f>
        <v>#N/A</v>
      </c>
      <c r="K132" s="73" t="e">
        <f>VLOOKUP($A132,Adressliste_Anmeldungen!$B$2:$AY$191,26,0)</f>
        <v>#N/A</v>
      </c>
      <c r="L132" s="73" t="e">
        <f>VLOOKUP($A132,Adressliste_Anmeldungen!$B$2:$AY$191,27,0)</f>
        <v>#N/A</v>
      </c>
      <c r="M132" s="74" t="e">
        <f>VLOOKUP($A132,Adressliste_Anmeldungen!$B$2:$AY$191,31,0)&amp;" ("&amp;VLOOKUP($A132,Adressliste_Anmeldungen!$B$2:$AY$191,28,0)&amp;")"</f>
        <v>#N/A</v>
      </c>
      <c r="N132" s="75" t="e">
        <f>VLOOKUP($A132,Adressliste_Anmeldungen!$B$2:$AY$191,29,0)</f>
        <v>#N/A</v>
      </c>
      <c r="O132" s="67" t="e">
        <f>"("&amp;VLOOKUP($A132,Adressliste_Anmeldungen!$B$2:$AY$191,49,0)&amp;")"</f>
        <v>#N/A</v>
      </c>
    </row>
    <row r="133" spans="1:15" ht="24.95" customHeight="1" x14ac:dyDescent="0.35">
      <c r="A133" s="72">
        <v>132</v>
      </c>
      <c r="B133" s="68" t="e">
        <f>VLOOKUP($A133,Adressliste_Anmeldungen!$B$2:$AY$191,3,0)</f>
        <v>#N/A</v>
      </c>
      <c r="C133" s="68" t="e">
        <f>VLOOKUP($A133,Adressliste_Anmeldungen!$B$2:$AY$191,4,0)</f>
        <v>#N/A</v>
      </c>
      <c r="D133" s="67" t="e">
        <f>VLOOKUP($A133,Adressliste_Anmeldungen!$B$2:$AY$191,5,0)</f>
        <v>#N/A</v>
      </c>
      <c r="E133" s="67" t="e">
        <f>VLOOKUP($A133,Adressliste_Anmeldungen!$B$2:$AY$191,6,0)</f>
        <v>#N/A</v>
      </c>
      <c r="F133" s="68" t="e">
        <f>VLOOKUP($A133,Adressliste_Anmeldungen!$B$2:$AY$191,10,0)</f>
        <v>#N/A</v>
      </c>
      <c r="G133" s="73" t="e">
        <f>VLOOKUP($A133,Adressliste_Anmeldungen!$B$2:$AY$191,22,0)</f>
        <v>#N/A</v>
      </c>
      <c r="H133" s="73" t="e">
        <f>VLOOKUP($A133,Adressliste_Anmeldungen!$B$2:$AY$191,23,0)</f>
        <v>#N/A</v>
      </c>
      <c r="I133" s="73" t="e">
        <f>VLOOKUP($A133,Adressliste_Anmeldungen!$B$2:$AY$191,24,0)</f>
        <v>#N/A</v>
      </c>
      <c r="J133" s="73" t="e">
        <f>VLOOKUP($A133,Adressliste_Anmeldungen!$B$2:$AY$191,25,0)</f>
        <v>#N/A</v>
      </c>
      <c r="K133" s="73" t="e">
        <f>VLOOKUP($A133,Adressliste_Anmeldungen!$B$2:$AY$191,26,0)</f>
        <v>#N/A</v>
      </c>
      <c r="L133" s="73" t="e">
        <f>VLOOKUP($A133,Adressliste_Anmeldungen!$B$2:$AY$191,27,0)</f>
        <v>#N/A</v>
      </c>
      <c r="M133" s="74" t="e">
        <f>VLOOKUP($A133,Adressliste_Anmeldungen!$B$2:$AY$191,31,0)&amp;" ("&amp;VLOOKUP($A133,Adressliste_Anmeldungen!$B$2:$AY$191,28,0)&amp;")"</f>
        <v>#N/A</v>
      </c>
      <c r="N133" s="75" t="e">
        <f>VLOOKUP($A133,Adressliste_Anmeldungen!$B$2:$AY$191,29,0)</f>
        <v>#N/A</v>
      </c>
      <c r="O133" s="67" t="e">
        <f>"("&amp;VLOOKUP($A133,Adressliste_Anmeldungen!$B$2:$AY$191,49,0)&amp;")"</f>
        <v>#N/A</v>
      </c>
    </row>
    <row r="134" spans="1:15" ht="24.95" customHeight="1" x14ac:dyDescent="0.35">
      <c r="A134" s="72">
        <v>133</v>
      </c>
      <c r="B134" s="68" t="e">
        <f>VLOOKUP($A134,Adressliste_Anmeldungen!$B$2:$AY$191,3,0)</f>
        <v>#N/A</v>
      </c>
      <c r="C134" s="68" t="e">
        <f>VLOOKUP($A134,Adressliste_Anmeldungen!$B$2:$AY$191,4,0)</f>
        <v>#N/A</v>
      </c>
      <c r="D134" s="67" t="e">
        <f>VLOOKUP($A134,Adressliste_Anmeldungen!$B$2:$AY$191,5,0)</f>
        <v>#N/A</v>
      </c>
      <c r="E134" s="67" t="e">
        <f>VLOOKUP($A134,Adressliste_Anmeldungen!$B$2:$AY$191,6,0)</f>
        <v>#N/A</v>
      </c>
      <c r="F134" s="68" t="e">
        <f>VLOOKUP($A134,Adressliste_Anmeldungen!$B$2:$AY$191,10,0)</f>
        <v>#N/A</v>
      </c>
      <c r="G134" s="73" t="e">
        <f>VLOOKUP($A134,Adressliste_Anmeldungen!$B$2:$AY$191,22,0)</f>
        <v>#N/A</v>
      </c>
      <c r="H134" s="73" t="e">
        <f>VLOOKUP($A134,Adressliste_Anmeldungen!$B$2:$AY$191,23,0)</f>
        <v>#N/A</v>
      </c>
      <c r="I134" s="73" t="e">
        <f>VLOOKUP($A134,Adressliste_Anmeldungen!$B$2:$AY$191,24,0)</f>
        <v>#N/A</v>
      </c>
      <c r="J134" s="73" t="e">
        <f>VLOOKUP($A134,Adressliste_Anmeldungen!$B$2:$AY$191,25,0)</f>
        <v>#N/A</v>
      </c>
      <c r="K134" s="73" t="e">
        <f>VLOOKUP($A134,Adressliste_Anmeldungen!$B$2:$AY$191,26,0)</f>
        <v>#N/A</v>
      </c>
      <c r="L134" s="73" t="e">
        <f>VLOOKUP($A134,Adressliste_Anmeldungen!$B$2:$AY$191,27,0)</f>
        <v>#N/A</v>
      </c>
      <c r="M134" s="74" t="e">
        <f>VLOOKUP($A134,Adressliste_Anmeldungen!$B$2:$AY$191,31,0)&amp;" ("&amp;VLOOKUP($A134,Adressliste_Anmeldungen!$B$2:$AY$191,28,0)&amp;")"</f>
        <v>#N/A</v>
      </c>
      <c r="N134" s="75" t="e">
        <f>VLOOKUP($A134,Adressliste_Anmeldungen!$B$2:$AY$191,29,0)</f>
        <v>#N/A</v>
      </c>
      <c r="O134" s="67" t="e">
        <f>"("&amp;VLOOKUP($A134,Adressliste_Anmeldungen!$B$2:$AY$191,49,0)&amp;")"</f>
        <v>#N/A</v>
      </c>
    </row>
    <row r="135" spans="1:15" ht="24.95" customHeight="1" x14ac:dyDescent="0.35">
      <c r="A135" s="72">
        <v>134</v>
      </c>
      <c r="B135" s="68" t="e">
        <f>VLOOKUP($A135,Adressliste_Anmeldungen!$B$2:$AY$191,3,0)</f>
        <v>#N/A</v>
      </c>
      <c r="C135" s="68" t="e">
        <f>VLOOKUP($A135,Adressliste_Anmeldungen!$B$2:$AY$191,4,0)</f>
        <v>#N/A</v>
      </c>
      <c r="D135" s="67" t="e">
        <f>VLOOKUP($A135,Adressliste_Anmeldungen!$B$2:$AY$191,5,0)</f>
        <v>#N/A</v>
      </c>
      <c r="E135" s="67" t="e">
        <f>VLOOKUP($A135,Adressliste_Anmeldungen!$B$2:$AY$191,6,0)</f>
        <v>#N/A</v>
      </c>
      <c r="F135" s="68" t="e">
        <f>VLOOKUP($A135,Adressliste_Anmeldungen!$B$2:$AY$191,10,0)</f>
        <v>#N/A</v>
      </c>
      <c r="G135" s="73" t="e">
        <f>VLOOKUP($A135,Adressliste_Anmeldungen!$B$2:$AY$191,22,0)</f>
        <v>#N/A</v>
      </c>
      <c r="H135" s="73" t="e">
        <f>VLOOKUP($A135,Adressliste_Anmeldungen!$B$2:$AY$191,23,0)</f>
        <v>#N/A</v>
      </c>
      <c r="I135" s="73" t="e">
        <f>VLOOKUP($A135,Adressliste_Anmeldungen!$B$2:$AY$191,24,0)</f>
        <v>#N/A</v>
      </c>
      <c r="J135" s="73" t="e">
        <f>VLOOKUP($A135,Adressliste_Anmeldungen!$B$2:$AY$191,25,0)</f>
        <v>#N/A</v>
      </c>
      <c r="K135" s="73" t="e">
        <f>VLOOKUP($A135,Adressliste_Anmeldungen!$B$2:$AY$191,26,0)</f>
        <v>#N/A</v>
      </c>
      <c r="L135" s="73" t="e">
        <f>VLOOKUP($A135,Adressliste_Anmeldungen!$B$2:$AY$191,27,0)</f>
        <v>#N/A</v>
      </c>
      <c r="M135" s="74" t="e">
        <f>VLOOKUP($A135,Adressliste_Anmeldungen!$B$2:$AY$191,31,0)&amp;" ("&amp;VLOOKUP($A135,Adressliste_Anmeldungen!$B$2:$AY$191,28,0)&amp;")"</f>
        <v>#N/A</v>
      </c>
      <c r="N135" s="75" t="e">
        <f>VLOOKUP($A135,Adressliste_Anmeldungen!$B$2:$AY$191,29,0)</f>
        <v>#N/A</v>
      </c>
      <c r="O135" s="67" t="e">
        <f>"("&amp;VLOOKUP($A135,Adressliste_Anmeldungen!$B$2:$AY$191,49,0)&amp;")"</f>
        <v>#N/A</v>
      </c>
    </row>
    <row r="136" spans="1:15" ht="24.95" customHeight="1" x14ac:dyDescent="0.35">
      <c r="A136" s="72">
        <v>135</v>
      </c>
      <c r="B136" s="68" t="e">
        <f>VLOOKUP($A136,Adressliste_Anmeldungen!$B$2:$AY$191,3,0)</f>
        <v>#N/A</v>
      </c>
      <c r="C136" s="68" t="e">
        <f>VLOOKUP($A136,Adressliste_Anmeldungen!$B$2:$AY$191,4,0)</f>
        <v>#N/A</v>
      </c>
      <c r="D136" s="67" t="e">
        <f>VLOOKUP($A136,Adressliste_Anmeldungen!$B$2:$AY$191,5,0)</f>
        <v>#N/A</v>
      </c>
      <c r="E136" s="67" t="e">
        <f>VLOOKUP($A136,Adressliste_Anmeldungen!$B$2:$AY$191,6,0)</f>
        <v>#N/A</v>
      </c>
      <c r="F136" s="68" t="e">
        <f>VLOOKUP($A136,Adressliste_Anmeldungen!$B$2:$AY$191,10,0)</f>
        <v>#N/A</v>
      </c>
      <c r="G136" s="73" t="e">
        <f>VLOOKUP($A136,Adressliste_Anmeldungen!$B$2:$AY$191,22,0)</f>
        <v>#N/A</v>
      </c>
      <c r="H136" s="73" t="e">
        <f>VLOOKUP($A136,Adressliste_Anmeldungen!$B$2:$AY$191,23,0)</f>
        <v>#N/A</v>
      </c>
      <c r="I136" s="73" t="e">
        <f>VLOOKUP($A136,Adressliste_Anmeldungen!$B$2:$AY$191,24,0)</f>
        <v>#N/A</v>
      </c>
      <c r="J136" s="73" t="e">
        <f>VLOOKUP($A136,Adressliste_Anmeldungen!$B$2:$AY$191,25,0)</f>
        <v>#N/A</v>
      </c>
      <c r="K136" s="73" t="e">
        <f>VLOOKUP($A136,Adressliste_Anmeldungen!$B$2:$AY$191,26,0)</f>
        <v>#N/A</v>
      </c>
      <c r="L136" s="73" t="e">
        <f>VLOOKUP($A136,Adressliste_Anmeldungen!$B$2:$AY$191,27,0)</f>
        <v>#N/A</v>
      </c>
      <c r="M136" s="74" t="e">
        <f>VLOOKUP($A136,Adressliste_Anmeldungen!$B$2:$AY$191,31,0)&amp;" ("&amp;VLOOKUP($A136,Adressliste_Anmeldungen!$B$2:$AY$191,28,0)&amp;")"</f>
        <v>#N/A</v>
      </c>
      <c r="N136" s="75" t="e">
        <f>VLOOKUP($A136,Adressliste_Anmeldungen!$B$2:$AY$191,29,0)</f>
        <v>#N/A</v>
      </c>
      <c r="O136" s="67" t="e">
        <f>"("&amp;VLOOKUP($A136,Adressliste_Anmeldungen!$B$2:$AY$191,49,0)&amp;")"</f>
        <v>#N/A</v>
      </c>
    </row>
    <row r="137" spans="1:15" ht="24.95" customHeight="1" x14ac:dyDescent="0.35">
      <c r="A137" s="72">
        <v>136</v>
      </c>
      <c r="B137" s="68" t="e">
        <f>VLOOKUP($A137,Adressliste_Anmeldungen!$B$2:$AY$191,3,0)</f>
        <v>#N/A</v>
      </c>
      <c r="C137" s="68" t="e">
        <f>VLOOKUP($A137,Adressliste_Anmeldungen!$B$2:$AY$191,4,0)</f>
        <v>#N/A</v>
      </c>
      <c r="D137" s="67" t="e">
        <f>VLOOKUP($A137,Adressliste_Anmeldungen!$B$2:$AY$191,5,0)</f>
        <v>#N/A</v>
      </c>
      <c r="E137" s="67" t="e">
        <f>VLOOKUP($A137,Adressliste_Anmeldungen!$B$2:$AY$191,6,0)</f>
        <v>#N/A</v>
      </c>
      <c r="F137" s="68" t="e">
        <f>VLOOKUP($A137,Adressliste_Anmeldungen!$B$2:$AY$191,10,0)</f>
        <v>#N/A</v>
      </c>
      <c r="G137" s="73" t="e">
        <f>VLOOKUP($A137,Adressliste_Anmeldungen!$B$2:$AY$191,22,0)</f>
        <v>#N/A</v>
      </c>
      <c r="H137" s="73" t="e">
        <f>VLOOKUP($A137,Adressliste_Anmeldungen!$B$2:$AY$191,23,0)</f>
        <v>#N/A</v>
      </c>
      <c r="I137" s="73" t="e">
        <f>VLOOKUP($A137,Adressliste_Anmeldungen!$B$2:$AY$191,24,0)</f>
        <v>#N/A</v>
      </c>
      <c r="J137" s="73" t="e">
        <f>VLOOKUP($A137,Adressliste_Anmeldungen!$B$2:$AY$191,25,0)</f>
        <v>#N/A</v>
      </c>
      <c r="K137" s="73" t="e">
        <f>VLOOKUP($A137,Adressliste_Anmeldungen!$B$2:$AY$191,26,0)</f>
        <v>#N/A</v>
      </c>
      <c r="L137" s="73" t="e">
        <f>VLOOKUP($A137,Adressliste_Anmeldungen!$B$2:$AY$191,27,0)</f>
        <v>#N/A</v>
      </c>
      <c r="M137" s="74" t="e">
        <f>VLOOKUP($A137,Adressliste_Anmeldungen!$B$2:$AY$191,31,0)&amp;" ("&amp;VLOOKUP($A137,Adressliste_Anmeldungen!$B$2:$AY$191,28,0)&amp;")"</f>
        <v>#N/A</v>
      </c>
      <c r="N137" s="75" t="e">
        <f>VLOOKUP($A137,Adressliste_Anmeldungen!$B$2:$AY$191,29,0)</f>
        <v>#N/A</v>
      </c>
      <c r="O137" s="67" t="e">
        <f>"("&amp;VLOOKUP($A137,Adressliste_Anmeldungen!$B$2:$AY$191,49,0)&amp;")"</f>
        <v>#N/A</v>
      </c>
    </row>
    <row r="138" spans="1:15" ht="24.95" customHeight="1" x14ac:dyDescent="0.35">
      <c r="A138" s="72">
        <v>137</v>
      </c>
      <c r="B138" s="68" t="e">
        <f>VLOOKUP($A138,Adressliste_Anmeldungen!$B$2:$AY$191,3,0)</f>
        <v>#N/A</v>
      </c>
      <c r="C138" s="68" t="e">
        <f>VLOOKUP($A138,Adressliste_Anmeldungen!$B$2:$AY$191,4,0)</f>
        <v>#N/A</v>
      </c>
      <c r="D138" s="67" t="e">
        <f>VLOOKUP($A138,Adressliste_Anmeldungen!$B$2:$AY$191,5,0)</f>
        <v>#N/A</v>
      </c>
      <c r="E138" s="67" t="e">
        <f>VLOOKUP($A138,Adressliste_Anmeldungen!$B$2:$AY$191,6,0)</f>
        <v>#N/A</v>
      </c>
      <c r="F138" s="68" t="e">
        <f>VLOOKUP($A138,Adressliste_Anmeldungen!$B$2:$AY$191,10,0)</f>
        <v>#N/A</v>
      </c>
      <c r="G138" s="73" t="e">
        <f>VLOOKUP($A138,Adressliste_Anmeldungen!$B$2:$AY$191,22,0)</f>
        <v>#N/A</v>
      </c>
      <c r="H138" s="73" t="e">
        <f>VLOOKUP($A138,Adressliste_Anmeldungen!$B$2:$AY$191,23,0)</f>
        <v>#N/A</v>
      </c>
      <c r="I138" s="73" t="e">
        <f>VLOOKUP($A138,Adressliste_Anmeldungen!$B$2:$AY$191,24,0)</f>
        <v>#N/A</v>
      </c>
      <c r="J138" s="73" t="e">
        <f>VLOOKUP($A138,Adressliste_Anmeldungen!$B$2:$AY$191,25,0)</f>
        <v>#N/A</v>
      </c>
      <c r="K138" s="73" t="e">
        <f>VLOOKUP($A138,Adressliste_Anmeldungen!$B$2:$AY$191,26,0)</f>
        <v>#N/A</v>
      </c>
      <c r="L138" s="73" t="e">
        <f>VLOOKUP($A138,Adressliste_Anmeldungen!$B$2:$AY$191,27,0)</f>
        <v>#N/A</v>
      </c>
      <c r="M138" s="74" t="e">
        <f>VLOOKUP($A138,Adressliste_Anmeldungen!$B$2:$AY$191,31,0)&amp;" ("&amp;VLOOKUP($A138,Adressliste_Anmeldungen!$B$2:$AY$191,28,0)&amp;")"</f>
        <v>#N/A</v>
      </c>
      <c r="N138" s="75" t="e">
        <f>VLOOKUP($A138,Adressliste_Anmeldungen!$B$2:$AY$191,29,0)</f>
        <v>#N/A</v>
      </c>
      <c r="O138" s="67" t="e">
        <f>"("&amp;VLOOKUP($A138,Adressliste_Anmeldungen!$B$2:$AY$191,49,0)&amp;")"</f>
        <v>#N/A</v>
      </c>
    </row>
    <row r="139" spans="1:15" ht="24.95" customHeight="1" x14ac:dyDescent="0.35">
      <c r="A139" s="72">
        <v>138</v>
      </c>
      <c r="B139" s="68" t="e">
        <f>VLOOKUP($A139,Adressliste_Anmeldungen!$B$2:$AY$191,3,0)</f>
        <v>#N/A</v>
      </c>
      <c r="C139" s="68" t="e">
        <f>VLOOKUP($A139,Adressliste_Anmeldungen!$B$2:$AY$191,4,0)</f>
        <v>#N/A</v>
      </c>
      <c r="D139" s="67" t="e">
        <f>VLOOKUP($A139,Adressliste_Anmeldungen!$B$2:$AY$191,5,0)</f>
        <v>#N/A</v>
      </c>
      <c r="E139" s="67" t="e">
        <f>VLOOKUP($A139,Adressliste_Anmeldungen!$B$2:$AY$191,6,0)</f>
        <v>#N/A</v>
      </c>
      <c r="F139" s="68" t="e">
        <f>VLOOKUP($A139,Adressliste_Anmeldungen!$B$2:$AY$191,10,0)</f>
        <v>#N/A</v>
      </c>
      <c r="G139" s="73" t="e">
        <f>VLOOKUP($A139,Adressliste_Anmeldungen!$B$2:$AY$191,22,0)</f>
        <v>#N/A</v>
      </c>
      <c r="H139" s="73" t="e">
        <f>VLOOKUP($A139,Adressliste_Anmeldungen!$B$2:$AY$191,23,0)</f>
        <v>#N/A</v>
      </c>
      <c r="I139" s="73" t="e">
        <f>VLOOKUP($A139,Adressliste_Anmeldungen!$B$2:$AY$191,24,0)</f>
        <v>#N/A</v>
      </c>
      <c r="J139" s="73" t="e">
        <f>VLOOKUP($A139,Adressliste_Anmeldungen!$B$2:$AY$191,25,0)</f>
        <v>#N/A</v>
      </c>
      <c r="K139" s="73" t="e">
        <f>VLOOKUP($A139,Adressliste_Anmeldungen!$B$2:$AY$191,26,0)</f>
        <v>#N/A</v>
      </c>
      <c r="L139" s="73" t="e">
        <f>VLOOKUP($A139,Adressliste_Anmeldungen!$B$2:$AY$191,27,0)</f>
        <v>#N/A</v>
      </c>
      <c r="M139" s="74" t="e">
        <f>VLOOKUP($A139,Adressliste_Anmeldungen!$B$2:$AY$191,31,0)&amp;" ("&amp;VLOOKUP($A139,Adressliste_Anmeldungen!$B$2:$AY$191,28,0)&amp;")"</f>
        <v>#N/A</v>
      </c>
      <c r="N139" s="75" t="e">
        <f>VLOOKUP($A139,Adressliste_Anmeldungen!$B$2:$AY$191,29,0)</f>
        <v>#N/A</v>
      </c>
      <c r="O139" s="67" t="e">
        <f>"("&amp;VLOOKUP($A139,Adressliste_Anmeldungen!$B$2:$AY$191,49,0)&amp;")"</f>
        <v>#N/A</v>
      </c>
    </row>
    <row r="140" spans="1:15" ht="24.95" customHeight="1" x14ac:dyDescent="0.35">
      <c r="A140" s="72">
        <v>139</v>
      </c>
      <c r="B140" s="68" t="e">
        <f>VLOOKUP($A140,Adressliste_Anmeldungen!$B$2:$AY$191,3,0)</f>
        <v>#N/A</v>
      </c>
      <c r="C140" s="68" t="e">
        <f>VLOOKUP($A140,Adressliste_Anmeldungen!$B$2:$AY$191,4,0)</f>
        <v>#N/A</v>
      </c>
      <c r="D140" s="67" t="e">
        <f>VLOOKUP($A140,Adressliste_Anmeldungen!$B$2:$AY$191,5,0)</f>
        <v>#N/A</v>
      </c>
      <c r="E140" s="67" t="e">
        <f>VLOOKUP($A140,Adressliste_Anmeldungen!$B$2:$AY$191,6,0)</f>
        <v>#N/A</v>
      </c>
      <c r="F140" s="68" t="e">
        <f>VLOOKUP($A140,Adressliste_Anmeldungen!$B$2:$AY$191,10,0)</f>
        <v>#N/A</v>
      </c>
      <c r="G140" s="73" t="e">
        <f>VLOOKUP($A140,Adressliste_Anmeldungen!$B$2:$AY$191,22,0)</f>
        <v>#N/A</v>
      </c>
      <c r="H140" s="73" t="e">
        <f>VLOOKUP($A140,Adressliste_Anmeldungen!$B$2:$AY$191,23,0)</f>
        <v>#N/A</v>
      </c>
      <c r="I140" s="73" t="e">
        <f>VLOOKUP($A140,Adressliste_Anmeldungen!$B$2:$AY$191,24,0)</f>
        <v>#N/A</v>
      </c>
      <c r="J140" s="73" t="e">
        <f>VLOOKUP($A140,Adressliste_Anmeldungen!$B$2:$AY$191,25,0)</f>
        <v>#N/A</v>
      </c>
      <c r="K140" s="73" t="e">
        <f>VLOOKUP($A140,Adressliste_Anmeldungen!$B$2:$AY$191,26,0)</f>
        <v>#N/A</v>
      </c>
      <c r="L140" s="73" t="e">
        <f>VLOOKUP($A140,Adressliste_Anmeldungen!$B$2:$AY$191,27,0)</f>
        <v>#N/A</v>
      </c>
      <c r="M140" s="74" t="e">
        <f>VLOOKUP($A140,Adressliste_Anmeldungen!$B$2:$AY$191,31,0)&amp;" ("&amp;VLOOKUP($A140,Adressliste_Anmeldungen!$B$2:$AY$191,28,0)&amp;")"</f>
        <v>#N/A</v>
      </c>
      <c r="N140" s="75" t="e">
        <f>VLOOKUP($A140,Adressliste_Anmeldungen!$B$2:$AY$191,29,0)</f>
        <v>#N/A</v>
      </c>
      <c r="O140" s="67" t="e">
        <f>"("&amp;VLOOKUP($A140,Adressliste_Anmeldungen!$B$2:$AY$191,49,0)&amp;")"</f>
        <v>#N/A</v>
      </c>
    </row>
    <row r="141" spans="1:15" ht="24.95" customHeight="1" x14ac:dyDescent="0.35">
      <c r="A141" s="72">
        <v>140</v>
      </c>
      <c r="B141" s="68" t="e">
        <f>VLOOKUP($A141,Adressliste_Anmeldungen!$B$2:$AY$191,3,0)</f>
        <v>#N/A</v>
      </c>
      <c r="C141" s="68" t="e">
        <f>VLOOKUP($A141,Adressliste_Anmeldungen!$B$2:$AY$191,4,0)</f>
        <v>#N/A</v>
      </c>
      <c r="D141" s="67" t="e">
        <f>VLOOKUP($A141,Adressliste_Anmeldungen!$B$2:$AY$191,5,0)</f>
        <v>#N/A</v>
      </c>
      <c r="E141" s="67" t="e">
        <f>VLOOKUP($A141,Adressliste_Anmeldungen!$B$2:$AY$191,6,0)</f>
        <v>#N/A</v>
      </c>
      <c r="F141" s="68" t="e">
        <f>VLOOKUP($A141,Adressliste_Anmeldungen!$B$2:$AY$191,10,0)</f>
        <v>#N/A</v>
      </c>
      <c r="G141" s="73" t="e">
        <f>VLOOKUP($A141,Adressliste_Anmeldungen!$B$2:$AY$191,22,0)</f>
        <v>#N/A</v>
      </c>
      <c r="H141" s="73" t="e">
        <f>VLOOKUP($A141,Adressliste_Anmeldungen!$B$2:$AY$191,23,0)</f>
        <v>#N/A</v>
      </c>
      <c r="I141" s="73" t="e">
        <f>VLOOKUP($A141,Adressliste_Anmeldungen!$B$2:$AY$191,24,0)</f>
        <v>#N/A</v>
      </c>
      <c r="J141" s="73" t="e">
        <f>VLOOKUP($A141,Adressliste_Anmeldungen!$B$2:$AY$191,25,0)</f>
        <v>#N/A</v>
      </c>
      <c r="K141" s="73" t="e">
        <f>VLOOKUP($A141,Adressliste_Anmeldungen!$B$2:$AY$191,26,0)</f>
        <v>#N/A</v>
      </c>
      <c r="L141" s="73" t="e">
        <f>VLOOKUP($A141,Adressliste_Anmeldungen!$B$2:$AY$191,27,0)</f>
        <v>#N/A</v>
      </c>
      <c r="M141" s="74" t="e">
        <f>VLOOKUP($A141,Adressliste_Anmeldungen!$B$2:$AY$191,31,0)&amp;" ("&amp;VLOOKUP($A141,Adressliste_Anmeldungen!$B$2:$AY$191,28,0)&amp;")"</f>
        <v>#N/A</v>
      </c>
      <c r="N141" s="75" t="e">
        <f>VLOOKUP($A141,Adressliste_Anmeldungen!$B$2:$AY$191,29,0)</f>
        <v>#N/A</v>
      </c>
      <c r="O141" s="67" t="e">
        <f>"("&amp;VLOOKUP($A141,Adressliste_Anmeldungen!$B$2:$AY$191,49,0)&amp;")"</f>
        <v>#N/A</v>
      </c>
    </row>
    <row r="142" spans="1:15" ht="24.95" customHeight="1" x14ac:dyDescent="0.35">
      <c r="A142" s="72">
        <v>141</v>
      </c>
      <c r="B142" s="68" t="e">
        <f>VLOOKUP($A142,Adressliste_Anmeldungen!$B$2:$AY$191,3,0)</f>
        <v>#N/A</v>
      </c>
      <c r="C142" s="68" t="e">
        <f>VLOOKUP($A142,Adressliste_Anmeldungen!$B$2:$AY$191,4,0)</f>
        <v>#N/A</v>
      </c>
      <c r="D142" s="67" t="e">
        <f>VLOOKUP($A142,Adressliste_Anmeldungen!$B$2:$AY$191,5,0)</f>
        <v>#N/A</v>
      </c>
      <c r="E142" s="67" t="e">
        <f>VLOOKUP($A142,Adressliste_Anmeldungen!$B$2:$AY$191,6,0)</f>
        <v>#N/A</v>
      </c>
      <c r="F142" s="68" t="e">
        <f>VLOOKUP($A142,Adressliste_Anmeldungen!$B$2:$AY$191,10,0)</f>
        <v>#N/A</v>
      </c>
      <c r="G142" s="73" t="e">
        <f>VLOOKUP($A142,Adressliste_Anmeldungen!$B$2:$AY$191,22,0)</f>
        <v>#N/A</v>
      </c>
      <c r="H142" s="73" t="e">
        <f>VLOOKUP($A142,Adressliste_Anmeldungen!$B$2:$AY$191,23,0)</f>
        <v>#N/A</v>
      </c>
      <c r="I142" s="73" t="e">
        <f>VLOOKUP($A142,Adressliste_Anmeldungen!$B$2:$AY$191,24,0)</f>
        <v>#N/A</v>
      </c>
      <c r="J142" s="73" t="e">
        <f>VLOOKUP($A142,Adressliste_Anmeldungen!$B$2:$AY$191,25,0)</f>
        <v>#N/A</v>
      </c>
      <c r="K142" s="73" t="e">
        <f>VLOOKUP($A142,Adressliste_Anmeldungen!$B$2:$AY$191,26,0)</f>
        <v>#N/A</v>
      </c>
      <c r="L142" s="73" t="e">
        <f>VLOOKUP($A142,Adressliste_Anmeldungen!$B$2:$AY$191,27,0)</f>
        <v>#N/A</v>
      </c>
      <c r="M142" s="74" t="e">
        <f>VLOOKUP($A142,Adressliste_Anmeldungen!$B$2:$AY$191,31,0)&amp;" ("&amp;VLOOKUP($A142,Adressliste_Anmeldungen!$B$2:$AY$191,28,0)&amp;")"</f>
        <v>#N/A</v>
      </c>
      <c r="N142" s="75" t="e">
        <f>VLOOKUP($A142,Adressliste_Anmeldungen!$B$2:$AY$191,29,0)</f>
        <v>#N/A</v>
      </c>
      <c r="O142" s="67" t="e">
        <f>"("&amp;VLOOKUP($A142,Adressliste_Anmeldungen!$B$2:$AY$191,49,0)&amp;")"</f>
        <v>#N/A</v>
      </c>
    </row>
    <row r="143" spans="1:15" ht="24.95" customHeight="1" x14ac:dyDescent="0.35">
      <c r="A143" s="72">
        <v>142</v>
      </c>
      <c r="B143" s="68" t="e">
        <f>VLOOKUP($A143,Adressliste_Anmeldungen!$B$2:$AY$191,3,0)</f>
        <v>#N/A</v>
      </c>
      <c r="C143" s="68" t="e">
        <f>VLOOKUP($A143,Adressliste_Anmeldungen!$B$2:$AY$191,4,0)</f>
        <v>#N/A</v>
      </c>
      <c r="D143" s="67" t="e">
        <f>VLOOKUP($A143,Adressliste_Anmeldungen!$B$2:$AY$191,5,0)</f>
        <v>#N/A</v>
      </c>
      <c r="E143" s="67" t="e">
        <f>VLOOKUP($A143,Adressliste_Anmeldungen!$B$2:$AY$191,6,0)</f>
        <v>#N/A</v>
      </c>
      <c r="F143" s="68" t="e">
        <f>VLOOKUP($A143,Adressliste_Anmeldungen!$B$2:$AY$191,10,0)</f>
        <v>#N/A</v>
      </c>
      <c r="G143" s="73" t="e">
        <f>VLOOKUP($A143,Adressliste_Anmeldungen!$B$2:$AY$191,22,0)</f>
        <v>#N/A</v>
      </c>
      <c r="H143" s="73" t="e">
        <f>VLOOKUP($A143,Adressliste_Anmeldungen!$B$2:$AY$191,23,0)</f>
        <v>#N/A</v>
      </c>
      <c r="I143" s="73" t="e">
        <f>VLOOKUP($A143,Adressliste_Anmeldungen!$B$2:$AY$191,24,0)</f>
        <v>#N/A</v>
      </c>
      <c r="J143" s="73" t="e">
        <f>VLOOKUP($A143,Adressliste_Anmeldungen!$B$2:$AY$191,25,0)</f>
        <v>#N/A</v>
      </c>
      <c r="K143" s="73" t="e">
        <f>VLOOKUP($A143,Adressliste_Anmeldungen!$B$2:$AY$191,26,0)</f>
        <v>#N/A</v>
      </c>
      <c r="L143" s="73" t="e">
        <f>VLOOKUP($A143,Adressliste_Anmeldungen!$B$2:$AY$191,27,0)</f>
        <v>#N/A</v>
      </c>
      <c r="M143" s="74" t="e">
        <f>VLOOKUP($A143,Adressliste_Anmeldungen!$B$2:$AY$191,31,0)&amp;" ("&amp;VLOOKUP($A143,Adressliste_Anmeldungen!$B$2:$AY$191,28,0)&amp;")"</f>
        <v>#N/A</v>
      </c>
      <c r="N143" s="75" t="e">
        <f>VLOOKUP($A143,Adressliste_Anmeldungen!$B$2:$AY$191,29,0)</f>
        <v>#N/A</v>
      </c>
      <c r="O143" s="67" t="e">
        <f>"("&amp;VLOOKUP($A143,Adressliste_Anmeldungen!$B$2:$AY$191,49,0)&amp;")"</f>
        <v>#N/A</v>
      </c>
    </row>
    <row r="144" spans="1:15" ht="24.95" customHeight="1" x14ac:dyDescent="0.35">
      <c r="A144" s="72">
        <v>143</v>
      </c>
      <c r="B144" s="68" t="e">
        <f>VLOOKUP($A144,Adressliste_Anmeldungen!$B$2:$AY$191,3,0)</f>
        <v>#N/A</v>
      </c>
      <c r="C144" s="68" t="e">
        <f>VLOOKUP($A144,Adressliste_Anmeldungen!$B$2:$AY$191,4,0)</f>
        <v>#N/A</v>
      </c>
      <c r="D144" s="67" t="e">
        <f>VLOOKUP($A144,Adressliste_Anmeldungen!$B$2:$AY$191,5,0)</f>
        <v>#N/A</v>
      </c>
      <c r="E144" s="67" t="e">
        <f>VLOOKUP($A144,Adressliste_Anmeldungen!$B$2:$AY$191,6,0)</f>
        <v>#N/A</v>
      </c>
      <c r="F144" s="68" t="e">
        <f>VLOOKUP($A144,Adressliste_Anmeldungen!$B$2:$AY$191,10,0)</f>
        <v>#N/A</v>
      </c>
      <c r="G144" s="73" t="e">
        <f>VLOOKUP($A144,Adressliste_Anmeldungen!$B$2:$AY$191,22,0)</f>
        <v>#N/A</v>
      </c>
      <c r="H144" s="73" t="e">
        <f>VLOOKUP($A144,Adressliste_Anmeldungen!$B$2:$AY$191,23,0)</f>
        <v>#N/A</v>
      </c>
      <c r="I144" s="73" t="e">
        <f>VLOOKUP($A144,Adressliste_Anmeldungen!$B$2:$AY$191,24,0)</f>
        <v>#N/A</v>
      </c>
      <c r="J144" s="73" t="e">
        <f>VLOOKUP($A144,Adressliste_Anmeldungen!$B$2:$AY$191,25,0)</f>
        <v>#N/A</v>
      </c>
      <c r="K144" s="73" t="e">
        <f>VLOOKUP($A144,Adressliste_Anmeldungen!$B$2:$AY$191,26,0)</f>
        <v>#N/A</v>
      </c>
      <c r="L144" s="73" t="e">
        <f>VLOOKUP($A144,Adressliste_Anmeldungen!$B$2:$AY$191,27,0)</f>
        <v>#N/A</v>
      </c>
      <c r="M144" s="74" t="e">
        <f>VLOOKUP($A144,Adressliste_Anmeldungen!$B$2:$AY$191,31,0)&amp;" ("&amp;VLOOKUP($A144,Adressliste_Anmeldungen!$B$2:$AY$191,28,0)&amp;")"</f>
        <v>#N/A</v>
      </c>
      <c r="N144" s="75" t="e">
        <f>VLOOKUP($A144,Adressliste_Anmeldungen!$B$2:$AY$191,29,0)</f>
        <v>#N/A</v>
      </c>
      <c r="O144" s="67" t="e">
        <f>"("&amp;VLOOKUP($A144,Adressliste_Anmeldungen!$B$2:$AY$191,49,0)&amp;")"</f>
        <v>#N/A</v>
      </c>
    </row>
    <row r="145" spans="1:15" ht="24.95" customHeight="1" x14ac:dyDescent="0.35">
      <c r="A145" s="72">
        <v>144</v>
      </c>
      <c r="B145" s="68" t="e">
        <f>VLOOKUP($A145,Adressliste_Anmeldungen!$B$2:$AY$191,3,0)</f>
        <v>#N/A</v>
      </c>
      <c r="C145" s="68" t="e">
        <f>VLOOKUP($A145,Adressliste_Anmeldungen!$B$2:$AY$191,4,0)</f>
        <v>#N/A</v>
      </c>
      <c r="D145" s="67" t="e">
        <f>VLOOKUP($A145,Adressliste_Anmeldungen!$B$2:$AY$191,5,0)</f>
        <v>#N/A</v>
      </c>
      <c r="E145" s="67" t="e">
        <f>VLOOKUP($A145,Adressliste_Anmeldungen!$B$2:$AY$191,6,0)</f>
        <v>#N/A</v>
      </c>
      <c r="F145" s="68" t="e">
        <f>VLOOKUP($A145,Adressliste_Anmeldungen!$B$2:$AY$191,10,0)</f>
        <v>#N/A</v>
      </c>
      <c r="G145" s="73" t="e">
        <f>VLOOKUP($A145,Adressliste_Anmeldungen!$B$2:$AY$191,22,0)</f>
        <v>#N/A</v>
      </c>
      <c r="H145" s="73" t="e">
        <f>VLOOKUP($A145,Adressliste_Anmeldungen!$B$2:$AY$191,23,0)</f>
        <v>#N/A</v>
      </c>
      <c r="I145" s="73" t="e">
        <f>VLOOKUP($A145,Adressliste_Anmeldungen!$B$2:$AY$191,24,0)</f>
        <v>#N/A</v>
      </c>
      <c r="J145" s="73" t="e">
        <f>VLOOKUP($A145,Adressliste_Anmeldungen!$B$2:$AY$191,25,0)</f>
        <v>#N/A</v>
      </c>
      <c r="K145" s="73" t="e">
        <f>VLOOKUP($A145,Adressliste_Anmeldungen!$B$2:$AY$191,26,0)</f>
        <v>#N/A</v>
      </c>
      <c r="L145" s="73" t="e">
        <f>VLOOKUP($A145,Adressliste_Anmeldungen!$B$2:$AY$191,27,0)</f>
        <v>#N/A</v>
      </c>
      <c r="M145" s="74" t="e">
        <f>VLOOKUP($A145,Adressliste_Anmeldungen!$B$2:$AY$191,31,0)&amp;" ("&amp;VLOOKUP($A145,Adressliste_Anmeldungen!$B$2:$AY$191,28,0)&amp;")"</f>
        <v>#N/A</v>
      </c>
      <c r="N145" s="75" t="e">
        <f>VLOOKUP($A145,Adressliste_Anmeldungen!$B$2:$AY$191,29,0)</f>
        <v>#N/A</v>
      </c>
      <c r="O145" s="67" t="e">
        <f>"("&amp;VLOOKUP($A145,Adressliste_Anmeldungen!$B$2:$AY$191,49,0)&amp;")"</f>
        <v>#N/A</v>
      </c>
    </row>
    <row r="146" spans="1:15" ht="24.95" customHeight="1" x14ac:dyDescent="0.35">
      <c r="A146" s="72">
        <v>145</v>
      </c>
      <c r="B146" s="68" t="e">
        <f>VLOOKUP($A146,Adressliste_Anmeldungen!$B$2:$AY$191,3,0)</f>
        <v>#N/A</v>
      </c>
      <c r="C146" s="68" t="e">
        <f>VLOOKUP($A146,Adressliste_Anmeldungen!$B$2:$AY$191,4,0)</f>
        <v>#N/A</v>
      </c>
      <c r="D146" s="67" t="e">
        <f>VLOOKUP($A146,Adressliste_Anmeldungen!$B$2:$AY$191,5,0)</f>
        <v>#N/A</v>
      </c>
      <c r="E146" s="67" t="e">
        <f>VLOOKUP($A146,Adressliste_Anmeldungen!$B$2:$AY$191,6,0)</f>
        <v>#N/A</v>
      </c>
      <c r="F146" s="68" t="e">
        <f>VLOOKUP($A146,Adressliste_Anmeldungen!$B$2:$AY$191,10,0)</f>
        <v>#N/A</v>
      </c>
      <c r="G146" s="73" t="e">
        <f>VLOOKUP($A146,Adressliste_Anmeldungen!$B$2:$AY$191,22,0)</f>
        <v>#N/A</v>
      </c>
      <c r="H146" s="73" t="e">
        <f>VLOOKUP($A146,Adressliste_Anmeldungen!$B$2:$AY$191,23,0)</f>
        <v>#N/A</v>
      </c>
      <c r="I146" s="73" t="e">
        <f>VLOOKUP($A146,Adressliste_Anmeldungen!$B$2:$AY$191,24,0)</f>
        <v>#N/A</v>
      </c>
      <c r="J146" s="73" t="e">
        <f>VLOOKUP($A146,Adressliste_Anmeldungen!$B$2:$AY$191,25,0)</f>
        <v>#N/A</v>
      </c>
      <c r="K146" s="73" t="e">
        <f>VLOOKUP($A146,Adressliste_Anmeldungen!$B$2:$AY$191,26,0)</f>
        <v>#N/A</v>
      </c>
      <c r="L146" s="73" t="e">
        <f>VLOOKUP($A146,Adressliste_Anmeldungen!$B$2:$AY$191,27,0)</f>
        <v>#N/A</v>
      </c>
      <c r="M146" s="74" t="e">
        <f>VLOOKUP($A146,Adressliste_Anmeldungen!$B$2:$AY$191,31,0)&amp;" ("&amp;VLOOKUP($A146,Adressliste_Anmeldungen!$B$2:$AY$191,28,0)&amp;")"</f>
        <v>#N/A</v>
      </c>
      <c r="N146" s="75" t="e">
        <f>VLOOKUP($A146,Adressliste_Anmeldungen!$B$2:$AY$191,29,0)</f>
        <v>#N/A</v>
      </c>
      <c r="O146" s="67" t="e">
        <f>"("&amp;VLOOKUP($A146,Adressliste_Anmeldungen!$B$2:$AY$191,49,0)&amp;")"</f>
        <v>#N/A</v>
      </c>
    </row>
    <row r="147" spans="1:15" ht="24.95" customHeight="1" x14ac:dyDescent="0.35">
      <c r="A147" s="72">
        <v>146</v>
      </c>
      <c r="B147" s="68" t="e">
        <f>VLOOKUP($A147,Adressliste_Anmeldungen!$B$2:$AY$191,3,0)</f>
        <v>#N/A</v>
      </c>
      <c r="C147" s="68" t="e">
        <f>VLOOKUP($A147,Adressliste_Anmeldungen!$B$2:$AY$191,4,0)</f>
        <v>#N/A</v>
      </c>
      <c r="D147" s="67" t="e">
        <f>VLOOKUP($A147,Adressliste_Anmeldungen!$B$2:$AY$191,5,0)</f>
        <v>#N/A</v>
      </c>
      <c r="E147" s="67" t="e">
        <f>VLOOKUP($A147,Adressliste_Anmeldungen!$B$2:$AY$191,6,0)</f>
        <v>#N/A</v>
      </c>
      <c r="F147" s="68" t="e">
        <f>VLOOKUP($A147,Adressliste_Anmeldungen!$B$2:$AY$191,10,0)</f>
        <v>#N/A</v>
      </c>
      <c r="G147" s="73" t="e">
        <f>VLOOKUP($A147,Adressliste_Anmeldungen!$B$2:$AY$191,22,0)</f>
        <v>#N/A</v>
      </c>
      <c r="H147" s="73" t="e">
        <f>VLOOKUP($A147,Adressliste_Anmeldungen!$B$2:$AY$191,23,0)</f>
        <v>#N/A</v>
      </c>
      <c r="I147" s="73" t="e">
        <f>VLOOKUP($A147,Adressliste_Anmeldungen!$B$2:$AY$191,24,0)</f>
        <v>#N/A</v>
      </c>
      <c r="J147" s="73" t="e">
        <f>VLOOKUP($A147,Adressliste_Anmeldungen!$B$2:$AY$191,25,0)</f>
        <v>#N/A</v>
      </c>
      <c r="K147" s="73" t="e">
        <f>VLOOKUP($A147,Adressliste_Anmeldungen!$B$2:$AY$191,26,0)</f>
        <v>#N/A</v>
      </c>
      <c r="L147" s="73" t="e">
        <f>VLOOKUP($A147,Adressliste_Anmeldungen!$B$2:$AY$191,27,0)</f>
        <v>#N/A</v>
      </c>
      <c r="M147" s="74" t="e">
        <f>VLOOKUP($A147,Adressliste_Anmeldungen!$B$2:$AY$191,31,0)&amp;" ("&amp;VLOOKUP($A147,Adressliste_Anmeldungen!$B$2:$AY$191,28,0)&amp;")"</f>
        <v>#N/A</v>
      </c>
      <c r="N147" s="75" t="e">
        <f>VLOOKUP($A147,Adressliste_Anmeldungen!$B$2:$AY$191,29,0)</f>
        <v>#N/A</v>
      </c>
      <c r="O147" s="67" t="e">
        <f>"("&amp;VLOOKUP($A147,Adressliste_Anmeldungen!$B$2:$AY$191,49,0)&amp;")"</f>
        <v>#N/A</v>
      </c>
    </row>
    <row r="148" spans="1:15" ht="24.95" customHeight="1" x14ac:dyDescent="0.35">
      <c r="A148" s="72">
        <v>147</v>
      </c>
      <c r="B148" s="68" t="e">
        <f>VLOOKUP($A148,Adressliste_Anmeldungen!$B$2:$AY$191,3,0)</f>
        <v>#N/A</v>
      </c>
      <c r="C148" s="68" t="e">
        <f>VLOOKUP($A148,Adressliste_Anmeldungen!$B$2:$AY$191,4,0)</f>
        <v>#N/A</v>
      </c>
      <c r="D148" s="67" t="e">
        <f>VLOOKUP($A148,Adressliste_Anmeldungen!$B$2:$AY$191,5,0)</f>
        <v>#N/A</v>
      </c>
      <c r="E148" s="67" t="e">
        <f>VLOOKUP($A148,Adressliste_Anmeldungen!$B$2:$AY$191,6,0)</f>
        <v>#N/A</v>
      </c>
      <c r="F148" s="68" t="e">
        <f>VLOOKUP($A148,Adressliste_Anmeldungen!$B$2:$AY$191,10,0)</f>
        <v>#N/A</v>
      </c>
      <c r="G148" s="73" t="e">
        <f>VLOOKUP($A148,Adressliste_Anmeldungen!$B$2:$AY$191,22,0)</f>
        <v>#N/A</v>
      </c>
      <c r="H148" s="73" t="e">
        <f>VLOOKUP($A148,Adressliste_Anmeldungen!$B$2:$AY$191,23,0)</f>
        <v>#N/A</v>
      </c>
      <c r="I148" s="73" t="e">
        <f>VLOOKUP($A148,Adressliste_Anmeldungen!$B$2:$AY$191,24,0)</f>
        <v>#N/A</v>
      </c>
      <c r="J148" s="73" t="e">
        <f>VLOOKUP($A148,Adressliste_Anmeldungen!$B$2:$AY$191,25,0)</f>
        <v>#N/A</v>
      </c>
      <c r="K148" s="73" t="e">
        <f>VLOOKUP($A148,Adressliste_Anmeldungen!$B$2:$AY$191,26,0)</f>
        <v>#N/A</v>
      </c>
      <c r="L148" s="73" t="e">
        <f>VLOOKUP($A148,Adressliste_Anmeldungen!$B$2:$AY$191,27,0)</f>
        <v>#N/A</v>
      </c>
      <c r="M148" s="74" t="e">
        <f>VLOOKUP($A148,Adressliste_Anmeldungen!$B$2:$AY$191,31,0)&amp;" ("&amp;VLOOKUP($A148,Adressliste_Anmeldungen!$B$2:$AY$191,28,0)&amp;")"</f>
        <v>#N/A</v>
      </c>
      <c r="N148" s="75" t="e">
        <f>VLOOKUP($A148,Adressliste_Anmeldungen!$B$2:$AY$191,29,0)</f>
        <v>#N/A</v>
      </c>
      <c r="O148" s="67" t="e">
        <f>"("&amp;VLOOKUP($A148,Adressliste_Anmeldungen!$B$2:$AY$191,49,0)&amp;")"</f>
        <v>#N/A</v>
      </c>
    </row>
    <row r="149" spans="1:15" ht="24.95" customHeight="1" x14ac:dyDescent="0.35">
      <c r="A149" s="72">
        <v>148</v>
      </c>
      <c r="B149" s="68" t="e">
        <f>VLOOKUP($A149,Adressliste_Anmeldungen!$B$2:$AY$191,3,0)</f>
        <v>#N/A</v>
      </c>
      <c r="C149" s="68" t="e">
        <f>VLOOKUP($A149,Adressliste_Anmeldungen!$B$2:$AY$191,4,0)</f>
        <v>#N/A</v>
      </c>
      <c r="D149" s="67" t="e">
        <f>VLOOKUP($A149,Adressliste_Anmeldungen!$B$2:$AY$191,5,0)</f>
        <v>#N/A</v>
      </c>
      <c r="E149" s="67" t="e">
        <f>VLOOKUP($A149,Adressliste_Anmeldungen!$B$2:$AY$191,6,0)</f>
        <v>#N/A</v>
      </c>
      <c r="F149" s="68" t="e">
        <f>VLOOKUP($A149,Adressliste_Anmeldungen!$B$2:$AY$191,10,0)</f>
        <v>#N/A</v>
      </c>
      <c r="G149" s="73" t="e">
        <f>VLOOKUP($A149,Adressliste_Anmeldungen!$B$2:$AY$191,22,0)</f>
        <v>#N/A</v>
      </c>
      <c r="H149" s="73" t="e">
        <f>VLOOKUP($A149,Adressliste_Anmeldungen!$B$2:$AY$191,23,0)</f>
        <v>#N/A</v>
      </c>
      <c r="I149" s="73" t="e">
        <f>VLOOKUP($A149,Adressliste_Anmeldungen!$B$2:$AY$191,24,0)</f>
        <v>#N/A</v>
      </c>
      <c r="J149" s="73" t="e">
        <f>VLOOKUP($A149,Adressliste_Anmeldungen!$B$2:$AY$191,25,0)</f>
        <v>#N/A</v>
      </c>
      <c r="K149" s="73" t="e">
        <f>VLOOKUP($A149,Adressliste_Anmeldungen!$B$2:$AY$191,26,0)</f>
        <v>#N/A</v>
      </c>
      <c r="L149" s="73" t="e">
        <f>VLOOKUP($A149,Adressliste_Anmeldungen!$B$2:$AY$191,27,0)</f>
        <v>#N/A</v>
      </c>
      <c r="M149" s="74" t="e">
        <f>VLOOKUP($A149,Adressliste_Anmeldungen!$B$2:$AY$191,31,0)&amp;" ("&amp;VLOOKUP($A149,Adressliste_Anmeldungen!$B$2:$AY$191,28,0)&amp;")"</f>
        <v>#N/A</v>
      </c>
      <c r="N149" s="75" t="e">
        <f>VLOOKUP($A149,Adressliste_Anmeldungen!$B$2:$AY$191,29,0)</f>
        <v>#N/A</v>
      </c>
      <c r="O149" s="67" t="e">
        <f>"("&amp;VLOOKUP($A149,Adressliste_Anmeldungen!$B$2:$AY$191,49,0)&amp;")"</f>
        <v>#N/A</v>
      </c>
    </row>
    <row r="150" spans="1:15" ht="24.95" customHeight="1" x14ac:dyDescent="0.35">
      <c r="A150" s="72">
        <v>149</v>
      </c>
      <c r="B150" s="68" t="e">
        <f>VLOOKUP($A150,Adressliste_Anmeldungen!$B$2:$AY$191,3,0)</f>
        <v>#N/A</v>
      </c>
      <c r="C150" s="68" t="e">
        <f>VLOOKUP($A150,Adressliste_Anmeldungen!$B$2:$AY$191,4,0)</f>
        <v>#N/A</v>
      </c>
      <c r="D150" s="67" t="e">
        <f>VLOOKUP($A150,Adressliste_Anmeldungen!$B$2:$AY$191,5,0)</f>
        <v>#N/A</v>
      </c>
      <c r="E150" s="67" t="e">
        <f>VLOOKUP($A150,Adressliste_Anmeldungen!$B$2:$AY$191,6,0)</f>
        <v>#N/A</v>
      </c>
      <c r="F150" s="68" t="e">
        <f>VLOOKUP($A150,Adressliste_Anmeldungen!$B$2:$AY$191,10,0)</f>
        <v>#N/A</v>
      </c>
      <c r="G150" s="73" t="e">
        <f>VLOOKUP($A150,Adressliste_Anmeldungen!$B$2:$AY$191,22,0)</f>
        <v>#N/A</v>
      </c>
      <c r="H150" s="73" t="e">
        <f>VLOOKUP($A150,Adressliste_Anmeldungen!$B$2:$AY$191,23,0)</f>
        <v>#N/A</v>
      </c>
      <c r="I150" s="73" t="e">
        <f>VLOOKUP($A150,Adressliste_Anmeldungen!$B$2:$AY$191,24,0)</f>
        <v>#N/A</v>
      </c>
      <c r="J150" s="73" t="e">
        <f>VLOOKUP($A150,Adressliste_Anmeldungen!$B$2:$AY$191,25,0)</f>
        <v>#N/A</v>
      </c>
      <c r="K150" s="73" t="e">
        <f>VLOOKUP($A150,Adressliste_Anmeldungen!$B$2:$AY$191,26,0)</f>
        <v>#N/A</v>
      </c>
      <c r="L150" s="73" t="e">
        <f>VLOOKUP($A150,Adressliste_Anmeldungen!$B$2:$AY$191,27,0)</f>
        <v>#N/A</v>
      </c>
      <c r="M150" s="74" t="e">
        <f>VLOOKUP($A150,Adressliste_Anmeldungen!$B$2:$AY$191,31,0)&amp;" ("&amp;VLOOKUP($A150,Adressliste_Anmeldungen!$B$2:$AY$191,28,0)&amp;")"</f>
        <v>#N/A</v>
      </c>
      <c r="N150" s="75" t="e">
        <f>VLOOKUP($A150,Adressliste_Anmeldungen!$B$2:$AY$191,29,0)</f>
        <v>#N/A</v>
      </c>
      <c r="O150" s="67" t="e">
        <f>"("&amp;VLOOKUP($A150,Adressliste_Anmeldungen!$B$2:$AY$191,49,0)&amp;")"</f>
        <v>#N/A</v>
      </c>
    </row>
    <row r="151" spans="1:15" ht="24.95" customHeight="1" x14ac:dyDescent="0.35">
      <c r="A151" s="72">
        <v>150</v>
      </c>
      <c r="B151" s="68" t="e">
        <f>VLOOKUP($A151,Adressliste_Anmeldungen!$B$2:$AY$191,3,0)</f>
        <v>#N/A</v>
      </c>
      <c r="C151" s="68" t="e">
        <f>VLOOKUP($A151,Adressliste_Anmeldungen!$B$2:$AY$191,4,0)</f>
        <v>#N/A</v>
      </c>
      <c r="D151" s="67" t="e">
        <f>VLOOKUP($A151,Adressliste_Anmeldungen!$B$2:$AY$191,5,0)</f>
        <v>#N/A</v>
      </c>
      <c r="E151" s="67" t="e">
        <f>VLOOKUP($A151,Adressliste_Anmeldungen!$B$2:$AY$191,6,0)</f>
        <v>#N/A</v>
      </c>
      <c r="F151" s="68" t="e">
        <f>VLOOKUP($A151,Adressliste_Anmeldungen!$B$2:$AY$191,10,0)</f>
        <v>#N/A</v>
      </c>
      <c r="G151" s="73" t="e">
        <f>VLOOKUP($A151,Adressliste_Anmeldungen!$B$2:$AY$191,22,0)</f>
        <v>#N/A</v>
      </c>
      <c r="H151" s="73" t="e">
        <f>VLOOKUP($A151,Adressliste_Anmeldungen!$B$2:$AY$191,23,0)</f>
        <v>#N/A</v>
      </c>
      <c r="I151" s="73" t="e">
        <f>VLOOKUP($A151,Adressliste_Anmeldungen!$B$2:$AY$191,24,0)</f>
        <v>#N/A</v>
      </c>
      <c r="J151" s="73" t="e">
        <f>VLOOKUP($A151,Adressliste_Anmeldungen!$B$2:$AY$191,25,0)</f>
        <v>#N/A</v>
      </c>
      <c r="K151" s="73" t="e">
        <f>VLOOKUP($A151,Adressliste_Anmeldungen!$B$2:$AY$191,26,0)</f>
        <v>#N/A</v>
      </c>
      <c r="L151" s="73" t="e">
        <f>VLOOKUP($A151,Adressliste_Anmeldungen!$B$2:$AY$191,27,0)</f>
        <v>#N/A</v>
      </c>
      <c r="M151" s="74" t="e">
        <f>VLOOKUP($A151,Adressliste_Anmeldungen!$B$2:$AY$191,31,0)&amp;" ("&amp;VLOOKUP($A151,Adressliste_Anmeldungen!$B$2:$AY$191,28,0)&amp;")"</f>
        <v>#N/A</v>
      </c>
      <c r="N151" s="75" t="e">
        <f>VLOOKUP($A151,Adressliste_Anmeldungen!$B$2:$AY$191,29,0)</f>
        <v>#N/A</v>
      </c>
      <c r="O151" s="67" t="e">
        <f>"("&amp;VLOOKUP($A151,Adressliste_Anmeldungen!$B$2:$AY$191,49,0)&amp;")"</f>
        <v>#N/A</v>
      </c>
    </row>
    <row r="152" spans="1:15" ht="24.95" customHeight="1" x14ac:dyDescent="0.35">
      <c r="A152" s="72">
        <v>151</v>
      </c>
      <c r="B152" s="68" t="e">
        <f>VLOOKUP($A152,Adressliste_Anmeldungen!$B$2:$AY$191,3,0)</f>
        <v>#N/A</v>
      </c>
      <c r="C152" s="68" t="e">
        <f>VLOOKUP($A152,Adressliste_Anmeldungen!$B$2:$AY$191,4,0)</f>
        <v>#N/A</v>
      </c>
      <c r="D152" s="67" t="e">
        <f>VLOOKUP($A152,Adressliste_Anmeldungen!$B$2:$AY$191,5,0)</f>
        <v>#N/A</v>
      </c>
      <c r="E152" s="67" t="e">
        <f>VLOOKUP($A152,Adressliste_Anmeldungen!$B$2:$AY$191,6,0)</f>
        <v>#N/A</v>
      </c>
      <c r="F152" s="68" t="e">
        <f>VLOOKUP($A152,Adressliste_Anmeldungen!$B$2:$AY$191,10,0)</f>
        <v>#N/A</v>
      </c>
      <c r="G152" s="73" t="e">
        <f>VLOOKUP($A152,Adressliste_Anmeldungen!$B$2:$AY$191,22,0)</f>
        <v>#N/A</v>
      </c>
      <c r="H152" s="73" t="e">
        <f>VLOOKUP($A152,Adressliste_Anmeldungen!$B$2:$AY$191,23,0)</f>
        <v>#N/A</v>
      </c>
      <c r="I152" s="73" t="e">
        <f>VLOOKUP($A152,Adressliste_Anmeldungen!$B$2:$AY$191,24,0)</f>
        <v>#N/A</v>
      </c>
      <c r="J152" s="73" t="e">
        <f>VLOOKUP($A152,Adressliste_Anmeldungen!$B$2:$AY$191,25,0)</f>
        <v>#N/A</v>
      </c>
      <c r="K152" s="73" t="e">
        <f>VLOOKUP($A152,Adressliste_Anmeldungen!$B$2:$AY$191,26,0)</f>
        <v>#N/A</v>
      </c>
      <c r="L152" s="73" t="e">
        <f>VLOOKUP($A152,Adressliste_Anmeldungen!$B$2:$AY$191,27,0)</f>
        <v>#N/A</v>
      </c>
      <c r="M152" s="74" t="e">
        <f>VLOOKUP($A152,Adressliste_Anmeldungen!$B$2:$AY$191,31,0)&amp;" ("&amp;VLOOKUP($A152,Adressliste_Anmeldungen!$B$2:$AY$191,28,0)&amp;")"</f>
        <v>#N/A</v>
      </c>
      <c r="N152" s="75" t="e">
        <f>VLOOKUP($A152,Adressliste_Anmeldungen!$B$2:$AY$191,29,0)</f>
        <v>#N/A</v>
      </c>
      <c r="O152" s="67" t="e">
        <f>"("&amp;VLOOKUP($A152,Adressliste_Anmeldungen!$B$2:$AY$191,49,0)&amp;")"</f>
        <v>#N/A</v>
      </c>
    </row>
    <row r="153" spans="1:15" ht="24.95" customHeight="1" x14ac:dyDescent="0.35">
      <c r="A153" s="72">
        <v>152</v>
      </c>
      <c r="B153" s="68" t="e">
        <f>VLOOKUP($A153,Adressliste_Anmeldungen!$B$2:$AY$191,3,0)</f>
        <v>#N/A</v>
      </c>
      <c r="C153" s="68" t="e">
        <f>VLOOKUP($A153,Adressliste_Anmeldungen!$B$2:$AY$191,4,0)</f>
        <v>#N/A</v>
      </c>
      <c r="D153" s="67" t="e">
        <f>VLOOKUP($A153,Adressliste_Anmeldungen!$B$2:$AY$191,5,0)</f>
        <v>#N/A</v>
      </c>
      <c r="E153" s="67" t="e">
        <f>VLOOKUP($A153,Adressliste_Anmeldungen!$B$2:$AY$191,6,0)</f>
        <v>#N/A</v>
      </c>
      <c r="F153" s="68" t="e">
        <f>VLOOKUP($A153,Adressliste_Anmeldungen!$B$2:$AY$191,10,0)</f>
        <v>#N/A</v>
      </c>
      <c r="G153" s="73" t="e">
        <f>VLOOKUP($A153,Adressliste_Anmeldungen!$B$2:$AY$191,22,0)</f>
        <v>#N/A</v>
      </c>
      <c r="H153" s="73" t="e">
        <f>VLOOKUP($A153,Adressliste_Anmeldungen!$B$2:$AY$191,23,0)</f>
        <v>#N/A</v>
      </c>
      <c r="I153" s="73" t="e">
        <f>VLOOKUP($A153,Adressliste_Anmeldungen!$B$2:$AY$191,24,0)</f>
        <v>#N/A</v>
      </c>
      <c r="J153" s="73" t="e">
        <f>VLOOKUP($A153,Adressliste_Anmeldungen!$B$2:$AY$191,25,0)</f>
        <v>#N/A</v>
      </c>
      <c r="K153" s="73" t="e">
        <f>VLOOKUP($A153,Adressliste_Anmeldungen!$B$2:$AY$191,26,0)</f>
        <v>#N/A</v>
      </c>
      <c r="L153" s="73" t="e">
        <f>VLOOKUP($A153,Adressliste_Anmeldungen!$B$2:$AY$191,27,0)</f>
        <v>#N/A</v>
      </c>
      <c r="M153" s="74" t="e">
        <f>VLOOKUP($A153,Adressliste_Anmeldungen!$B$2:$AY$191,31,0)&amp;" ("&amp;VLOOKUP($A153,Adressliste_Anmeldungen!$B$2:$AY$191,28,0)&amp;")"</f>
        <v>#N/A</v>
      </c>
      <c r="N153" s="75" t="e">
        <f>VLOOKUP($A153,Adressliste_Anmeldungen!$B$2:$AY$191,29,0)</f>
        <v>#N/A</v>
      </c>
      <c r="O153" s="67" t="e">
        <f>"("&amp;VLOOKUP($A153,Adressliste_Anmeldungen!$B$2:$AY$191,49,0)&amp;")"</f>
        <v>#N/A</v>
      </c>
    </row>
    <row r="154" spans="1:15" ht="24.95" customHeight="1" x14ac:dyDescent="0.35">
      <c r="A154" s="72">
        <v>153</v>
      </c>
      <c r="B154" s="68" t="e">
        <f>VLOOKUP($A154,Adressliste_Anmeldungen!$B$2:$AY$191,3,0)</f>
        <v>#N/A</v>
      </c>
      <c r="C154" s="68" t="e">
        <f>VLOOKUP($A154,Adressliste_Anmeldungen!$B$2:$AY$191,4,0)</f>
        <v>#N/A</v>
      </c>
      <c r="D154" s="67" t="e">
        <f>VLOOKUP($A154,Adressliste_Anmeldungen!$B$2:$AY$191,5,0)</f>
        <v>#N/A</v>
      </c>
      <c r="E154" s="67" t="e">
        <f>VLOOKUP($A154,Adressliste_Anmeldungen!$B$2:$AY$191,6,0)</f>
        <v>#N/A</v>
      </c>
      <c r="F154" s="68" t="e">
        <f>VLOOKUP($A154,Adressliste_Anmeldungen!$B$2:$AY$191,10,0)</f>
        <v>#N/A</v>
      </c>
      <c r="G154" s="73" t="e">
        <f>VLOOKUP($A154,Adressliste_Anmeldungen!$B$2:$AY$191,22,0)</f>
        <v>#N/A</v>
      </c>
      <c r="H154" s="73" t="e">
        <f>VLOOKUP($A154,Adressliste_Anmeldungen!$B$2:$AY$191,23,0)</f>
        <v>#N/A</v>
      </c>
      <c r="I154" s="73" t="e">
        <f>VLOOKUP($A154,Adressliste_Anmeldungen!$B$2:$AY$191,24,0)</f>
        <v>#N/A</v>
      </c>
      <c r="J154" s="73" t="e">
        <f>VLOOKUP($A154,Adressliste_Anmeldungen!$B$2:$AY$191,25,0)</f>
        <v>#N/A</v>
      </c>
      <c r="K154" s="73" t="e">
        <f>VLOOKUP($A154,Adressliste_Anmeldungen!$B$2:$AY$191,26,0)</f>
        <v>#N/A</v>
      </c>
      <c r="L154" s="73" t="e">
        <f>VLOOKUP($A154,Adressliste_Anmeldungen!$B$2:$AY$191,27,0)</f>
        <v>#N/A</v>
      </c>
      <c r="M154" s="74" t="e">
        <f>VLOOKUP($A154,Adressliste_Anmeldungen!$B$2:$AY$191,31,0)&amp;" ("&amp;VLOOKUP($A154,Adressliste_Anmeldungen!$B$2:$AY$191,28,0)&amp;")"</f>
        <v>#N/A</v>
      </c>
      <c r="N154" s="75" t="e">
        <f>VLOOKUP($A154,Adressliste_Anmeldungen!$B$2:$AY$191,29,0)</f>
        <v>#N/A</v>
      </c>
      <c r="O154" s="67" t="e">
        <f>"("&amp;VLOOKUP($A154,Adressliste_Anmeldungen!$B$2:$AY$191,49,0)&amp;")"</f>
        <v>#N/A</v>
      </c>
    </row>
    <row r="155" spans="1:15" ht="24.95" customHeight="1" x14ac:dyDescent="0.35">
      <c r="A155" s="72">
        <v>154</v>
      </c>
      <c r="B155" s="68" t="e">
        <f>VLOOKUP($A155,Adressliste_Anmeldungen!$B$2:$AY$191,3,0)</f>
        <v>#N/A</v>
      </c>
      <c r="C155" s="68" t="e">
        <f>VLOOKUP($A155,Adressliste_Anmeldungen!$B$2:$AY$191,4,0)</f>
        <v>#N/A</v>
      </c>
      <c r="D155" s="67" t="e">
        <f>VLOOKUP($A155,Adressliste_Anmeldungen!$B$2:$AY$191,5,0)</f>
        <v>#N/A</v>
      </c>
      <c r="E155" s="67" t="e">
        <f>VLOOKUP($A155,Adressliste_Anmeldungen!$B$2:$AY$191,6,0)</f>
        <v>#N/A</v>
      </c>
      <c r="F155" s="68" t="e">
        <f>VLOOKUP($A155,Adressliste_Anmeldungen!$B$2:$AY$191,10,0)</f>
        <v>#N/A</v>
      </c>
      <c r="G155" s="73" t="e">
        <f>VLOOKUP($A155,Adressliste_Anmeldungen!$B$2:$AY$191,22,0)</f>
        <v>#N/A</v>
      </c>
      <c r="H155" s="73" t="e">
        <f>VLOOKUP($A155,Adressliste_Anmeldungen!$B$2:$AY$191,23,0)</f>
        <v>#N/A</v>
      </c>
      <c r="I155" s="73" t="e">
        <f>VLOOKUP($A155,Adressliste_Anmeldungen!$B$2:$AY$191,24,0)</f>
        <v>#N/A</v>
      </c>
      <c r="J155" s="73" t="e">
        <f>VLOOKUP($A155,Adressliste_Anmeldungen!$B$2:$AY$191,25,0)</f>
        <v>#N/A</v>
      </c>
      <c r="K155" s="73" t="e">
        <f>VLOOKUP($A155,Adressliste_Anmeldungen!$B$2:$AY$191,26,0)</f>
        <v>#N/A</v>
      </c>
      <c r="L155" s="73" t="e">
        <f>VLOOKUP($A155,Adressliste_Anmeldungen!$B$2:$AY$191,27,0)</f>
        <v>#N/A</v>
      </c>
      <c r="M155" s="74" t="e">
        <f>VLOOKUP($A155,Adressliste_Anmeldungen!$B$2:$AY$191,31,0)&amp;" ("&amp;VLOOKUP($A155,Adressliste_Anmeldungen!$B$2:$AY$191,28,0)&amp;")"</f>
        <v>#N/A</v>
      </c>
      <c r="N155" s="75" t="e">
        <f>VLOOKUP($A155,Adressliste_Anmeldungen!$B$2:$AY$191,29,0)</f>
        <v>#N/A</v>
      </c>
      <c r="O155" s="67" t="e">
        <f>"("&amp;VLOOKUP($A155,Adressliste_Anmeldungen!$B$2:$AY$191,49,0)&amp;")"</f>
        <v>#N/A</v>
      </c>
    </row>
    <row r="156" spans="1:15" ht="24.95" customHeight="1" x14ac:dyDescent="0.35">
      <c r="A156" s="72">
        <v>155</v>
      </c>
      <c r="B156" s="68" t="e">
        <f>VLOOKUP($A156,Adressliste_Anmeldungen!$B$2:$AY$191,3,0)</f>
        <v>#N/A</v>
      </c>
      <c r="C156" s="68" t="e">
        <f>VLOOKUP($A156,Adressliste_Anmeldungen!$B$2:$AY$191,4,0)</f>
        <v>#N/A</v>
      </c>
      <c r="D156" s="67" t="e">
        <f>VLOOKUP($A156,Adressliste_Anmeldungen!$B$2:$AY$191,5,0)</f>
        <v>#N/A</v>
      </c>
      <c r="E156" s="67" t="e">
        <f>VLOOKUP($A156,Adressliste_Anmeldungen!$B$2:$AY$191,6,0)</f>
        <v>#N/A</v>
      </c>
      <c r="F156" s="68" t="e">
        <f>VLOOKUP($A156,Adressliste_Anmeldungen!$B$2:$AY$191,10,0)</f>
        <v>#N/A</v>
      </c>
      <c r="G156" s="73" t="e">
        <f>VLOOKUP($A156,Adressliste_Anmeldungen!$B$2:$AY$191,22,0)</f>
        <v>#N/A</v>
      </c>
      <c r="H156" s="73" t="e">
        <f>VLOOKUP($A156,Adressliste_Anmeldungen!$B$2:$AY$191,23,0)</f>
        <v>#N/A</v>
      </c>
      <c r="I156" s="73" t="e">
        <f>VLOOKUP($A156,Adressliste_Anmeldungen!$B$2:$AY$191,24,0)</f>
        <v>#N/A</v>
      </c>
      <c r="J156" s="73" t="e">
        <f>VLOOKUP($A156,Adressliste_Anmeldungen!$B$2:$AY$191,25,0)</f>
        <v>#N/A</v>
      </c>
      <c r="K156" s="73" t="e">
        <f>VLOOKUP($A156,Adressliste_Anmeldungen!$B$2:$AY$191,26,0)</f>
        <v>#N/A</v>
      </c>
      <c r="L156" s="73" t="e">
        <f>VLOOKUP($A156,Adressliste_Anmeldungen!$B$2:$AY$191,27,0)</f>
        <v>#N/A</v>
      </c>
      <c r="M156" s="74" t="e">
        <f>VLOOKUP($A156,Adressliste_Anmeldungen!$B$2:$AY$191,31,0)&amp;" ("&amp;VLOOKUP($A156,Adressliste_Anmeldungen!$B$2:$AY$191,28,0)&amp;")"</f>
        <v>#N/A</v>
      </c>
      <c r="N156" s="75" t="e">
        <f>VLOOKUP($A156,Adressliste_Anmeldungen!$B$2:$AY$191,29,0)</f>
        <v>#N/A</v>
      </c>
      <c r="O156" s="67" t="e">
        <f>"("&amp;VLOOKUP($A156,Adressliste_Anmeldungen!$B$2:$AY$191,49,0)&amp;")"</f>
        <v>#N/A</v>
      </c>
    </row>
    <row r="157" spans="1:15" ht="24.95" customHeight="1" x14ac:dyDescent="0.35">
      <c r="A157" s="72">
        <v>156</v>
      </c>
      <c r="B157" s="68" t="e">
        <f>VLOOKUP($A157,Adressliste_Anmeldungen!$B$2:$AY$191,3,0)</f>
        <v>#N/A</v>
      </c>
      <c r="C157" s="68" t="e">
        <f>VLOOKUP($A157,Adressliste_Anmeldungen!$B$2:$AY$191,4,0)</f>
        <v>#N/A</v>
      </c>
      <c r="D157" s="67" t="e">
        <f>VLOOKUP($A157,Adressliste_Anmeldungen!$B$2:$AY$191,5,0)</f>
        <v>#N/A</v>
      </c>
      <c r="E157" s="67" t="e">
        <f>VLOOKUP($A157,Adressliste_Anmeldungen!$B$2:$AY$191,6,0)</f>
        <v>#N/A</v>
      </c>
      <c r="F157" s="68" t="e">
        <f>VLOOKUP($A157,Adressliste_Anmeldungen!$B$2:$AY$191,10,0)</f>
        <v>#N/A</v>
      </c>
      <c r="G157" s="73" t="e">
        <f>VLOOKUP($A157,Adressliste_Anmeldungen!$B$2:$AY$191,22,0)</f>
        <v>#N/A</v>
      </c>
      <c r="H157" s="73" t="e">
        <f>VLOOKUP($A157,Adressliste_Anmeldungen!$B$2:$AY$191,23,0)</f>
        <v>#N/A</v>
      </c>
      <c r="I157" s="73" t="e">
        <f>VLOOKUP($A157,Adressliste_Anmeldungen!$B$2:$AY$191,24,0)</f>
        <v>#N/A</v>
      </c>
      <c r="J157" s="73" t="e">
        <f>VLOOKUP($A157,Adressliste_Anmeldungen!$B$2:$AY$191,25,0)</f>
        <v>#N/A</v>
      </c>
      <c r="K157" s="73" t="e">
        <f>VLOOKUP($A157,Adressliste_Anmeldungen!$B$2:$AY$191,26,0)</f>
        <v>#N/A</v>
      </c>
      <c r="L157" s="73" t="e">
        <f>VLOOKUP($A157,Adressliste_Anmeldungen!$B$2:$AY$191,27,0)</f>
        <v>#N/A</v>
      </c>
      <c r="M157" s="74" t="e">
        <f>VLOOKUP($A157,Adressliste_Anmeldungen!$B$2:$AY$191,31,0)&amp;" ("&amp;VLOOKUP($A157,Adressliste_Anmeldungen!$B$2:$AY$191,28,0)&amp;")"</f>
        <v>#N/A</v>
      </c>
      <c r="N157" s="75" t="e">
        <f>VLOOKUP($A157,Adressliste_Anmeldungen!$B$2:$AY$191,29,0)</f>
        <v>#N/A</v>
      </c>
      <c r="O157" s="67" t="e">
        <f>"("&amp;VLOOKUP($A157,Adressliste_Anmeldungen!$B$2:$AY$191,49,0)&amp;")"</f>
        <v>#N/A</v>
      </c>
    </row>
    <row r="158" spans="1:15" ht="24.95" customHeight="1" x14ac:dyDescent="0.35">
      <c r="A158" s="72">
        <v>157</v>
      </c>
      <c r="B158" s="68" t="e">
        <f>VLOOKUP($A158,Adressliste_Anmeldungen!$B$2:$AY$191,3,0)</f>
        <v>#N/A</v>
      </c>
      <c r="C158" s="68" t="e">
        <f>VLOOKUP($A158,Adressliste_Anmeldungen!$B$2:$AY$191,4,0)</f>
        <v>#N/A</v>
      </c>
      <c r="D158" s="67" t="e">
        <f>VLOOKUP($A158,Adressliste_Anmeldungen!$B$2:$AY$191,5,0)</f>
        <v>#N/A</v>
      </c>
      <c r="E158" s="67" t="e">
        <f>VLOOKUP($A158,Adressliste_Anmeldungen!$B$2:$AY$191,6,0)</f>
        <v>#N/A</v>
      </c>
      <c r="F158" s="68" t="e">
        <f>VLOOKUP($A158,Adressliste_Anmeldungen!$B$2:$AY$191,10,0)</f>
        <v>#N/A</v>
      </c>
      <c r="G158" s="73" t="e">
        <f>VLOOKUP($A158,Adressliste_Anmeldungen!$B$2:$AY$191,22,0)</f>
        <v>#N/A</v>
      </c>
      <c r="H158" s="73" t="e">
        <f>VLOOKUP($A158,Adressliste_Anmeldungen!$B$2:$AY$191,23,0)</f>
        <v>#N/A</v>
      </c>
      <c r="I158" s="73" t="e">
        <f>VLOOKUP($A158,Adressliste_Anmeldungen!$B$2:$AY$191,24,0)</f>
        <v>#N/A</v>
      </c>
      <c r="J158" s="73" t="e">
        <f>VLOOKUP($A158,Adressliste_Anmeldungen!$B$2:$AY$191,25,0)</f>
        <v>#N/A</v>
      </c>
      <c r="K158" s="73" t="e">
        <f>VLOOKUP($A158,Adressliste_Anmeldungen!$B$2:$AY$191,26,0)</f>
        <v>#N/A</v>
      </c>
      <c r="L158" s="73" t="e">
        <f>VLOOKUP($A158,Adressliste_Anmeldungen!$B$2:$AY$191,27,0)</f>
        <v>#N/A</v>
      </c>
      <c r="M158" s="74" t="e">
        <f>VLOOKUP($A158,Adressliste_Anmeldungen!$B$2:$AY$191,31,0)&amp;" ("&amp;VLOOKUP($A158,Adressliste_Anmeldungen!$B$2:$AY$191,28,0)&amp;")"</f>
        <v>#N/A</v>
      </c>
      <c r="N158" s="75" t="e">
        <f>VLOOKUP($A158,Adressliste_Anmeldungen!$B$2:$AY$191,29,0)</f>
        <v>#N/A</v>
      </c>
      <c r="O158" s="67" t="e">
        <f>"("&amp;VLOOKUP($A158,Adressliste_Anmeldungen!$B$2:$AY$191,49,0)&amp;")"</f>
        <v>#N/A</v>
      </c>
    </row>
    <row r="159" spans="1:15" ht="24.95" customHeight="1" x14ac:dyDescent="0.35">
      <c r="A159" s="72">
        <v>158</v>
      </c>
      <c r="B159" s="68" t="e">
        <f>VLOOKUP($A159,Adressliste_Anmeldungen!$B$2:$AY$191,3,0)</f>
        <v>#N/A</v>
      </c>
      <c r="C159" s="68" t="e">
        <f>VLOOKUP($A159,Adressliste_Anmeldungen!$B$2:$AY$191,4,0)</f>
        <v>#N/A</v>
      </c>
      <c r="D159" s="67" t="e">
        <f>VLOOKUP($A159,Adressliste_Anmeldungen!$B$2:$AY$191,5,0)</f>
        <v>#N/A</v>
      </c>
      <c r="E159" s="67" t="e">
        <f>VLOOKUP($A159,Adressliste_Anmeldungen!$B$2:$AY$191,6,0)</f>
        <v>#N/A</v>
      </c>
      <c r="F159" s="68" t="e">
        <f>VLOOKUP($A159,Adressliste_Anmeldungen!$B$2:$AY$191,10,0)</f>
        <v>#N/A</v>
      </c>
      <c r="G159" s="73" t="e">
        <f>VLOOKUP($A159,Adressliste_Anmeldungen!$B$2:$AY$191,22,0)</f>
        <v>#N/A</v>
      </c>
      <c r="H159" s="73" t="e">
        <f>VLOOKUP($A159,Adressliste_Anmeldungen!$B$2:$AY$191,23,0)</f>
        <v>#N/A</v>
      </c>
      <c r="I159" s="73" t="e">
        <f>VLOOKUP($A159,Adressliste_Anmeldungen!$B$2:$AY$191,24,0)</f>
        <v>#N/A</v>
      </c>
      <c r="J159" s="73" t="e">
        <f>VLOOKUP($A159,Adressliste_Anmeldungen!$B$2:$AY$191,25,0)</f>
        <v>#N/A</v>
      </c>
      <c r="K159" s="73" t="e">
        <f>VLOOKUP($A159,Adressliste_Anmeldungen!$B$2:$AY$191,26,0)</f>
        <v>#N/A</v>
      </c>
      <c r="L159" s="73" t="e">
        <f>VLOOKUP($A159,Adressliste_Anmeldungen!$B$2:$AY$191,27,0)</f>
        <v>#N/A</v>
      </c>
      <c r="M159" s="74" t="e">
        <f>VLOOKUP($A159,Adressliste_Anmeldungen!$B$2:$AY$191,31,0)&amp;" ("&amp;VLOOKUP($A159,Adressliste_Anmeldungen!$B$2:$AY$191,28,0)&amp;")"</f>
        <v>#N/A</v>
      </c>
      <c r="N159" s="75" t="e">
        <f>VLOOKUP($A159,Adressliste_Anmeldungen!$B$2:$AY$191,29,0)</f>
        <v>#N/A</v>
      </c>
      <c r="O159" s="67" t="e">
        <f>"("&amp;VLOOKUP($A159,Adressliste_Anmeldungen!$B$2:$AY$191,49,0)&amp;")"</f>
        <v>#N/A</v>
      </c>
    </row>
    <row r="160" spans="1:15" ht="24.95" customHeight="1" x14ac:dyDescent="0.35">
      <c r="A160" s="72">
        <v>159</v>
      </c>
      <c r="B160" s="68" t="e">
        <f>VLOOKUP($A160,Adressliste_Anmeldungen!$B$2:$AY$191,3,0)</f>
        <v>#N/A</v>
      </c>
      <c r="C160" s="68" t="e">
        <f>VLOOKUP($A160,Adressliste_Anmeldungen!$B$2:$AY$191,4,0)</f>
        <v>#N/A</v>
      </c>
      <c r="D160" s="67" t="e">
        <f>VLOOKUP($A160,Adressliste_Anmeldungen!$B$2:$AY$191,5,0)</f>
        <v>#N/A</v>
      </c>
      <c r="E160" s="67" t="e">
        <f>VLOOKUP($A160,Adressliste_Anmeldungen!$B$2:$AY$191,6,0)</f>
        <v>#N/A</v>
      </c>
      <c r="F160" s="68" t="e">
        <f>VLOOKUP($A160,Adressliste_Anmeldungen!$B$2:$AY$191,10,0)</f>
        <v>#N/A</v>
      </c>
      <c r="G160" s="73" t="e">
        <f>VLOOKUP($A160,Adressliste_Anmeldungen!$B$2:$AY$191,22,0)</f>
        <v>#N/A</v>
      </c>
      <c r="H160" s="73" t="e">
        <f>VLOOKUP($A160,Adressliste_Anmeldungen!$B$2:$AY$191,23,0)</f>
        <v>#N/A</v>
      </c>
      <c r="I160" s="73" t="e">
        <f>VLOOKUP($A160,Adressliste_Anmeldungen!$B$2:$AY$191,24,0)</f>
        <v>#N/A</v>
      </c>
      <c r="J160" s="73" t="e">
        <f>VLOOKUP($A160,Adressliste_Anmeldungen!$B$2:$AY$191,25,0)</f>
        <v>#N/A</v>
      </c>
      <c r="K160" s="73" t="e">
        <f>VLOOKUP($A160,Adressliste_Anmeldungen!$B$2:$AY$191,26,0)</f>
        <v>#N/A</v>
      </c>
      <c r="L160" s="73" t="e">
        <f>VLOOKUP($A160,Adressliste_Anmeldungen!$B$2:$AY$191,27,0)</f>
        <v>#N/A</v>
      </c>
      <c r="M160" s="74" t="e">
        <f>VLOOKUP($A160,Adressliste_Anmeldungen!$B$2:$AY$191,31,0)&amp;" ("&amp;VLOOKUP($A160,Adressliste_Anmeldungen!$B$2:$AY$191,28,0)&amp;")"</f>
        <v>#N/A</v>
      </c>
      <c r="N160" s="75" t="e">
        <f>VLOOKUP($A160,Adressliste_Anmeldungen!$B$2:$AY$191,29,0)</f>
        <v>#N/A</v>
      </c>
      <c r="O160" s="67" t="e">
        <f>"("&amp;VLOOKUP($A160,Adressliste_Anmeldungen!$B$2:$AY$191,49,0)&amp;")"</f>
        <v>#N/A</v>
      </c>
    </row>
    <row r="161" spans="1:15" ht="24.95" customHeight="1" x14ac:dyDescent="0.35">
      <c r="A161" s="72">
        <v>160</v>
      </c>
      <c r="B161" s="68" t="e">
        <f>VLOOKUP($A161,Adressliste_Anmeldungen!$B$2:$AY$191,3,0)</f>
        <v>#N/A</v>
      </c>
      <c r="C161" s="68" t="e">
        <f>VLOOKUP($A161,Adressliste_Anmeldungen!$B$2:$AY$191,4,0)</f>
        <v>#N/A</v>
      </c>
      <c r="D161" s="67" t="e">
        <f>VLOOKUP($A161,Adressliste_Anmeldungen!$B$2:$AY$191,5,0)</f>
        <v>#N/A</v>
      </c>
      <c r="E161" s="67" t="e">
        <f>VLOOKUP($A161,Adressliste_Anmeldungen!$B$2:$AY$191,6,0)</f>
        <v>#N/A</v>
      </c>
      <c r="F161" s="68" t="e">
        <f>VLOOKUP($A161,Adressliste_Anmeldungen!$B$2:$AY$191,10,0)</f>
        <v>#N/A</v>
      </c>
      <c r="G161" s="73" t="e">
        <f>VLOOKUP($A161,Adressliste_Anmeldungen!$B$2:$AY$191,22,0)</f>
        <v>#N/A</v>
      </c>
      <c r="H161" s="73" t="e">
        <f>VLOOKUP($A161,Adressliste_Anmeldungen!$B$2:$AY$191,23,0)</f>
        <v>#N/A</v>
      </c>
      <c r="I161" s="73" t="e">
        <f>VLOOKUP($A161,Adressliste_Anmeldungen!$B$2:$AY$191,24,0)</f>
        <v>#N/A</v>
      </c>
      <c r="J161" s="73" t="e">
        <f>VLOOKUP($A161,Adressliste_Anmeldungen!$B$2:$AY$191,25,0)</f>
        <v>#N/A</v>
      </c>
      <c r="K161" s="73" t="e">
        <f>VLOOKUP($A161,Adressliste_Anmeldungen!$B$2:$AY$191,26,0)</f>
        <v>#N/A</v>
      </c>
      <c r="L161" s="73" t="e">
        <f>VLOOKUP($A161,Adressliste_Anmeldungen!$B$2:$AY$191,27,0)</f>
        <v>#N/A</v>
      </c>
      <c r="M161" s="74" t="e">
        <f>VLOOKUP($A161,Adressliste_Anmeldungen!$B$2:$AY$191,31,0)&amp;" ("&amp;VLOOKUP($A161,Adressliste_Anmeldungen!$B$2:$AY$191,28,0)&amp;")"</f>
        <v>#N/A</v>
      </c>
      <c r="N161" s="75" t="e">
        <f>VLOOKUP($A161,Adressliste_Anmeldungen!$B$2:$AY$191,29,0)</f>
        <v>#N/A</v>
      </c>
      <c r="O161" s="67" t="e">
        <f>"("&amp;VLOOKUP($A161,Adressliste_Anmeldungen!$B$2:$AY$191,49,0)&amp;")"</f>
        <v>#N/A</v>
      </c>
    </row>
    <row r="162" spans="1:15" ht="24.95" customHeight="1" x14ac:dyDescent="0.35">
      <c r="A162" s="72">
        <v>161</v>
      </c>
      <c r="B162" s="68" t="e">
        <f>VLOOKUP($A162,Adressliste_Anmeldungen!$B$2:$AY$191,3,0)</f>
        <v>#N/A</v>
      </c>
      <c r="C162" s="68" t="e">
        <f>VLOOKUP($A162,Adressliste_Anmeldungen!$B$2:$AY$191,4,0)</f>
        <v>#N/A</v>
      </c>
      <c r="D162" s="67" t="e">
        <f>VLOOKUP($A162,Adressliste_Anmeldungen!$B$2:$AY$191,5,0)</f>
        <v>#N/A</v>
      </c>
      <c r="E162" s="67" t="e">
        <f>VLOOKUP($A162,Adressliste_Anmeldungen!$B$2:$AY$191,6,0)</f>
        <v>#N/A</v>
      </c>
      <c r="F162" s="68" t="e">
        <f>VLOOKUP($A162,Adressliste_Anmeldungen!$B$2:$AY$191,10,0)</f>
        <v>#N/A</v>
      </c>
      <c r="G162" s="73" t="e">
        <f>VLOOKUP($A162,Adressliste_Anmeldungen!$B$2:$AY$191,22,0)</f>
        <v>#N/A</v>
      </c>
      <c r="H162" s="73" t="e">
        <f>VLOOKUP($A162,Adressliste_Anmeldungen!$B$2:$AY$191,23,0)</f>
        <v>#N/A</v>
      </c>
      <c r="I162" s="73" t="e">
        <f>VLOOKUP($A162,Adressliste_Anmeldungen!$B$2:$AY$191,24,0)</f>
        <v>#N/A</v>
      </c>
      <c r="J162" s="73" t="e">
        <f>VLOOKUP($A162,Adressliste_Anmeldungen!$B$2:$AY$191,25,0)</f>
        <v>#N/A</v>
      </c>
      <c r="K162" s="73" t="e">
        <f>VLOOKUP($A162,Adressliste_Anmeldungen!$B$2:$AY$191,26,0)</f>
        <v>#N/A</v>
      </c>
      <c r="L162" s="73" t="e">
        <f>VLOOKUP($A162,Adressliste_Anmeldungen!$B$2:$AY$191,27,0)</f>
        <v>#N/A</v>
      </c>
      <c r="M162" s="74" t="e">
        <f>VLOOKUP($A162,Adressliste_Anmeldungen!$B$2:$AY$191,31,0)&amp;" ("&amp;VLOOKUP($A162,Adressliste_Anmeldungen!$B$2:$AY$191,28,0)&amp;")"</f>
        <v>#N/A</v>
      </c>
      <c r="N162" s="75" t="e">
        <f>VLOOKUP($A162,Adressliste_Anmeldungen!$B$2:$AY$191,29,0)</f>
        <v>#N/A</v>
      </c>
      <c r="O162" s="67" t="e">
        <f>"("&amp;VLOOKUP($A162,Adressliste_Anmeldungen!$B$2:$AY$191,49,0)&amp;")"</f>
        <v>#N/A</v>
      </c>
    </row>
    <row r="163" spans="1:15" ht="24.95" customHeight="1" x14ac:dyDescent="0.35">
      <c r="A163" s="72">
        <v>162</v>
      </c>
      <c r="B163" s="68" t="e">
        <f>VLOOKUP($A163,Adressliste_Anmeldungen!$B$2:$AY$191,3,0)</f>
        <v>#N/A</v>
      </c>
      <c r="C163" s="68" t="e">
        <f>VLOOKUP($A163,Adressliste_Anmeldungen!$B$2:$AY$191,4,0)</f>
        <v>#N/A</v>
      </c>
      <c r="D163" s="67" t="e">
        <f>VLOOKUP($A163,Adressliste_Anmeldungen!$B$2:$AY$191,5,0)</f>
        <v>#N/A</v>
      </c>
      <c r="E163" s="67" t="e">
        <f>VLOOKUP($A163,Adressliste_Anmeldungen!$B$2:$AY$191,6,0)</f>
        <v>#N/A</v>
      </c>
      <c r="F163" s="68" t="e">
        <f>VLOOKUP($A163,Adressliste_Anmeldungen!$B$2:$AY$191,10,0)</f>
        <v>#N/A</v>
      </c>
      <c r="G163" s="73" t="e">
        <f>VLOOKUP($A163,Adressliste_Anmeldungen!$B$2:$AY$191,22,0)</f>
        <v>#N/A</v>
      </c>
      <c r="H163" s="73" t="e">
        <f>VLOOKUP($A163,Adressliste_Anmeldungen!$B$2:$AY$191,23,0)</f>
        <v>#N/A</v>
      </c>
      <c r="I163" s="73" t="e">
        <f>VLOOKUP($A163,Adressliste_Anmeldungen!$B$2:$AY$191,24,0)</f>
        <v>#N/A</v>
      </c>
      <c r="J163" s="73" t="e">
        <f>VLOOKUP($A163,Adressliste_Anmeldungen!$B$2:$AY$191,25,0)</f>
        <v>#N/A</v>
      </c>
      <c r="K163" s="73" t="e">
        <f>VLOOKUP($A163,Adressliste_Anmeldungen!$B$2:$AY$191,26,0)</f>
        <v>#N/A</v>
      </c>
      <c r="L163" s="73" t="e">
        <f>VLOOKUP($A163,Adressliste_Anmeldungen!$B$2:$AY$191,27,0)</f>
        <v>#N/A</v>
      </c>
      <c r="M163" s="74" t="e">
        <f>VLOOKUP($A163,Adressliste_Anmeldungen!$B$2:$AY$191,31,0)&amp;" ("&amp;VLOOKUP($A163,Adressliste_Anmeldungen!$B$2:$AY$191,28,0)&amp;")"</f>
        <v>#N/A</v>
      </c>
      <c r="N163" s="75" t="e">
        <f>VLOOKUP($A163,Adressliste_Anmeldungen!$B$2:$AY$191,29,0)</f>
        <v>#N/A</v>
      </c>
      <c r="O163" s="67" t="e">
        <f>"("&amp;VLOOKUP($A163,Adressliste_Anmeldungen!$B$2:$AY$191,49,0)&amp;")"</f>
        <v>#N/A</v>
      </c>
    </row>
    <row r="164" spans="1:15" ht="24.95" customHeight="1" x14ac:dyDescent="0.35">
      <c r="A164" s="72">
        <v>163</v>
      </c>
      <c r="B164" s="68" t="e">
        <f>VLOOKUP($A164,Adressliste_Anmeldungen!$B$2:$AY$191,3,0)</f>
        <v>#N/A</v>
      </c>
      <c r="C164" s="68" t="e">
        <f>VLOOKUP($A164,Adressliste_Anmeldungen!$B$2:$AY$191,4,0)</f>
        <v>#N/A</v>
      </c>
      <c r="D164" s="67" t="e">
        <f>VLOOKUP($A164,Adressliste_Anmeldungen!$B$2:$AY$191,5,0)</f>
        <v>#N/A</v>
      </c>
      <c r="E164" s="67" t="e">
        <f>VLOOKUP($A164,Adressliste_Anmeldungen!$B$2:$AY$191,6,0)</f>
        <v>#N/A</v>
      </c>
      <c r="F164" s="68" t="e">
        <f>VLOOKUP($A164,Adressliste_Anmeldungen!$B$2:$AY$191,10,0)</f>
        <v>#N/A</v>
      </c>
      <c r="G164" s="73" t="e">
        <f>VLOOKUP($A164,Adressliste_Anmeldungen!$B$2:$AY$191,22,0)</f>
        <v>#N/A</v>
      </c>
      <c r="H164" s="73" t="e">
        <f>VLOOKUP($A164,Adressliste_Anmeldungen!$B$2:$AY$191,23,0)</f>
        <v>#N/A</v>
      </c>
      <c r="I164" s="73" t="e">
        <f>VLOOKUP($A164,Adressliste_Anmeldungen!$B$2:$AY$191,24,0)</f>
        <v>#N/A</v>
      </c>
      <c r="J164" s="73" t="e">
        <f>VLOOKUP($A164,Adressliste_Anmeldungen!$B$2:$AY$191,25,0)</f>
        <v>#N/A</v>
      </c>
      <c r="K164" s="73" t="e">
        <f>VLOOKUP($A164,Adressliste_Anmeldungen!$B$2:$AY$191,26,0)</f>
        <v>#N/A</v>
      </c>
      <c r="L164" s="73" t="e">
        <f>VLOOKUP($A164,Adressliste_Anmeldungen!$B$2:$AY$191,27,0)</f>
        <v>#N/A</v>
      </c>
      <c r="M164" s="74" t="e">
        <f>VLOOKUP($A164,Adressliste_Anmeldungen!$B$2:$AY$191,31,0)&amp;" ("&amp;VLOOKUP($A164,Adressliste_Anmeldungen!$B$2:$AY$191,28,0)&amp;")"</f>
        <v>#N/A</v>
      </c>
      <c r="N164" s="75" t="e">
        <f>VLOOKUP($A164,Adressliste_Anmeldungen!$B$2:$AY$191,29,0)</f>
        <v>#N/A</v>
      </c>
      <c r="O164" s="67" t="e">
        <f>"("&amp;VLOOKUP($A164,Adressliste_Anmeldungen!$B$2:$AY$191,49,0)&amp;")"</f>
        <v>#N/A</v>
      </c>
    </row>
    <row r="165" spans="1:15" ht="24.95" customHeight="1" x14ac:dyDescent="0.35">
      <c r="A165" s="72">
        <v>164</v>
      </c>
      <c r="B165" s="68" t="e">
        <f>VLOOKUP($A165,Adressliste_Anmeldungen!$B$2:$AY$191,3,0)</f>
        <v>#N/A</v>
      </c>
      <c r="C165" s="68" t="e">
        <f>VLOOKUP($A165,Adressliste_Anmeldungen!$B$2:$AY$191,4,0)</f>
        <v>#N/A</v>
      </c>
      <c r="D165" s="67" t="e">
        <f>VLOOKUP($A165,Adressliste_Anmeldungen!$B$2:$AY$191,5,0)</f>
        <v>#N/A</v>
      </c>
      <c r="E165" s="67" t="e">
        <f>VLOOKUP($A165,Adressliste_Anmeldungen!$B$2:$AY$191,6,0)</f>
        <v>#N/A</v>
      </c>
      <c r="F165" s="68" t="e">
        <f>VLOOKUP($A165,Adressliste_Anmeldungen!$B$2:$AY$191,10,0)</f>
        <v>#N/A</v>
      </c>
      <c r="G165" s="73" t="e">
        <f>VLOOKUP($A165,Adressliste_Anmeldungen!$B$2:$AY$191,22,0)</f>
        <v>#N/A</v>
      </c>
      <c r="H165" s="73" t="e">
        <f>VLOOKUP($A165,Adressliste_Anmeldungen!$B$2:$AY$191,23,0)</f>
        <v>#N/A</v>
      </c>
      <c r="I165" s="73" t="e">
        <f>VLOOKUP($A165,Adressliste_Anmeldungen!$B$2:$AY$191,24,0)</f>
        <v>#N/A</v>
      </c>
      <c r="J165" s="73" t="e">
        <f>VLOOKUP($A165,Adressliste_Anmeldungen!$B$2:$AY$191,25,0)</f>
        <v>#N/A</v>
      </c>
      <c r="K165" s="73" t="e">
        <f>VLOOKUP($A165,Adressliste_Anmeldungen!$B$2:$AY$191,26,0)</f>
        <v>#N/A</v>
      </c>
      <c r="L165" s="73" t="e">
        <f>VLOOKUP($A165,Adressliste_Anmeldungen!$B$2:$AY$191,27,0)</f>
        <v>#N/A</v>
      </c>
      <c r="M165" s="74" t="e">
        <f>VLOOKUP($A165,Adressliste_Anmeldungen!$B$2:$AY$191,31,0)&amp;" ("&amp;VLOOKUP($A165,Adressliste_Anmeldungen!$B$2:$AY$191,28,0)&amp;")"</f>
        <v>#N/A</v>
      </c>
      <c r="N165" s="75" t="e">
        <f>VLOOKUP($A165,Adressliste_Anmeldungen!$B$2:$AY$191,29,0)</f>
        <v>#N/A</v>
      </c>
      <c r="O165" s="67" t="e">
        <f>"("&amp;VLOOKUP($A165,Adressliste_Anmeldungen!$B$2:$AY$191,49,0)&amp;")"</f>
        <v>#N/A</v>
      </c>
    </row>
    <row r="166" spans="1:15" ht="24.95" customHeight="1" x14ac:dyDescent="0.35">
      <c r="A166" s="72">
        <v>165</v>
      </c>
      <c r="B166" s="68" t="e">
        <f>VLOOKUP($A166,Adressliste_Anmeldungen!$B$2:$AY$191,3,0)</f>
        <v>#N/A</v>
      </c>
      <c r="C166" s="68" t="e">
        <f>VLOOKUP($A166,Adressliste_Anmeldungen!$B$2:$AY$191,4,0)</f>
        <v>#N/A</v>
      </c>
      <c r="D166" s="67" t="e">
        <f>VLOOKUP($A166,Adressliste_Anmeldungen!$B$2:$AY$191,5,0)</f>
        <v>#N/A</v>
      </c>
      <c r="E166" s="67" t="e">
        <f>VLOOKUP($A166,Adressliste_Anmeldungen!$B$2:$AY$191,6,0)</f>
        <v>#N/A</v>
      </c>
      <c r="F166" s="68" t="e">
        <f>VLOOKUP($A166,Adressliste_Anmeldungen!$B$2:$AY$191,10,0)</f>
        <v>#N/A</v>
      </c>
      <c r="G166" s="73" t="e">
        <f>VLOOKUP($A166,Adressliste_Anmeldungen!$B$2:$AY$191,22,0)</f>
        <v>#N/A</v>
      </c>
      <c r="H166" s="73" t="e">
        <f>VLOOKUP($A166,Adressliste_Anmeldungen!$B$2:$AY$191,23,0)</f>
        <v>#N/A</v>
      </c>
      <c r="I166" s="73" t="e">
        <f>VLOOKUP($A166,Adressliste_Anmeldungen!$B$2:$AY$191,24,0)</f>
        <v>#N/A</v>
      </c>
      <c r="J166" s="73" t="e">
        <f>VLOOKUP($A166,Adressliste_Anmeldungen!$B$2:$AY$191,25,0)</f>
        <v>#N/A</v>
      </c>
      <c r="K166" s="73" t="e">
        <f>VLOOKUP($A166,Adressliste_Anmeldungen!$B$2:$AY$191,26,0)</f>
        <v>#N/A</v>
      </c>
      <c r="L166" s="73" t="e">
        <f>VLOOKUP($A166,Adressliste_Anmeldungen!$B$2:$AY$191,27,0)</f>
        <v>#N/A</v>
      </c>
      <c r="M166" s="74" t="e">
        <f>VLOOKUP($A166,Adressliste_Anmeldungen!$B$2:$AY$191,31,0)&amp;" ("&amp;VLOOKUP($A166,Adressliste_Anmeldungen!$B$2:$AY$191,28,0)&amp;")"</f>
        <v>#N/A</v>
      </c>
      <c r="N166" s="75" t="e">
        <f>VLOOKUP($A166,Adressliste_Anmeldungen!$B$2:$AY$191,29,0)</f>
        <v>#N/A</v>
      </c>
      <c r="O166" s="67" t="e">
        <f>"("&amp;VLOOKUP($A166,Adressliste_Anmeldungen!$B$2:$AY$191,49,0)&amp;")"</f>
        <v>#N/A</v>
      </c>
    </row>
    <row r="167" spans="1:15" ht="24.95" customHeight="1" x14ac:dyDescent="0.35">
      <c r="A167" s="72">
        <v>166</v>
      </c>
      <c r="B167" s="68" t="e">
        <f>VLOOKUP($A167,Adressliste_Anmeldungen!$B$2:$AY$191,3,0)</f>
        <v>#N/A</v>
      </c>
      <c r="C167" s="68" t="e">
        <f>VLOOKUP($A167,Adressliste_Anmeldungen!$B$2:$AY$191,4,0)</f>
        <v>#N/A</v>
      </c>
      <c r="D167" s="67" t="e">
        <f>VLOOKUP($A167,Adressliste_Anmeldungen!$B$2:$AY$191,5,0)</f>
        <v>#N/A</v>
      </c>
      <c r="E167" s="67" t="e">
        <f>VLOOKUP($A167,Adressliste_Anmeldungen!$B$2:$AY$191,6,0)</f>
        <v>#N/A</v>
      </c>
      <c r="F167" s="68" t="e">
        <f>VLOOKUP($A167,Adressliste_Anmeldungen!$B$2:$AY$191,10,0)</f>
        <v>#N/A</v>
      </c>
      <c r="G167" s="73" t="e">
        <f>VLOOKUP($A167,Adressliste_Anmeldungen!$B$2:$AY$191,22,0)</f>
        <v>#N/A</v>
      </c>
      <c r="H167" s="73" t="e">
        <f>VLOOKUP($A167,Adressliste_Anmeldungen!$B$2:$AY$191,23,0)</f>
        <v>#N/A</v>
      </c>
      <c r="I167" s="73" t="e">
        <f>VLOOKUP($A167,Adressliste_Anmeldungen!$B$2:$AY$191,24,0)</f>
        <v>#N/A</v>
      </c>
      <c r="J167" s="73" t="e">
        <f>VLOOKUP($A167,Adressliste_Anmeldungen!$B$2:$AY$191,25,0)</f>
        <v>#N/A</v>
      </c>
      <c r="K167" s="73" t="e">
        <f>VLOOKUP($A167,Adressliste_Anmeldungen!$B$2:$AY$191,26,0)</f>
        <v>#N/A</v>
      </c>
      <c r="L167" s="73" t="e">
        <f>VLOOKUP($A167,Adressliste_Anmeldungen!$B$2:$AY$191,27,0)</f>
        <v>#N/A</v>
      </c>
      <c r="M167" s="74" t="e">
        <f>VLOOKUP($A167,Adressliste_Anmeldungen!$B$2:$AY$191,31,0)&amp;" ("&amp;VLOOKUP($A167,Adressliste_Anmeldungen!$B$2:$AY$191,28,0)&amp;")"</f>
        <v>#N/A</v>
      </c>
      <c r="N167" s="75" t="e">
        <f>VLOOKUP($A167,Adressliste_Anmeldungen!$B$2:$AY$191,29,0)</f>
        <v>#N/A</v>
      </c>
      <c r="O167" s="67" t="e">
        <f>"("&amp;VLOOKUP($A167,Adressliste_Anmeldungen!$B$2:$AY$191,49,0)&amp;")"</f>
        <v>#N/A</v>
      </c>
    </row>
    <row r="168" spans="1:15" ht="24.95" customHeight="1" x14ac:dyDescent="0.35">
      <c r="A168" s="72">
        <v>167</v>
      </c>
      <c r="B168" s="68" t="e">
        <f>VLOOKUP($A168,Adressliste_Anmeldungen!$B$2:$AY$191,3,0)</f>
        <v>#N/A</v>
      </c>
      <c r="C168" s="68" t="e">
        <f>VLOOKUP($A168,Adressliste_Anmeldungen!$B$2:$AY$191,4,0)</f>
        <v>#N/A</v>
      </c>
      <c r="D168" s="67" t="e">
        <f>VLOOKUP($A168,Adressliste_Anmeldungen!$B$2:$AY$191,5,0)</f>
        <v>#N/A</v>
      </c>
      <c r="E168" s="67" t="e">
        <f>VLOOKUP($A168,Adressliste_Anmeldungen!$B$2:$AY$191,6,0)</f>
        <v>#N/A</v>
      </c>
      <c r="F168" s="68" t="e">
        <f>VLOOKUP($A168,Adressliste_Anmeldungen!$B$2:$AY$191,10,0)</f>
        <v>#N/A</v>
      </c>
      <c r="G168" s="73" t="e">
        <f>VLOOKUP($A168,Adressliste_Anmeldungen!$B$2:$AY$191,22,0)</f>
        <v>#N/A</v>
      </c>
      <c r="H168" s="73" t="e">
        <f>VLOOKUP($A168,Adressliste_Anmeldungen!$B$2:$AY$191,23,0)</f>
        <v>#N/A</v>
      </c>
      <c r="I168" s="73" t="e">
        <f>VLOOKUP($A168,Adressliste_Anmeldungen!$B$2:$AY$191,24,0)</f>
        <v>#N/A</v>
      </c>
      <c r="J168" s="73" t="e">
        <f>VLOOKUP($A168,Adressliste_Anmeldungen!$B$2:$AY$191,25,0)</f>
        <v>#N/A</v>
      </c>
      <c r="K168" s="73" t="e">
        <f>VLOOKUP($A168,Adressliste_Anmeldungen!$B$2:$AY$191,26,0)</f>
        <v>#N/A</v>
      </c>
      <c r="L168" s="73" t="e">
        <f>VLOOKUP($A168,Adressliste_Anmeldungen!$B$2:$AY$191,27,0)</f>
        <v>#N/A</v>
      </c>
      <c r="M168" s="74" t="e">
        <f>VLOOKUP($A168,Adressliste_Anmeldungen!$B$2:$AY$191,31,0)&amp;" ("&amp;VLOOKUP($A168,Adressliste_Anmeldungen!$B$2:$AY$191,28,0)&amp;")"</f>
        <v>#N/A</v>
      </c>
      <c r="N168" s="75" t="e">
        <f>VLOOKUP($A168,Adressliste_Anmeldungen!$B$2:$AY$191,29,0)</f>
        <v>#N/A</v>
      </c>
      <c r="O168" s="67" t="e">
        <f>"("&amp;VLOOKUP($A168,Adressliste_Anmeldungen!$B$2:$AY$191,49,0)&amp;")"</f>
        <v>#N/A</v>
      </c>
    </row>
    <row r="169" spans="1:15" ht="24.95" customHeight="1" x14ac:dyDescent="0.35">
      <c r="A169" s="72">
        <v>168</v>
      </c>
      <c r="B169" s="68" t="e">
        <f>VLOOKUP($A169,Adressliste_Anmeldungen!$B$2:$AY$191,3,0)</f>
        <v>#N/A</v>
      </c>
      <c r="C169" s="68" t="e">
        <f>VLOOKUP($A169,Adressliste_Anmeldungen!$B$2:$AY$191,4,0)</f>
        <v>#N/A</v>
      </c>
      <c r="D169" s="67" t="e">
        <f>VLOOKUP($A169,Adressliste_Anmeldungen!$B$2:$AY$191,5,0)</f>
        <v>#N/A</v>
      </c>
      <c r="E169" s="67" t="e">
        <f>VLOOKUP($A169,Adressliste_Anmeldungen!$B$2:$AY$191,6,0)</f>
        <v>#N/A</v>
      </c>
      <c r="F169" s="68" t="e">
        <f>VLOOKUP($A169,Adressliste_Anmeldungen!$B$2:$AY$191,10,0)</f>
        <v>#N/A</v>
      </c>
      <c r="G169" s="73" t="e">
        <f>VLOOKUP($A169,Adressliste_Anmeldungen!$B$2:$AY$191,22,0)</f>
        <v>#N/A</v>
      </c>
      <c r="H169" s="73" t="e">
        <f>VLOOKUP($A169,Adressliste_Anmeldungen!$B$2:$AY$191,23,0)</f>
        <v>#N/A</v>
      </c>
      <c r="I169" s="73" t="e">
        <f>VLOOKUP($A169,Adressliste_Anmeldungen!$B$2:$AY$191,24,0)</f>
        <v>#N/A</v>
      </c>
      <c r="J169" s="73" t="e">
        <f>VLOOKUP($A169,Adressliste_Anmeldungen!$B$2:$AY$191,25,0)</f>
        <v>#N/A</v>
      </c>
      <c r="K169" s="73" t="e">
        <f>VLOOKUP($A169,Adressliste_Anmeldungen!$B$2:$AY$191,26,0)</f>
        <v>#N/A</v>
      </c>
      <c r="L169" s="73" t="e">
        <f>VLOOKUP($A169,Adressliste_Anmeldungen!$B$2:$AY$191,27,0)</f>
        <v>#N/A</v>
      </c>
      <c r="M169" s="74" t="e">
        <f>VLOOKUP($A169,Adressliste_Anmeldungen!$B$2:$AY$191,31,0)&amp;" ("&amp;VLOOKUP($A169,Adressliste_Anmeldungen!$B$2:$AY$191,28,0)&amp;")"</f>
        <v>#N/A</v>
      </c>
      <c r="N169" s="75" t="e">
        <f>VLOOKUP($A169,Adressliste_Anmeldungen!$B$2:$AY$191,29,0)</f>
        <v>#N/A</v>
      </c>
      <c r="O169" s="67" t="e">
        <f>"("&amp;VLOOKUP($A169,Adressliste_Anmeldungen!$B$2:$AY$191,49,0)&amp;")"</f>
        <v>#N/A</v>
      </c>
    </row>
    <row r="170" spans="1:15" ht="24.95" customHeight="1" x14ac:dyDescent="0.35">
      <c r="A170" s="72">
        <v>169</v>
      </c>
      <c r="B170" s="68" t="e">
        <f>VLOOKUP($A170,Adressliste_Anmeldungen!$B$2:$AY$191,3,0)</f>
        <v>#N/A</v>
      </c>
      <c r="C170" s="68" t="e">
        <f>VLOOKUP($A170,Adressliste_Anmeldungen!$B$2:$AY$191,4,0)</f>
        <v>#N/A</v>
      </c>
      <c r="D170" s="67" t="e">
        <f>VLOOKUP($A170,Adressliste_Anmeldungen!$B$2:$AY$191,5,0)</f>
        <v>#N/A</v>
      </c>
      <c r="E170" s="67" t="e">
        <f>VLOOKUP($A170,Adressliste_Anmeldungen!$B$2:$AY$191,6,0)</f>
        <v>#N/A</v>
      </c>
      <c r="F170" s="68" t="e">
        <f>VLOOKUP($A170,Adressliste_Anmeldungen!$B$2:$AY$191,10,0)</f>
        <v>#N/A</v>
      </c>
      <c r="G170" s="73" t="e">
        <f>VLOOKUP($A170,Adressliste_Anmeldungen!$B$2:$AY$191,22,0)</f>
        <v>#N/A</v>
      </c>
      <c r="H170" s="73" t="e">
        <f>VLOOKUP($A170,Adressliste_Anmeldungen!$B$2:$AY$191,23,0)</f>
        <v>#N/A</v>
      </c>
      <c r="I170" s="73" t="e">
        <f>VLOOKUP($A170,Adressliste_Anmeldungen!$B$2:$AY$191,24,0)</f>
        <v>#N/A</v>
      </c>
      <c r="J170" s="73" t="e">
        <f>VLOOKUP($A170,Adressliste_Anmeldungen!$B$2:$AY$191,25,0)</f>
        <v>#N/A</v>
      </c>
      <c r="K170" s="73" t="e">
        <f>VLOOKUP($A170,Adressliste_Anmeldungen!$B$2:$AY$191,26,0)</f>
        <v>#N/A</v>
      </c>
      <c r="L170" s="73" t="e">
        <f>VLOOKUP($A170,Adressliste_Anmeldungen!$B$2:$AY$191,27,0)</f>
        <v>#N/A</v>
      </c>
      <c r="M170" s="74" t="e">
        <f>VLOOKUP($A170,Adressliste_Anmeldungen!$B$2:$AY$191,31,0)&amp;" ("&amp;VLOOKUP($A170,Adressliste_Anmeldungen!$B$2:$AY$191,28,0)&amp;")"</f>
        <v>#N/A</v>
      </c>
      <c r="N170" s="75" t="e">
        <f>VLOOKUP($A170,Adressliste_Anmeldungen!$B$2:$AY$191,29,0)</f>
        <v>#N/A</v>
      </c>
      <c r="O170" s="67" t="e">
        <f>"("&amp;VLOOKUP($A170,Adressliste_Anmeldungen!$B$2:$AY$191,49,0)&amp;")"</f>
        <v>#N/A</v>
      </c>
    </row>
    <row r="171" spans="1:15" ht="24.95" customHeight="1" x14ac:dyDescent="0.35">
      <c r="A171" s="72">
        <v>170</v>
      </c>
      <c r="B171" s="68" t="e">
        <f>VLOOKUP($A171,Adressliste_Anmeldungen!$B$2:$AY$191,3,0)</f>
        <v>#N/A</v>
      </c>
      <c r="C171" s="68" t="e">
        <f>VLOOKUP($A171,Adressliste_Anmeldungen!$B$2:$AY$191,4,0)</f>
        <v>#N/A</v>
      </c>
      <c r="D171" s="67" t="e">
        <f>VLOOKUP($A171,Adressliste_Anmeldungen!$B$2:$AY$191,5,0)</f>
        <v>#N/A</v>
      </c>
      <c r="E171" s="67" t="e">
        <f>VLOOKUP($A171,Adressliste_Anmeldungen!$B$2:$AY$191,6,0)</f>
        <v>#N/A</v>
      </c>
      <c r="F171" s="68" t="e">
        <f>VLOOKUP($A171,Adressliste_Anmeldungen!$B$2:$AY$191,10,0)</f>
        <v>#N/A</v>
      </c>
      <c r="G171" s="73" t="e">
        <f>VLOOKUP($A171,Adressliste_Anmeldungen!$B$2:$AY$191,22,0)</f>
        <v>#N/A</v>
      </c>
      <c r="H171" s="73" t="e">
        <f>VLOOKUP($A171,Adressliste_Anmeldungen!$B$2:$AY$191,23,0)</f>
        <v>#N/A</v>
      </c>
      <c r="I171" s="73" t="e">
        <f>VLOOKUP($A171,Adressliste_Anmeldungen!$B$2:$AY$191,24,0)</f>
        <v>#N/A</v>
      </c>
      <c r="J171" s="73" t="e">
        <f>VLOOKUP($A171,Adressliste_Anmeldungen!$B$2:$AY$191,25,0)</f>
        <v>#N/A</v>
      </c>
      <c r="K171" s="73" t="e">
        <f>VLOOKUP($A171,Adressliste_Anmeldungen!$B$2:$AY$191,26,0)</f>
        <v>#N/A</v>
      </c>
      <c r="L171" s="73" t="e">
        <f>VLOOKUP($A171,Adressliste_Anmeldungen!$B$2:$AY$191,27,0)</f>
        <v>#N/A</v>
      </c>
      <c r="M171" s="74" t="e">
        <f>VLOOKUP($A171,Adressliste_Anmeldungen!$B$2:$AY$191,31,0)&amp;" ("&amp;VLOOKUP($A171,Adressliste_Anmeldungen!$B$2:$AY$191,28,0)&amp;")"</f>
        <v>#N/A</v>
      </c>
      <c r="N171" s="75" t="e">
        <f>VLOOKUP($A171,Adressliste_Anmeldungen!$B$2:$AY$191,29,0)</f>
        <v>#N/A</v>
      </c>
      <c r="O171" s="67" t="e">
        <f>"("&amp;VLOOKUP($A171,Adressliste_Anmeldungen!$B$2:$AY$191,49,0)&amp;")"</f>
        <v>#N/A</v>
      </c>
    </row>
    <row r="172" spans="1:15" ht="24.95" customHeight="1" x14ac:dyDescent="0.35">
      <c r="A172" s="72">
        <v>171</v>
      </c>
      <c r="B172" s="68" t="e">
        <f>VLOOKUP($A172,Adressliste_Anmeldungen!$B$2:$AY$191,3,0)</f>
        <v>#N/A</v>
      </c>
      <c r="C172" s="68" t="e">
        <f>VLOOKUP($A172,Adressliste_Anmeldungen!$B$2:$AY$191,4,0)</f>
        <v>#N/A</v>
      </c>
      <c r="D172" s="67" t="e">
        <f>VLOOKUP($A172,Adressliste_Anmeldungen!$B$2:$AY$191,5,0)</f>
        <v>#N/A</v>
      </c>
      <c r="E172" s="67" t="e">
        <f>VLOOKUP($A172,Adressliste_Anmeldungen!$B$2:$AY$191,6,0)</f>
        <v>#N/A</v>
      </c>
      <c r="F172" s="68" t="e">
        <f>VLOOKUP($A172,Adressliste_Anmeldungen!$B$2:$AY$191,10,0)</f>
        <v>#N/A</v>
      </c>
      <c r="G172" s="73" t="e">
        <f>VLOOKUP($A172,Adressliste_Anmeldungen!$B$2:$AY$191,22,0)</f>
        <v>#N/A</v>
      </c>
      <c r="H172" s="73" t="e">
        <f>VLOOKUP($A172,Adressliste_Anmeldungen!$B$2:$AY$191,23,0)</f>
        <v>#N/A</v>
      </c>
      <c r="I172" s="73" t="e">
        <f>VLOOKUP($A172,Adressliste_Anmeldungen!$B$2:$AY$191,24,0)</f>
        <v>#N/A</v>
      </c>
      <c r="J172" s="73" t="e">
        <f>VLOOKUP($A172,Adressliste_Anmeldungen!$B$2:$AY$191,25,0)</f>
        <v>#N/A</v>
      </c>
      <c r="K172" s="73" t="e">
        <f>VLOOKUP($A172,Adressliste_Anmeldungen!$B$2:$AY$191,26,0)</f>
        <v>#N/A</v>
      </c>
      <c r="L172" s="73" t="e">
        <f>VLOOKUP($A172,Adressliste_Anmeldungen!$B$2:$AY$191,27,0)</f>
        <v>#N/A</v>
      </c>
      <c r="M172" s="74" t="e">
        <f>VLOOKUP($A172,Adressliste_Anmeldungen!$B$2:$AY$191,31,0)&amp;" ("&amp;VLOOKUP($A172,Adressliste_Anmeldungen!$B$2:$AY$191,28,0)&amp;")"</f>
        <v>#N/A</v>
      </c>
      <c r="N172" s="75" t="e">
        <f>VLOOKUP($A172,Adressliste_Anmeldungen!$B$2:$AY$191,29,0)</f>
        <v>#N/A</v>
      </c>
      <c r="O172" s="67" t="e">
        <f>"("&amp;VLOOKUP($A172,Adressliste_Anmeldungen!$B$2:$AY$191,49,0)&amp;")"</f>
        <v>#N/A</v>
      </c>
    </row>
    <row r="173" spans="1:15" ht="24.95" customHeight="1" x14ac:dyDescent="0.35">
      <c r="A173" s="72">
        <v>172</v>
      </c>
      <c r="B173" s="68" t="e">
        <f>VLOOKUP($A173,Adressliste_Anmeldungen!$B$2:$AY$191,3,0)</f>
        <v>#N/A</v>
      </c>
      <c r="C173" s="68" t="e">
        <f>VLOOKUP($A173,Adressliste_Anmeldungen!$B$2:$AY$191,4,0)</f>
        <v>#N/A</v>
      </c>
      <c r="D173" s="67" t="e">
        <f>VLOOKUP($A173,Adressliste_Anmeldungen!$B$2:$AY$191,5,0)</f>
        <v>#N/A</v>
      </c>
      <c r="E173" s="67" t="e">
        <f>VLOOKUP($A173,Adressliste_Anmeldungen!$B$2:$AY$191,6,0)</f>
        <v>#N/A</v>
      </c>
      <c r="F173" s="68" t="e">
        <f>VLOOKUP($A173,Adressliste_Anmeldungen!$B$2:$AY$191,10,0)</f>
        <v>#N/A</v>
      </c>
      <c r="G173" s="73" t="e">
        <f>VLOOKUP($A173,Adressliste_Anmeldungen!$B$2:$AY$191,22,0)</f>
        <v>#N/A</v>
      </c>
      <c r="H173" s="73" t="e">
        <f>VLOOKUP($A173,Adressliste_Anmeldungen!$B$2:$AY$191,23,0)</f>
        <v>#N/A</v>
      </c>
      <c r="I173" s="73" t="e">
        <f>VLOOKUP($A173,Adressliste_Anmeldungen!$B$2:$AY$191,24,0)</f>
        <v>#N/A</v>
      </c>
      <c r="J173" s="73" t="e">
        <f>VLOOKUP($A173,Adressliste_Anmeldungen!$B$2:$AY$191,25,0)</f>
        <v>#N/A</v>
      </c>
      <c r="K173" s="73" t="e">
        <f>VLOOKUP($A173,Adressliste_Anmeldungen!$B$2:$AY$191,26,0)</f>
        <v>#N/A</v>
      </c>
      <c r="L173" s="73" t="e">
        <f>VLOOKUP($A173,Adressliste_Anmeldungen!$B$2:$AY$191,27,0)</f>
        <v>#N/A</v>
      </c>
      <c r="M173" s="74" t="e">
        <f>VLOOKUP($A173,Adressliste_Anmeldungen!$B$2:$AY$191,31,0)&amp;" ("&amp;VLOOKUP($A173,Adressliste_Anmeldungen!$B$2:$AY$191,28,0)&amp;")"</f>
        <v>#N/A</v>
      </c>
      <c r="N173" s="75" t="e">
        <f>VLOOKUP($A173,Adressliste_Anmeldungen!$B$2:$AY$191,29,0)</f>
        <v>#N/A</v>
      </c>
      <c r="O173" s="67" t="e">
        <f>"("&amp;VLOOKUP($A173,Adressliste_Anmeldungen!$B$2:$AY$191,49,0)&amp;")"</f>
        <v>#N/A</v>
      </c>
    </row>
    <row r="174" spans="1:15" ht="24.95" customHeight="1" x14ac:dyDescent="0.35">
      <c r="A174" s="72">
        <v>173</v>
      </c>
      <c r="B174" s="68" t="e">
        <f>VLOOKUP($A174,Adressliste_Anmeldungen!$B$2:$AY$191,3,0)</f>
        <v>#N/A</v>
      </c>
      <c r="C174" s="68" t="e">
        <f>VLOOKUP($A174,Adressliste_Anmeldungen!$B$2:$AY$191,4,0)</f>
        <v>#N/A</v>
      </c>
      <c r="D174" s="67" t="e">
        <f>VLOOKUP($A174,Adressliste_Anmeldungen!$B$2:$AY$191,5,0)</f>
        <v>#N/A</v>
      </c>
      <c r="E174" s="67" t="e">
        <f>VLOOKUP($A174,Adressliste_Anmeldungen!$B$2:$AY$191,6,0)</f>
        <v>#N/A</v>
      </c>
      <c r="F174" s="68" t="e">
        <f>VLOOKUP($A174,Adressliste_Anmeldungen!$B$2:$AY$191,10,0)</f>
        <v>#N/A</v>
      </c>
      <c r="G174" s="73" t="e">
        <f>VLOOKUP($A174,Adressliste_Anmeldungen!$B$2:$AY$191,22,0)</f>
        <v>#N/A</v>
      </c>
      <c r="H174" s="73" t="e">
        <f>VLOOKUP($A174,Adressliste_Anmeldungen!$B$2:$AY$191,23,0)</f>
        <v>#N/A</v>
      </c>
      <c r="I174" s="73" t="e">
        <f>VLOOKUP($A174,Adressliste_Anmeldungen!$B$2:$AY$191,24,0)</f>
        <v>#N/A</v>
      </c>
      <c r="J174" s="73" t="e">
        <f>VLOOKUP($A174,Adressliste_Anmeldungen!$B$2:$AY$191,25,0)</f>
        <v>#N/A</v>
      </c>
      <c r="K174" s="73" t="e">
        <f>VLOOKUP($A174,Adressliste_Anmeldungen!$B$2:$AY$191,26,0)</f>
        <v>#N/A</v>
      </c>
      <c r="L174" s="73" t="e">
        <f>VLOOKUP($A174,Adressliste_Anmeldungen!$B$2:$AY$191,27,0)</f>
        <v>#N/A</v>
      </c>
      <c r="M174" s="74" t="e">
        <f>VLOOKUP($A174,Adressliste_Anmeldungen!$B$2:$AY$191,31,0)&amp;" ("&amp;VLOOKUP($A174,Adressliste_Anmeldungen!$B$2:$AY$191,28,0)&amp;")"</f>
        <v>#N/A</v>
      </c>
      <c r="N174" s="75" t="e">
        <f>VLOOKUP($A174,Adressliste_Anmeldungen!$B$2:$AY$191,29,0)</f>
        <v>#N/A</v>
      </c>
      <c r="O174" s="67" t="e">
        <f>"("&amp;VLOOKUP($A174,Adressliste_Anmeldungen!$B$2:$AY$191,49,0)&amp;")"</f>
        <v>#N/A</v>
      </c>
    </row>
    <row r="175" spans="1:15" ht="24.95" customHeight="1" x14ac:dyDescent="0.35">
      <c r="A175" s="72">
        <v>174</v>
      </c>
      <c r="B175" s="68" t="e">
        <f>VLOOKUP($A175,Adressliste_Anmeldungen!$B$2:$AY$191,3,0)</f>
        <v>#N/A</v>
      </c>
      <c r="C175" s="68" t="e">
        <f>VLOOKUP($A175,Adressliste_Anmeldungen!$B$2:$AY$191,4,0)</f>
        <v>#N/A</v>
      </c>
      <c r="D175" s="67" t="e">
        <f>VLOOKUP($A175,Adressliste_Anmeldungen!$B$2:$AY$191,5,0)</f>
        <v>#N/A</v>
      </c>
      <c r="E175" s="67" t="e">
        <f>VLOOKUP($A175,Adressliste_Anmeldungen!$B$2:$AY$191,6,0)</f>
        <v>#N/A</v>
      </c>
      <c r="F175" s="68" t="e">
        <f>VLOOKUP($A175,Adressliste_Anmeldungen!$B$2:$AY$191,10,0)</f>
        <v>#N/A</v>
      </c>
      <c r="G175" s="73" t="e">
        <f>VLOOKUP($A175,Adressliste_Anmeldungen!$B$2:$AY$191,22,0)</f>
        <v>#N/A</v>
      </c>
      <c r="H175" s="73" t="e">
        <f>VLOOKUP($A175,Adressliste_Anmeldungen!$B$2:$AY$191,23,0)</f>
        <v>#N/A</v>
      </c>
      <c r="I175" s="73" t="e">
        <f>VLOOKUP($A175,Adressliste_Anmeldungen!$B$2:$AY$191,24,0)</f>
        <v>#N/A</v>
      </c>
      <c r="J175" s="73" t="e">
        <f>VLOOKUP($A175,Adressliste_Anmeldungen!$B$2:$AY$191,25,0)</f>
        <v>#N/A</v>
      </c>
      <c r="K175" s="73" t="e">
        <f>VLOOKUP($A175,Adressliste_Anmeldungen!$B$2:$AY$191,26,0)</f>
        <v>#N/A</v>
      </c>
      <c r="L175" s="73" t="e">
        <f>VLOOKUP($A175,Adressliste_Anmeldungen!$B$2:$AY$191,27,0)</f>
        <v>#N/A</v>
      </c>
      <c r="M175" s="74" t="e">
        <f>VLOOKUP($A175,Adressliste_Anmeldungen!$B$2:$AY$191,31,0)&amp;" ("&amp;VLOOKUP($A175,Adressliste_Anmeldungen!$B$2:$AY$191,28,0)&amp;")"</f>
        <v>#N/A</v>
      </c>
      <c r="N175" s="75" t="e">
        <f>VLOOKUP($A175,Adressliste_Anmeldungen!$B$2:$AY$191,29,0)</f>
        <v>#N/A</v>
      </c>
      <c r="O175" s="67" t="e">
        <f>"("&amp;VLOOKUP($A175,Adressliste_Anmeldungen!$B$2:$AY$191,49,0)&amp;")"</f>
        <v>#N/A</v>
      </c>
    </row>
    <row r="176" spans="1:15" ht="24.95" customHeight="1" x14ac:dyDescent="0.35">
      <c r="A176" s="72">
        <v>175</v>
      </c>
      <c r="B176" s="68" t="e">
        <f>VLOOKUP($A176,Adressliste_Anmeldungen!$B$2:$AY$191,3,0)</f>
        <v>#N/A</v>
      </c>
      <c r="C176" s="68" t="e">
        <f>VLOOKUP($A176,Adressliste_Anmeldungen!$B$2:$AY$191,4,0)</f>
        <v>#N/A</v>
      </c>
      <c r="D176" s="67" t="e">
        <f>VLOOKUP($A176,Adressliste_Anmeldungen!$B$2:$AY$191,5,0)</f>
        <v>#N/A</v>
      </c>
      <c r="E176" s="67" t="e">
        <f>VLOOKUP($A176,Adressliste_Anmeldungen!$B$2:$AY$191,6,0)</f>
        <v>#N/A</v>
      </c>
      <c r="F176" s="68" t="e">
        <f>VLOOKUP($A176,Adressliste_Anmeldungen!$B$2:$AY$191,10,0)</f>
        <v>#N/A</v>
      </c>
      <c r="G176" s="73" t="e">
        <f>VLOOKUP($A176,Adressliste_Anmeldungen!$B$2:$AY$191,22,0)</f>
        <v>#N/A</v>
      </c>
      <c r="H176" s="73" t="e">
        <f>VLOOKUP($A176,Adressliste_Anmeldungen!$B$2:$AY$191,23,0)</f>
        <v>#N/A</v>
      </c>
      <c r="I176" s="73" t="e">
        <f>VLOOKUP($A176,Adressliste_Anmeldungen!$B$2:$AY$191,24,0)</f>
        <v>#N/A</v>
      </c>
      <c r="J176" s="73" t="e">
        <f>VLOOKUP($A176,Adressliste_Anmeldungen!$B$2:$AY$191,25,0)</f>
        <v>#N/A</v>
      </c>
      <c r="K176" s="73" t="e">
        <f>VLOOKUP($A176,Adressliste_Anmeldungen!$B$2:$AY$191,26,0)</f>
        <v>#N/A</v>
      </c>
      <c r="L176" s="73" t="e">
        <f>VLOOKUP($A176,Adressliste_Anmeldungen!$B$2:$AY$191,27,0)</f>
        <v>#N/A</v>
      </c>
      <c r="M176" s="74" t="e">
        <f>VLOOKUP($A176,Adressliste_Anmeldungen!$B$2:$AY$191,31,0)&amp;" ("&amp;VLOOKUP($A176,Adressliste_Anmeldungen!$B$2:$AY$191,28,0)&amp;")"</f>
        <v>#N/A</v>
      </c>
      <c r="N176" s="75" t="e">
        <f>VLOOKUP($A176,Adressliste_Anmeldungen!$B$2:$AY$191,29,0)</f>
        <v>#N/A</v>
      </c>
      <c r="O176" s="67" t="e">
        <f>"("&amp;VLOOKUP($A176,Adressliste_Anmeldungen!$B$2:$AY$191,49,0)&amp;")"</f>
        <v>#N/A</v>
      </c>
    </row>
    <row r="177" spans="1:15" ht="24.95" customHeight="1" x14ac:dyDescent="0.35">
      <c r="A177" s="72">
        <v>176</v>
      </c>
      <c r="B177" s="68" t="e">
        <f>VLOOKUP($A177,Adressliste_Anmeldungen!$B$2:$AY$191,3,0)</f>
        <v>#N/A</v>
      </c>
      <c r="C177" s="68" t="e">
        <f>VLOOKUP($A177,Adressliste_Anmeldungen!$B$2:$AY$191,4,0)</f>
        <v>#N/A</v>
      </c>
      <c r="D177" s="67" t="e">
        <f>VLOOKUP($A177,Adressliste_Anmeldungen!$B$2:$AY$191,5,0)</f>
        <v>#N/A</v>
      </c>
      <c r="E177" s="67" t="e">
        <f>VLOOKUP($A177,Adressliste_Anmeldungen!$B$2:$AY$191,6,0)</f>
        <v>#N/A</v>
      </c>
      <c r="F177" s="68" t="e">
        <f>VLOOKUP($A177,Adressliste_Anmeldungen!$B$2:$AY$191,10,0)</f>
        <v>#N/A</v>
      </c>
      <c r="G177" s="73" t="e">
        <f>VLOOKUP($A177,Adressliste_Anmeldungen!$B$2:$AY$191,22,0)</f>
        <v>#N/A</v>
      </c>
      <c r="H177" s="73" t="e">
        <f>VLOOKUP($A177,Adressliste_Anmeldungen!$B$2:$AY$191,23,0)</f>
        <v>#N/A</v>
      </c>
      <c r="I177" s="73" t="e">
        <f>VLOOKUP($A177,Adressliste_Anmeldungen!$B$2:$AY$191,24,0)</f>
        <v>#N/A</v>
      </c>
      <c r="J177" s="73" t="e">
        <f>VLOOKUP($A177,Adressliste_Anmeldungen!$B$2:$AY$191,25,0)</f>
        <v>#N/A</v>
      </c>
      <c r="K177" s="73" t="e">
        <f>VLOOKUP($A177,Adressliste_Anmeldungen!$B$2:$AY$191,26,0)</f>
        <v>#N/A</v>
      </c>
      <c r="L177" s="73" t="e">
        <f>VLOOKUP($A177,Adressliste_Anmeldungen!$B$2:$AY$191,27,0)</f>
        <v>#N/A</v>
      </c>
      <c r="M177" s="74" t="e">
        <f>VLOOKUP($A177,Adressliste_Anmeldungen!$B$2:$AY$191,31,0)&amp;" ("&amp;VLOOKUP($A177,Adressliste_Anmeldungen!$B$2:$AY$191,28,0)&amp;")"</f>
        <v>#N/A</v>
      </c>
      <c r="N177" s="75" t="e">
        <f>VLOOKUP($A177,Adressliste_Anmeldungen!$B$2:$AY$191,29,0)</f>
        <v>#N/A</v>
      </c>
      <c r="O177" s="67" t="e">
        <f>"("&amp;VLOOKUP($A177,Adressliste_Anmeldungen!$B$2:$AY$191,49,0)&amp;")"</f>
        <v>#N/A</v>
      </c>
    </row>
    <row r="178" spans="1:15" ht="24.95" customHeight="1" x14ac:dyDescent="0.35">
      <c r="A178" s="72">
        <v>177</v>
      </c>
      <c r="B178" s="68" t="e">
        <f>VLOOKUP($A178,Adressliste_Anmeldungen!$B$2:$AY$191,3,0)</f>
        <v>#N/A</v>
      </c>
      <c r="C178" s="68" t="e">
        <f>VLOOKUP($A178,Adressliste_Anmeldungen!$B$2:$AY$191,4,0)</f>
        <v>#N/A</v>
      </c>
      <c r="D178" s="67" t="e">
        <f>VLOOKUP($A178,Adressliste_Anmeldungen!$B$2:$AY$191,5,0)</f>
        <v>#N/A</v>
      </c>
      <c r="E178" s="67" t="e">
        <f>VLOOKUP($A178,Adressliste_Anmeldungen!$B$2:$AY$191,6,0)</f>
        <v>#N/A</v>
      </c>
      <c r="F178" s="68" t="e">
        <f>VLOOKUP($A178,Adressliste_Anmeldungen!$B$2:$AY$191,10,0)</f>
        <v>#N/A</v>
      </c>
      <c r="G178" s="73" t="e">
        <f>VLOOKUP($A178,Adressliste_Anmeldungen!$B$2:$AY$191,22,0)</f>
        <v>#N/A</v>
      </c>
      <c r="H178" s="73" t="e">
        <f>VLOOKUP($A178,Adressliste_Anmeldungen!$B$2:$AY$191,23,0)</f>
        <v>#N/A</v>
      </c>
      <c r="I178" s="73" t="e">
        <f>VLOOKUP($A178,Adressliste_Anmeldungen!$B$2:$AY$191,24,0)</f>
        <v>#N/A</v>
      </c>
      <c r="J178" s="73" t="e">
        <f>VLOOKUP($A178,Adressliste_Anmeldungen!$B$2:$AY$191,25,0)</f>
        <v>#N/A</v>
      </c>
      <c r="K178" s="73" t="e">
        <f>VLOOKUP($A178,Adressliste_Anmeldungen!$B$2:$AY$191,26,0)</f>
        <v>#N/A</v>
      </c>
      <c r="L178" s="73" t="e">
        <f>VLOOKUP($A178,Adressliste_Anmeldungen!$B$2:$AY$191,27,0)</f>
        <v>#N/A</v>
      </c>
      <c r="M178" s="74" t="e">
        <f>VLOOKUP($A178,Adressliste_Anmeldungen!$B$2:$AY$191,31,0)&amp;" ("&amp;VLOOKUP($A178,Adressliste_Anmeldungen!$B$2:$AY$191,28,0)&amp;")"</f>
        <v>#N/A</v>
      </c>
      <c r="N178" s="75" t="e">
        <f>VLOOKUP($A178,Adressliste_Anmeldungen!$B$2:$AY$191,29,0)</f>
        <v>#N/A</v>
      </c>
      <c r="O178" s="67" t="e">
        <f>"("&amp;VLOOKUP($A178,Adressliste_Anmeldungen!$B$2:$AY$191,49,0)&amp;")"</f>
        <v>#N/A</v>
      </c>
    </row>
    <row r="179" spans="1:15" ht="24.95" customHeight="1" x14ac:dyDescent="0.35">
      <c r="A179" s="72">
        <v>178</v>
      </c>
      <c r="B179" s="68" t="e">
        <f>VLOOKUP($A179,Adressliste_Anmeldungen!$B$2:$AY$191,3,0)</f>
        <v>#N/A</v>
      </c>
      <c r="C179" s="68" t="e">
        <f>VLOOKUP($A179,Adressliste_Anmeldungen!$B$2:$AY$191,4,0)</f>
        <v>#N/A</v>
      </c>
      <c r="D179" s="67" t="e">
        <f>VLOOKUP($A179,Adressliste_Anmeldungen!$B$2:$AY$191,5,0)</f>
        <v>#N/A</v>
      </c>
      <c r="E179" s="67" t="e">
        <f>VLOOKUP($A179,Adressliste_Anmeldungen!$B$2:$AY$191,6,0)</f>
        <v>#N/A</v>
      </c>
      <c r="F179" s="68" t="e">
        <f>VLOOKUP($A179,Adressliste_Anmeldungen!$B$2:$AY$191,10,0)</f>
        <v>#N/A</v>
      </c>
      <c r="G179" s="73" t="e">
        <f>VLOOKUP($A179,Adressliste_Anmeldungen!$B$2:$AY$191,22,0)</f>
        <v>#N/A</v>
      </c>
      <c r="H179" s="73" t="e">
        <f>VLOOKUP($A179,Adressliste_Anmeldungen!$B$2:$AY$191,23,0)</f>
        <v>#N/A</v>
      </c>
      <c r="I179" s="73" t="e">
        <f>VLOOKUP($A179,Adressliste_Anmeldungen!$B$2:$AY$191,24,0)</f>
        <v>#N/A</v>
      </c>
      <c r="J179" s="73" t="e">
        <f>VLOOKUP($A179,Adressliste_Anmeldungen!$B$2:$AY$191,25,0)</f>
        <v>#N/A</v>
      </c>
      <c r="K179" s="73" t="e">
        <f>VLOOKUP($A179,Adressliste_Anmeldungen!$B$2:$AY$191,26,0)</f>
        <v>#N/A</v>
      </c>
      <c r="L179" s="73" t="e">
        <f>VLOOKUP($A179,Adressliste_Anmeldungen!$B$2:$AY$191,27,0)</f>
        <v>#N/A</v>
      </c>
      <c r="M179" s="74" t="e">
        <f>VLOOKUP($A179,Adressliste_Anmeldungen!$B$2:$AY$191,31,0)&amp;" ("&amp;VLOOKUP($A179,Adressliste_Anmeldungen!$B$2:$AY$191,28,0)&amp;")"</f>
        <v>#N/A</v>
      </c>
      <c r="N179" s="75" t="e">
        <f>VLOOKUP($A179,Adressliste_Anmeldungen!$B$2:$AY$191,29,0)</f>
        <v>#N/A</v>
      </c>
      <c r="O179" s="67" t="e">
        <f>"("&amp;VLOOKUP($A179,Adressliste_Anmeldungen!$B$2:$AY$191,49,0)&amp;")"</f>
        <v>#N/A</v>
      </c>
    </row>
    <row r="180" spans="1:15" ht="24.95" customHeight="1" x14ac:dyDescent="0.35">
      <c r="A180" s="72">
        <v>179</v>
      </c>
      <c r="B180" s="68" t="e">
        <f>VLOOKUP($A180,Adressliste_Anmeldungen!$B$2:$AY$191,3,0)</f>
        <v>#N/A</v>
      </c>
      <c r="C180" s="68" t="e">
        <f>VLOOKUP($A180,Adressliste_Anmeldungen!$B$2:$AY$191,4,0)</f>
        <v>#N/A</v>
      </c>
      <c r="D180" s="67" t="e">
        <f>VLOOKUP($A180,Adressliste_Anmeldungen!$B$2:$AY$191,5,0)</f>
        <v>#N/A</v>
      </c>
      <c r="E180" s="67" t="e">
        <f>VLOOKUP($A180,Adressliste_Anmeldungen!$B$2:$AY$191,6,0)</f>
        <v>#N/A</v>
      </c>
      <c r="F180" s="68" t="e">
        <f>VLOOKUP($A180,Adressliste_Anmeldungen!$B$2:$AY$191,10,0)</f>
        <v>#N/A</v>
      </c>
      <c r="G180" s="73" t="e">
        <f>VLOOKUP($A180,Adressliste_Anmeldungen!$B$2:$AY$191,22,0)</f>
        <v>#N/A</v>
      </c>
      <c r="H180" s="73" t="e">
        <f>VLOOKUP($A180,Adressliste_Anmeldungen!$B$2:$AY$191,23,0)</f>
        <v>#N/A</v>
      </c>
      <c r="I180" s="73" t="e">
        <f>VLOOKUP($A180,Adressliste_Anmeldungen!$B$2:$AY$191,24,0)</f>
        <v>#N/A</v>
      </c>
      <c r="J180" s="73" t="e">
        <f>VLOOKUP($A180,Adressliste_Anmeldungen!$B$2:$AY$191,25,0)</f>
        <v>#N/A</v>
      </c>
      <c r="K180" s="73" t="e">
        <f>VLOOKUP($A180,Adressliste_Anmeldungen!$B$2:$AY$191,26,0)</f>
        <v>#N/A</v>
      </c>
      <c r="L180" s="73" t="e">
        <f>VLOOKUP($A180,Adressliste_Anmeldungen!$B$2:$AY$191,27,0)</f>
        <v>#N/A</v>
      </c>
      <c r="M180" s="74" t="e">
        <f>VLOOKUP($A180,Adressliste_Anmeldungen!$B$2:$AY$191,31,0)&amp;" ("&amp;VLOOKUP($A180,Adressliste_Anmeldungen!$B$2:$AY$191,28,0)&amp;")"</f>
        <v>#N/A</v>
      </c>
      <c r="N180" s="75" t="e">
        <f>VLOOKUP($A180,Adressliste_Anmeldungen!$B$2:$AY$191,29,0)</f>
        <v>#N/A</v>
      </c>
      <c r="O180" s="67" t="e">
        <f>"("&amp;VLOOKUP($A180,Adressliste_Anmeldungen!$B$2:$AY$191,49,0)&amp;")"</f>
        <v>#N/A</v>
      </c>
    </row>
    <row r="181" spans="1:15" ht="24.95" customHeight="1" x14ac:dyDescent="0.35">
      <c r="A181" s="72">
        <v>180</v>
      </c>
      <c r="B181" s="68" t="e">
        <f>VLOOKUP($A181,Adressliste_Anmeldungen!$B$2:$AY$191,3,0)</f>
        <v>#N/A</v>
      </c>
      <c r="C181" s="68" t="e">
        <f>VLOOKUP($A181,Adressliste_Anmeldungen!$B$2:$AY$191,4,0)</f>
        <v>#N/A</v>
      </c>
      <c r="D181" s="67" t="e">
        <f>VLOOKUP($A181,Adressliste_Anmeldungen!$B$2:$AY$191,5,0)</f>
        <v>#N/A</v>
      </c>
      <c r="E181" s="67" t="e">
        <f>VLOOKUP($A181,Adressliste_Anmeldungen!$B$2:$AY$191,6,0)</f>
        <v>#N/A</v>
      </c>
      <c r="F181" s="68" t="e">
        <f>VLOOKUP($A181,Adressliste_Anmeldungen!$B$2:$AY$191,10,0)</f>
        <v>#N/A</v>
      </c>
      <c r="G181" s="73" t="e">
        <f>VLOOKUP($A181,Adressliste_Anmeldungen!$B$2:$AY$191,22,0)</f>
        <v>#N/A</v>
      </c>
      <c r="H181" s="73" t="e">
        <f>VLOOKUP($A181,Adressliste_Anmeldungen!$B$2:$AY$191,23,0)</f>
        <v>#N/A</v>
      </c>
      <c r="I181" s="73" t="e">
        <f>VLOOKUP($A181,Adressliste_Anmeldungen!$B$2:$AY$191,24,0)</f>
        <v>#N/A</v>
      </c>
      <c r="J181" s="73" t="e">
        <f>VLOOKUP($A181,Adressliste_Anmeldungen!$B$2:$AY$191,25,0)</f>
        <v>#N/A</v>
      </c>
      <c r="K181" s="73" t="e">
        <f>VLOOKUP($A181,Adressliste_Anmeldungen!$B$2:$AY$191,26,0)</f>
        <v>#N/A</v>
      </c>
      <c r="L181" s="73" t="e">
        <f>VLOOKUP($A181,Adressliste_Anmeldungen!$B$2:$AY$191,27,0)</f>
        <v>#N/A</v>
      </c>
      <c r="M181" s="74" t="e">
        <f>VLOOKUP($A181,Adressliste_Anmeldungen!$B$2:$AY$191,31,0)&amp;" ("&amp;VLOOKUP($A181,Adressliste_Anmeldungen!$B$2:$AY$191,28,0)&amp;")"</f>
        <v>#N/A</v>
      </c>
      <c r="N181" s="75" t="e">
        <f>VLOOKUP($A181,Adressliste_Anmeldungen!$B$2:$AY$191,29,0)</f>
        <v>#N/A</v>
      </c>
      <c r="O181" s="67" t="e">
        <f>"("&amp;VLOOKUP($A181,Adressliste_Anmeldungen!$B$2:$AY$191,49,0)&amp;")"</f>
        <v>#N/A</v>
      </c>
    </row>
    <row r="182" spans="1:15" ht="24.95" customHeight="1" x14ac:dyDescent="0.35">
      <c r="A182" s="72">
        <v>181</v>
      </c>
      <c r="B182" s="68" t="e">
        <f>VLOOKUP($A182,Adressliste_Anmeldungen!$B$2:$AY$191,3,0)</f>
        <v>#N/A</v>
      </c>
      <c r="C182" s="68" t="e">
        <f>VLOOKUP($A182,Adressliste_Anmeldungen!$B$2:$AY$191,4,0)</f>
        <v>#N/A</v>
      </c>
      <c r="D182" s="67" t="e">
        <f>VLOOKUP($A182,Adressliste_Anmeldungen!$B$2:$AY$191,5,0)</f>
        <v>#N/A</v>
      </c>
      <c r="E182" s="67" t="e">
        <f>VLOOKUP($A182,Adressliste_Anmeldungen!$B$2:$AY$191,6,0)</f>
        <v>#N/A</v>
      </c>
      <c r="F182" s="68" t="e">
        <f>VLOOKUP($A182,Adressliste_Anmeldungen!$B$2:$AY$191,10,0)</f>
        <v>#N/A</v>
      </c>
      <c r="G182" s="73" t="e">
        <f>VLOOKUP($A182,Adressliste_Anmeldungen!$B$2:$AY$191,22,0)</f>
        <v>#N/A</v>
      </c>
      <c r="H182" s="73" t="e">
        <f>VLOOKUP($A182,Adressliste_Anmeldungen!$B$2:$AY$191,23,0)</f>
        <v>#N/A</v>
      </c>
      <c r="I182" s="73" t="e">
        <f>VLOOKUP($A182,Adressliste_Anmeldungen!$B$2:$AY$191,24,0)</f>
        <v>#N/A</v>
      </c>
      <c r="J182" s="73" t="e">
        <f>VLOOKUP($A182,Adressliste_Anmeldungen!$B$2:$AY$191,25,0)</f>
        <v>#N/A</v>
      </c>
      <c r="K182" s="73" t="e">
        <f>VLOOKUP($A182,Adressliste_Anmeldungen!$B$2:$AY$191,26,0)</f>
        <v>#N/A</v>
      </c>
      <c r="L182" s="73" t="e">
        <f>VLOOKUP($A182,Adressliste_Anmeldungen!$B$2:$AY$191,27,0)</f>
        <v>#N/A</v>
      </c>
      <c r="M182" s="74" t="e">
        <f>VLOOKUP($A182,Adressliste_Anmeldungen!$B$2:$AY$191,31,0)&amp;" ("&amp;VLOOKUP($A182,Adressliste_Anmeldungen!$B$2:$AY$191,28,0)&amp;")"</f>
        <v>#N/A</v>
      </c>
      <c r="N182" s="75" t="e">
        <f>VLOOKUP($A182,Adressliste_Anmeldungen!$B$2:$AY$191,29,0)</f>
        <v>#N/A</v>
      </c>
      <c r="O182" s="67" t="e">
        <f>"("&amp;VLOOKUP($A182,Adressliste_Anmeldungen!$B$2:$AY$191,49,0)&amp;")"</f>
        <v>#N/A</v>
      </c>
    </row>
    <row r="183" spans="1:15" ht="24.95" customHeight="1" x14ac:dyDescent="0.35">
      <c r="A183" s="72">
        <v>182</v>
      </c>
      <c r="B183" s="68" t="e">
        <f>VLOOKUP($A183,Adressliste_Anmeldungen!$B$2:$AY$191,3,0)</f>
        <v>#N/A</v>
      </c>
      <c r="C183" s="68" t="e">
        <f>VLOOKUP($A183,Adressliste_Anmeldungen!$B$2:$AY$191,4,0)</f>
        <v>#N/A</v>
      </c>
      <c r="D183" s="67" t="e">
        <f>VLOOKUP($A183,Adressliste_Anmeldungen!$B$2:$AY$191,5,0)</f>
        <v>#N/A</v>
      </c>
      <c r="E183" s="67" t="e">
        <f>VLOOKUP($A183,Adressliste_Anmeldungen!$B$2:$AY$191,6,0)</f>
        <v>#N/A</v>
      </c>
      <c r="F183" s="68" t="e">
        <f>VLOOKUP($A183,Adressliste_Anmeldungen!$B$2:$AY$191,10,0)</f>
        <v>#N/A</v>
      </c>
      <c r="G183" s="73" t="e">
        <f>VLOOKUP($A183,Adressliste_Anmeldungen!$B$2:$AY$191,22,0)</f>
        <v>#N/A</v>
      </c>
      <c r="H183" s="73" t="e">
        <f>VLOOKUP($A183,Adressliste_Anmeldungen!$B$2:$AY$191,23,0)</f>
        <v>#N/A</v>
      </c>
      <c r="I183" s="73" t="e">
        <f>VLOOKUP($A183,Adressliste_Anmeldungen!$B$2:$AY$191,24,0)</f>
        <v>#N/A</v>
      </c>
      <c r="J183" s="73" t="e">
        <f>VLOOKUP($A183,Adressliste_Anmeldungen!$B$2:$AY$191,25,0)</f>
        <v>#N/A</v>
      </c>
      <c r="K183" s="73" t="e">
        <f>VLOOKUP($A183,Adressliste_Anmeldungen!$B$2:$AY$191,26,0)</f>
        <v>#N/A</v>
      </c>
      <c r="L183" s="73" t="e">
        <f>VLOOKUP($A183,Adressliste_Anmeldungen!$B$2:$AY$191,27,0)</f>
        <v>#N/A</v>
      </c>
      <c r="M183" s="74" t="e">
        <f>VLOOKUP($A183,Adressliste_Anmeldungen!$B$2:$AY$191,31,0)&amp;" ("&amp;VLOOKUP($A183,Adressliste_Anmeldungen!$B$2:$AY$191,28,0)&amp;")"</f>
        <v>#N/A</v>
      </c>
      <c r="N183" s="75" t="e">
        <f>VLOOKUP($A183,Adressliste_Anmeldungen!$B$2:$AY$191,29,0)</f>
        <v>#N/A</v>
      </c>
      <c r="O183" s="67" t="e">
        <f>"("&amp;VLOOKUP($A183,Adressliste_Anmeldungen!$B$2:$AY$191,49,0)&amp;")"</f>
        <v>#N/A</v>
      </c>
    </row>
    <row r="184" spans="1:15" ht="24.95" customHeight="1" x14ac:dyDescent="0.35">
      <c r="A184" s="72">
        <v>183</v>
      </c>
      <c r="B184" s="68" t="e">
        <f>VLOOKUP($A184,Adressliste_Anmeldungen!$B$2:$AY$191,3,0)</f>
        <v>#N/A</v>
      </c>
      <c r="C184" s="68" t="e">
        <f>VLOOKUP($A184,Adressliste_Anmeldungen!$B$2:$AY$191,4,0)</f>
        <v>#N/A</v>
      </c>
      <c r="D184" s="67" t="e">
        <f>VLOOKUP($A184,Adressliste_Anmeldungen!$B$2:$AY$191,5,0)</f>
        <v>#N/A</v>
      </c>
      <c r="E184" s="67" t="e">
        <f>VLOOKUP($A184,Adressliste_Anmeldungen!$B$2:$AY$191,6,0)</f>
        <v>#N/A</v>
      </c>
      <c r="F184" s="68" t="e">
        <f>VLOOKUP($A184,Adressliste_Anmeldungen!$B$2:$AY$191,10,0)</f>
        <v>#N/A</v>
      </c>
      <c r="G184" s="73" t="e">
        <f>VLOOKUP($A184,Adressliste_Anmeldungen!$B$2:$AY$191,22,0)</f>
        <v>#N/A</v>
      </c>
      <c r="H184" s="73" t="e">
        <f>VLOOKUP($A184,Adressliste_Anmeldungen!$B$2:$AY$191,23,0)</f>
        <v>#N/A</v>
      </c>
      <c r="I184" s="73" t="e">
        <f>VLOOKUP($A184,Adressliste_Anmeldungen!$B$2:$AY$191,24,0)</f>
        <v>#N/A</v>
      </c>
      <c r="J184" s="73" t="e">
        <f>VLOOKUP($A184,Adressliste_Anmeldungen!$B$2:$AY$191,25,0)</f>
        <v>#N/A</v>
      </c>
      <c r="K184" s="73" t="e">
        <f>VLOOKUP($A184,Adressliste_Anmeldungen!$B$2:$AY$191,26,0)</f>
        <v>#N/A</v>
      </c>
      <c r="L184" s="73" t="e">
        <f>VLOOKUP($A184,Adressliste_Anmeldungen!$B$2:$AY$191,27,0)</f>
        <v>#N/A</v>
      </c>
      <c r="M184" s="74" t="e">
        <f>VLOOKUP($A184,Adressliste_Anmeldungen!$B$2:$AY$191,31,0)&amp;" ("&amp;VLOOKUP($A184,Adressliste_Anmeldungen!$B$2:$AY$191,28,0)&amp;")"</f>
        <v>#N/A</v>
      </c>
      <c r="N184" s="75" t="e">
        <f>VLOOKUP($A184,Adressliste_Anmeldungen!$B$2:$AY$191,29,0)</f>
        <v>#N/A</v>
      </c>
      <c r="O184" s="67" t="e">
        <f>"("&amp;VLOOKUP($A184,Adressliste_Anmeldungen!$B$2:$AY$191,49,0)&amp;")"</f>
        <v>#N/A</v>
      </c>
    </row>
    <row r="185" spans="1:15" ht="24.95" customHeight="1" x14ac:dyDescent="0.35">
      <c r="A185" s="72">
        <v>184</v>
      </c>
      <c r="B185" s="68" t="e">
        <f>VLOOKUP($A185,Adressliste_Anmeldungen!$B$2:$AY$191,3,0)</f>
        <v>#N/A</v>
      </c>
      <c r="C185" s="68" t="e">
        <f>VLOOKUP($A185,Adressliste_Anmeldungen!$B$2:$AY$191,4,0)</f>
        <v>#N/A</v>
      </c>
      <c r="D185" s="67" t="e">
        <f>VLOOKUP($A185,Adressliste_Anmeldungen!$B$2:$AY$191,5,0)</f>
        <v>#N/A</v>
      </c>
      <c r="E185" s="67" t="e">
        <f>VLOOKUP($A185,Adressliste_Anmeldungen!$B$2:$AY$191,6,0)</f>
        <v>#N/A</v>
      </c>
      <c r="F185" s="68" t="e">
        <f>VLOOKUP($A185,Adressliste_Anmeldungen!$B$2:$AY$191,10,0)</f>
        <v>#N/A</v>
      </c>
      <c r="G185" s="73" t="e">
        <f>VLOOKUP($A185,Adressliste_Anmeldungen!$B$2:$AY$191,22,0)</f>
        <v>#N/A</v>
      </c>
      <c r="H185" s="73" t="e">
        <f>VLOOKUP($A185,Adressliste_Anmeldungen!$B$2:$AY$191,23,0)</f>
        <v>#N/A</v>
      </c>
      <c r="I185" s="73" t="e">
        <f>VLOOKUP($A185,Adressliste_Anmeldungen!$B$2:$AY$191,24,0)</f>
        <v>#N/A</v>
      </c>
      <c r="J185" s="73" t="e">
        <f>VLOOKUP($A185,Adressliste_Anmeldungen!$B$2:$AY$191,25,0)</f>
        <v>#N/A</v>
      </c>
      <c r="K185" s="73" t="e">
        <f>VLOOKUP($A185,Adressliste_Anmeldungen!$B$2:$AY$191,26,0)</f>
        <v>#N/A</v>
      </c>
      <c r="L185" s="73" t="e">
        <f>VLOOKUP($A185,Adressliste_Anmeldungen!$B$2:$AY$191,27,0)</f>
        <v>#N/A</v>
      </c>
      <c r="M185" s="74" t="e">
        <f>VLOOKUP($A185,Adressliste_Anmeldungen!$B$2:$AY$191,31,0)&amp;" ("&amp;VLOOKUP($A185,Adressliste_Anmeldungen!$B$2:$AY$191,28,0)&amp;")"</f>
        <v>#N/A</v>
      </c>
      <c r="N185" s="75" t="e">
        <f>VLOOKUP($A185,Adressliste_Anmeldungen!$B$2:$AY$191,29,0)</f>
        <v>#N/A</v>
      </c>
      <c r="O185" s="67" t="e">
        <f>"("&amp;VLOOKUP($A185,Adressliste_Anmeldungen!$B$2:$AY$191,49,0)&amp;")"</f>
        <v>#N/A</v>
      </c>
    </row>
    <row r="186" spans="1:15" ht="24.95" customHeight="1" x14ac:dyDescent="0.35">
      <c r="A186" s="72">
        <v>185</v>
      </c>
      <c r="B186" s="68" t="e">
        <f>VLOOKUP($A186,Adressliste_Anmeldungen!$B$2:$AY$191,3,0)</f>
        <v>#N/A</v>
      </c>
      <c r="C186" s="68" t="e">
        <f>VLOOKUP($A186,Adressliste_Anmeldungen!$B$2:$AY$191,4,0)</f>
        <v>#N/A</v>
      </c>
      <c r="D186" s="67" t="e">
        <f>VLOOKUP($A186,Adressliste_Anmeldungen!$B$2:$AY$191,5,0)</f>
        <v>#N/A</v>
      </c>
      <c r="E186" s="67" t="e">
        <f>VLOOKUP($A186,Adressliste_Anmeldungen!$B$2:$AY$191,6,0)</f>
        <v>#N/A</v>
      </c>
      <c r="F186" s="68" t="e">
        <f>VLOOKUP($A186,Adressliste_Anmeldungen!$B$2:$AY$191,10,0)</f>
        <v>#N/A</v>
      </c>
      <c r="G186" s="73" t="e">
        <f>VLOOKUP($A186,Adressliste_Anmeldungen!$B$2:$AY$191,22,0)</f>
        <v>#N/A</v>
      </c>
      <c r="H186" s="73" t="e">
        <f>VLOOKUP($A186,Adressliste_Anmeldungen!$B$2:$AY$191,23,0)</f>
        <v>#N/A</v>
      </c>
      <c r="I186" s="73" t="e">
        <f>VLOOKUP($A186,Adressliste_Anmeldungen!$B$2:$AY$191,24,0)</f>
        <v>#N/A</v>
      </c>
      <c r="J186" s="73" t="e">
        <f>VLOOKUP($A186,Adressliste_Anmeldungen!$B$2:$AY$191,25,0)</f>
        <v>#N/A</v>
      </c>
      <c r="K186" s="73" t="e">
        <f>VLOOKUP($A186,Adressliste_Anmeldungen!$B$2:$AY$191,26,0)</f>
        <v>#N/A</v>
      </c>
      <c r="L186" s="73" t="e">
        <f>VLOOKUP($A186,Adressliste_Anmeldungen!$B$2:$AY$191,27,0)</f>
        <v>#N/A</v>
      </c>
      <c r="M186" s="74" t="e">
        <f>VLOOKUP($A186,Adressliste_Anmeldungen!$B$2:$AY$191,31,0)&amp;" ("&amp;VLOOKUP($A186,Adressliste_Anmeldungen!$B$2:$AY$191,28,0)&amp;")"</f>
        <v>#N/A</v>
      </c>
      <c r="N186" s="75" t="e">
        <f>VLOOKUP($A186,Adressliste_Anmeldungen!$B$2:$AY$191,29,0)</f>
        <v>#N/A</v>
      </c>
      <c r="O186" s="67" t="e">
        <f>"("&amp;VLOOKUP($A186,Adressliste_Anmeldungen!$B$2:$AY$191,49,0)&amp;")"</f>
        <v>#N/A</v>
      </c>
    </row>
    <row r="187" spans="1:15" ht="24.95" customHeight="1" x14ac:dyDescent="0.35">
      <c r="A187" s="72">
        <v>186</v>
      </c>
      <c r="B187" s="68" t="e">
        <f>VLOOKUP($A187,Adressliste_Anmeldungen!$B$2:$AY$191,3,0)</f>
        <v>#N/A</v>
      </c>
      <c r="C187" s="68" t="e">
        <f>VLOOKUP($A187,Adressliste_Anmeldungen!$B$2:$AY$191,4,0)</f>
        <v>#N/A</v>
      </c>
      <c r="D187" s="67" t="e">
        <f>VLOOKUP($A187,Adressliste_Anmeldungen!$B$2:$AY$191,5,0)</f>
        <v>#N/A</v>
      </c>
      <c r="E187" s="67" t="e">
        <f>VLOOKUP($A187,Adressliste_Anmeldungen!$B$2:$AY$191,6,0)</f>
        <v>#N/A</v>
      </c>
      <c r="F187" s="68" t="e">
        <f>VLOOKUP($A187,Adressliste_Anmeldungen!$B$2:$AY$191,10,0)</f>
        <v>#N/A</v>
      </c>
      <c r="G187" s="73" t="e">
        <f>VLOOKUP($A187,Adressliste_Anmeldungen!$B$2:$AY$191,22,0)</f>
        <v>#N/A</v>
      </c>
      <c r="H187" s="73" t="e">
        <f>VLOOKUP($A187,Adressliste_Anmeldungen!$B$2:$AY$191,23,0)</f>
        <v>#N/A</v>
      </c>
      <c r="I187" s="73" t="e">
        <f>VLOOKUP($A187,Adressliste_Anmeldungen!$B$2:$AY$191,24,0)</f>
        <v>#N/A</v>
      </c>
      <c r="J187" s="73" t="e">
        <f>VLOOKUP($A187,Adressliste_Anmeldungen!$B$2:$AY$191,25,0)</f>
        <v>#N/A</v>
      </c>
      <c r="K187" s="73" t="e">
        <f>VLOOKUP($A187,Adressliste_Anmeldungen!$B$2:$AY$191,26,0)</f>
        <v>#N/A</v>
      </c>
      <c r="L187" s="73" t="e">
        <f>VLOOKUP($A187,Adressliste_Anmeldungen!$B$2:$AY$191,27,0)</f>
        <v>#N/A</v>
      </c>
      <c r="M187" s="74" t="e">
        <f>VLOOKUP($A187,Adressliste_Anmeldungen!$B$2:$AY$191,31,0)&amp;" ("&amp;VLOOKUP($A187,Adressliste_Anmeldungen!$B$2:$AY$191,28,0)&amp;")"</f>
        <v>#N/A</v>
      </c>
      <c r="N187" s="75" t="e">
        <f>VLOOKUP($A187,Adressliste_Anmeldungen!$B$2:$AY$191,29,0)</f>
        <v>#N/A</v>
      </c>
      <c r="O187" s="67" t="e">
        <f>"("&amp;VLOOKUP($A187,Adressliste_Anmeldungen!$B$2:$AY$191,49,0)&amp;")"</f>
        <v>#N/A</v>
      </c>
    </row>
    <row r="188" spans="1:15" ht="24.95" customHeight="1" x14ac:dyDescent="0.35">
      <c r="A188" s="72">
        <v>187</v>
      </c>
      <c r="B188" s="68" t="e">
        <f>VLOOKUP($A188,Adressliste_Anmeldungen!$B$2:$AY$191,3,0)</f>
        <v>#N/A</v>
      </c>
      <c r="C188" s="68" t="e">
        <f>VLOOKUP($A188,Adressliste_Anmeldungen!$B$2:$AY$191,4,0)</f>
        <v>#N/A</v>
      </c>
      <c r="D188" s="67" t="e">
        <f>VLOOKUP($A188,Adressliste_Anmeldungen!$B$2:$AY$191,5,0)</f>
        <v>#N/A</v>
      </c>
      <c r="E188" s="67" t="e">
        <f>VLOOKUP($A188,Adressliste_Anmeldungen!$B$2:$AY$191,6,0)</f>
        <v>#N/A</v>
      </c>
      <c r="F188" s="68" t="e">
        <f>VLOOKUP($A188,Adressliste_Anmeldungen!$B$2:$AY$191,10,0)</f>
        <v>#N/A</v>
      </c>
      <c r="G188" s="73" t="e">
        <f>VLOOKUP($A188,Adressliste_Anmeldungen!$B$2:$AY$191,22,0)</f>
        <v>#N/A</v>
      </c>
      <c r="H188" s="73" t="e">
        <f>VLOOKUP($A188,Adressliste_Anmeldungen!$B$2:$AY$191,23,0)</f>
        <v>#N/A</v>
      </c>
      <c r="I188" s="73" t="e">
        <f>VLOOKUP($A188,Adressliste_Anmeldungen!$B$2:$AY$191,24,0)</f>
        <v>#N/A</v>
      </c>
      <c r="J188" s="73" t="e">
        <f>VLOOKUP($A188,Adressliste_Anmeldungen!$B$2:$AY$191,25,0)</f>
        <v>#N/A</v>
      </c>
      <c r="K188" s="73" t="e">
        <f>VLOOKUP($A188,Adressliste_Anmeldungen!$B$2:$AY$191,26,0)</f>
        <v>#N/A</v>
      </c>
      <c r="L188" s="73" t="e">
        <f>VLOOKUP($A188,Adressliste_Anmeldungen!$B$2:$AY$191,27,0)</f>
        <v>#N/A</v>
      </c>
      <c r="M188" s="74" t="e">
        <f>VLOOKUP($A188,Adressliste_Anmeldungen!$B$2:$AY$191,31,0)&amp;" ("&amp;VLOOKUP($A188,Adressliste_Anmeldungen!$B$2:$AY$191,28,0)&amp;")"</f>
        <v>#N/A</v>
      </c>
      <c r="N188" s="75" t="e">
        <f>VLOOKUP($A188,Adressliste_Anmeldungen!$B$2:$AY$191,29,0)</f>
        <v>#N/A</v>
      </c>
      <c r="O188" s="67" t="e">
        <f>"("&amp;VLOOKUP($A188,Adressliste_Anmeldungen!$B$2:$AY$191,49,0)&amp;")"</f>
        <v>#N/A</v>
      </c>
    </row>
    <row r="189" spans="1:15" ht="24.95" customHeight="1" x14ac:dyDescent="0.35">
      <c r="A189" s="72">
        <v>188</v>
      </c>
      <c r="B189" s="68" t="e">
        <f>VLOOKUP($A189,Adressliste_Anmeldungen!$B$2:$AY$191,3,0)</f>
        <v>#N/A</v>
      </c>
      <c r="C189" s="68" t="e">
        <f>VLOOKUP($A189,Adressliste_Anmeldungen!$B$2:$AY$191,4,0)</f>
        <v>#N/A</v>
      </c>
      <c r="D189" s="67" t="e">
        <f>VLOOKUP($A189,Adressliste_Anmeldungen!$B$2:$AY$191,5,0)</f>
        <v>#N/A</v>
      </c>
      <c r="E189" s="67" t="e">
        <f>VLOOKUP($A189,Adressliste_Anmeldungen!$B$2:$AY$191,6,0)</f>
        <v>#N/A</v>
      </c>
      <c r="F189" s="68" t="e">
        <f>VLOOKUP($A189,Adressliste_Anmeldungen!$B$2:$AY$191,10,0)</f>
        <v>#N/A</v>
      </c>
      <c r="G189" s="73" t="e">
        <f>VLOOKUP($A189,Adressliste_Anmeldungen!$B$2:$AY$191,22,0)</f>
        <v>#N/A</v>
      </c>
      <c r="H189" s="73" t="e">
        <f>VLOOKUP($A189,Adressliste_Anmeldungen!$B$2:$AY$191,23,0)</f>
        <v>#N/A</v>
      </c>
      <c r="I189" s="73" t="e">
        <f>VLOOKUP($A189,Adressliste_Anmeldungen!$B$2:$AY$191,24,0)</f>
        <v>#N/A</v>
      </c>
      <c r="J189" s="73" t="e">
        <f>VLOOKUP($A189,Adressliste_Anmeldungen!$B$2:$AY$191,25,0)</f>
        <v>#N/A</v>
      </c>
      <c r="K189" s="73" t="e">
        <f>VLOOKUP($A189,Adressliste_Anmeldungen!$B$2:$AY$191,26,0)</f>
        <v>#N/A</v>
      </c>
      <c r="L189" s="73" t="e">
        <f>VLOOKUP($A189,Adressliste_Anmeldungen!$B$2:$AY$191,27,0)</f>
        <v>#N/A</v>
      </c>
      <c r="M189" s="74" t="e">
        <f>VLOOKUP($A189,Adressliste_Anmeldungen!$B$2:$AY$191,31,0)&amp;" ("&amp;VLOOKUP($A189,Adressliste_Anmeldungen!$B$2:$AY$191,28,0)&amp;")"</f>
        <v>#N/A</v>
      </c>
      <c r="N189" s="75" t="e">
        <f>VLOOKUP($A189,Adressliste_Anmeldungen!$B$2:$AY$191,29,0)</f>
        <v>#N/A</v>
      </c>
      <c r="O189" s="67" t="e">
        <f>"("&amp;VLOOKUP($A189,Adressliste_Anmeldungen!$B$2:$AY$191,49,0)&amp;")"</f>
        <v>#N/A</v>
      </c>
    </row>
    <row r="190" spans="1:15" ht="24.95" customHeight="1" x14ac:dyDescent="0.35">
      <c r="A190" s="72">
        <v>189</v>
      </c>
      <c r="B190" s="68" t="e">
        <f>VLOOKUP($A190,Adressliste_Anmeldungen!$B$2:$AY$191,3,0)</f>
        <v>#N/A</v>
      </c>
      <c r="C190" s="68" t="e">
        <f>VLOOKUP($A190,Adressliste_Anmeldungen!$B$2:$AY$191,4,0)</f>
        <v>#N/A</v>
      </c>
      <c r="D190" s="67" t="e">
        <f>VLOOKUP($A190,Adressliste_Anmeldungen!$B$2:$AY$191,5,0)</f>
        <v>#N/A</v>
      </c>
      <c r="E190" s="67" t="e">
        <f>VLOOKUP($A190,Adressliste_Anmeldungen!$B$2:$AY$191,6,0)</f>
        <v>#N/A</v>
      </c>
      <c r="F190" s="68" t="e">
        <f>VLOOKUP($A190,Adressliste_Anmeldungen!$B$2:$AY$191,10,0)</f>
        <v>#N/A</v>
      </c>
      <c r="G190" s="73" t="e">
        <f>VLOOKUP($A190,Adressliste_Anmeldungen!$B$2:$AY$191,22,0)</f>
        <v>#N/A</v>
      </c>
      <c r="H190" s="73" t="e">
        <f>VLOOKUP($A190,Adressliste_Anmeldungen!$B$2:$AY$191,23,0)</f>
        <v>#N/A</v>
      </c>
      <c r="I190" s="73" t="e">
        <f>VLOOKUP($A190,Adressliste_Anmeldungen!$B$2:$AY$191,24,0)</f>
        <v>#N/A</v>
      </c>
      <c r="J190" s="73" t="e">
        <f>VLOOKUP($A190,Adressliste_Anmeldungen!$B$2:$AY$191,25,0)</f>
        <v>#N/A</v>
      </c>
      <c r="K190" s="73" t="e">
        <f>VLOOKUP($A190,Adressliste_Anmeldungen!$B$2:$AY$191,26,0)</f>
        <v>#N/A</v>
      </c>
      <c r="L190" s="73" t="e">
        <f>VLOOKUP($A190,Adressliste_Anmeldungen!$B$2:$AY$191,27,0)</f>
        <v>#N/A</v>
      </c>
      <c r="M190" s="74" t="e">
        <f>VLOOKUP($A190,Adressliste_Anmeldungen!$B$2:$AY$191,31,0)&amp;" ("&amp;VLOOKUP($A190,Adressliste_Anmeldungen!$B$2:$AY$191,28,0)&amp;")"</f>
        <v>#N/A</v>
      </c>
      <c r="N190" s="75" t="e">
        <f>VLOOKUP($A190,Adressliste_Anmeldungen!$B$2:$AY$191,29,0)</f>
        <v>#N/A</v>
      </c>
      <c r="O190" s="67" t="e">
        <f>"("&amp;VLOOKUP($A190,Adressliste_Anmeldungen!$B$2:$AY$191,49,0)&amp;")"</f>
        <v>#N/A</v>
      </c>
    </row>
    <row r="191" spans="1:15" ht="24.95" customHeight="1" x14ac:dyDescent="0.35">
      <c r="A191" s="72">
        <v>190</v>
      </c>
      <c r="B191" s="68" t="e">
        <f>VLOOKUP($A191,Adressliste_Anmeldungen!$B$2:$AY$191,3,0)</f>
        <v>#N/A</v>
      </c>
      <c r="C191" s="68" t="e">
        <f>VLOOKUP($A191,Adressliste_Anmeldungen!$B$2:$AY$191,4,0)</f>
        <v>#N/A</v>
      </c>
      <c r="D191" s="67" t="e">
        <f>VLOOKUP($A191,Adressliste_Anmeldungen!$B$2:$AY$191,5,0)</f>
        <v>#N/A</v>
      </c>
      <c r="E191" s="67" t="e">
        <f>VLOOKUP($A191,Adressliste_Anmeldungen!$B$2:$AY$191,6,0)</f>
        <v>#N/A</v>
      </c>
      <c r="F191" s="68" t="e">
        <f>VLOOKUP($A191,Adressliste_Anmeldungen!$B$2:$AY$191,10,0)</f>
        <v>#N/A</v>
      </c>
      <c r="G191" s="73" t="e">
        <f>VLOOKUP($A191,Adressliste_Anmeldungen!$B$2:$AY$191,22,0)</f>
        <v>#N/A</v>
      </c>
      <c r="H191" s="73" t="e">
        <f>VLOOKUP($A191,Adressliste_Anmeldungen!$B$2:$AY$191,23,0)</f>
        <v>#N/A</v>
      </c>
      <c r="I191" s="73" t="e">
        <f>VLOOKUP($A191,Adressliste_Anmeldungen!$B$2:$AY$191,24,0)</f>
        <v>#N/A</v>
      </c>
      <c r="J191" s="73" t="e">
        <f>VLOOKUP($A191,Adressliste_Anmeldungen!$B$2:$AY$191,25,0)</f>
        <v>#N/A</v>
      </c>
      <c r="K191" s="73" t="e">
        <f>VLOOKUP($A191,Adressliste_Anmeldungen!$B$2:$AY$191,26,0)</f>
        <v>#N/A</v>
      </c>
      <c r="L191" s="73" t="e">
        <f>VLOOKUP($A191,Adressliste_Anmeldungen!$B$2:$AY$191,27,0)</f>
        <v>#N/A</v>
      </c>
      <c r="M191" s="74" t="e">
        <f>VLOOKUP($A191,Adressliste_Anmeldungen!$B$2:$AY$191,31,0)&amp;" ("&amp;VLOOKUP($A191,Adressliste_Anmeldungen!$B$2:$AY$191,28,0)&amp;")"</f>
        <v>#N/A</v>
      </c>
      <c r="N191" s="75" t="e">
        <f>VLOOKUP($A191,Adressliste_Anmeldungen!$B$2:$AY$191,29,0)</f>
        <v>#N/A</v>
      </c>
      <c r="O191" s="67" t="e">
        <f>"("&amp;VLOOKUP($A191,Adressliste_Anmeldungen!$B$2:$AY$191,49,0)&amp;")"</f>
        <v>#N/A</v>
      </c>
    </row>
    <row r="192" spans="1:15" ht="24.95" customHeight="1" x14ac:dyDescent="0.35">
      <c r="A192" s="72">
        <v>191</v>
      </c>
      <c r="B192" s="68" t="e">
        <f>VLOOKUP($A192,Adressliste_Anmeldungen!$B$2:$AY$191,3,0)</f>
        <v>#N/A</v>
      </c>
      <c r="C192" s="68" t="e">
        <f>VLOOKUP($A192,Adressliste_Anmeldungen!$B$2:$AY$191,4,0)</f>
        <v>#N/A</v>
      </c>
      <c r="D192" s="67" t="e">
        <f>VLOOKUP($A192,Adressliste_Anmeldungen!$B$2:$AY$191,5,0)</f>
        <v>#N/A</v>
      </c>
      <c r="E192" s="67" t="e">
        <f>VLOOKUP($A192,Adressliste_Anmeldungen!$B$2:$AY$191,6,0)</f>
        <v>#N/A</v>
      </c>
      <c r="F192" s="68" t="e">
        <f>VLOOKUP($A192,Adressliste_Anmeldungen!$B$2:$AY$191,10,0)</f>
        <v>#N/A</v>
      </c>
      <c r="G192" s="73" t="e">
        <f>VLOOKUP($A192,Adressliste_Anmeldungen!$B$2:$AY$191,22,0)</f>
        <v>#N/A</v>
      </c>
      <c r="H192" s="73" t="e">
        <f>VLOOKUP($A192,Adressliste_Anmeldungen!$B$2:$AY$191,23,0)</f>
        <v>#N/A</v>
      </c>
      <c r="I192" s="73" t="e">
        <f>VLOOKUP($A192,Adressliste_Anmeldungen!$B$2:$AY$191,24,0)</f>
        <v>#N/A</v>
      </c>
      <c r="J192" s="73" t="e">
        <f>VLOOKUP($A192,Adressliste_Anmeldungen!$B$2:$AY$191,25,0)</f>
        <v>#N/A</v>
      </c>
      <c r="K192" s="73" t="e">
        <f>VLOOKUP($A192,Adressliste_Anmeldungen!$B$2:$AY$191,26,0)</f>
        <v>#N/A</v>
      </c>
      <c r="L192" s="73" t="e">
        <f>VLOOKUP($A192,Adressliste_Anmeldungen!$B$2:$AY$191,27,0)</f>
        <v>#N/A</v>
      </c>
      <c r="M192" s="74" t="e">
        <f>VLOOKUP($A192,Adressliste_Anmeldungen!$B$2:$AY$191,31,0)&amp;" ("&amp;VLOOKUP($A192,Adressliste_Anmeldungen!$B$2:$AY$191,28,0)&amp;")"</f>
        <v>#N/A</v>
      </c>
      <c r="N192" s="75" t="e">
        <f>VLOOKUP($A192,Adressliste_Anmeldungen!$B$2:$AY$191,29,0)</f>
        <v>#N/A</v>
      </c>
      <c r="O192" s="67" t="e">
        <f>"("&amp;VLOOKUP($A192,Adressliste_Anmeldungen!$B$2:$AY$191,49,0)&amp;")"</f>
        <v>#N/A</v>
      </c>
    </row>
    <row r="193" spans="1:15" ht="24.95" customHeight="1" x14ac:dyDescent="0.35">
      <c r="A193" s="72">
        <v>192</v>
      </c>
      <c r="B193" s="68" t="e">
        <f>VLOOKUP($A193,Adressliste_Anmeldungen!$B$2:$AY$191,3,0)</f>
        <v>#N/A</v>
      </c>
      <c r="C193" s="68" t="e">
        <f>VLOOKUP($A193,Adressliste_Anmeldungen!$B$2:$AY$191,4,0)</f>
        <v>#N/A</v>
      </c>
      <c r="D193" s="67" t="e">
        <f>VLOOKUP($A193,Adressliste_Anmeldungen!$B$2:$AY$191,5,0)</f>
        <v>#N/A</v>
      </c>
      <c r="E193" s="67" t="e">
        <f>VLOOKUP($A193,Adressliste_Anmeldungen!$B$2:$AY$191,6,0)</f>
        <v>#N/A</v>
      </c>
      <c r="F193" s="68" t="e">
        <f>VLOOKUP($A193,Adressliste_Anmeldungen!$B$2:$AY$191,10,0)</f>
        <v>#N/A</v>
      </c>
      <c r="G193" s="73" t="e">
        <f>VLOOKUP($A193,Adressliste_Anmeldungen!$B$2:$AY$191,22,0)</f>
        <v>#N/A</v>
      </c>
      <c r="H193" s="73" t="e">
        <f>VLOOKUP($A193,Adressliste_Anmeldungen!$B$2:$AY$191,23,0)</f>
        <v>#N/A</v>
      </c>
      <c r="I193" s="73" t="e">
        <f>VLOOKUP($A193,Adressliste_Anmeldungen!$B$2:$AY$191,24,0)</f>
        <v>#N/A</v>
      </c>
      <c r="J193" s="73" t="e">
        <f>VLOOKUP($A193,Adressliste_Anmeldungen!$B$2:$AY$191,25,0)</f>
        <v>#N/A</v>
      </c>
      <c r="K193" s="73" t="e">
        <f>VLOOKUP($A193,Adressliste_Anmeldungen!$B$2:$AY$191,26,0)</f>
        <v>#N/A</v>
      </c>
      <c r="L193" s="73" t="e">
        <f>VLOOKUP($A193,Adressliste_Anmeldungen!$B$2:$AY$191,27,0)</f>
        <v>#N/A</v>
      </c>
      <c r="M193" s="74" t="e">
        <f>VLOOKUP($A193,Adressliste_Anmeldungen!$B$2:$AY$191,31,0)&amp;" ("&amp;VLOOKUP($A193,Adressliste_Anmeldungen!$B$2:$AY$191,28,0)&amp;")"</f>
        <v>#N/A</v>
      </c>
      <c r="N193" s="75" t="e">
        <f>VLOOKUP($A193,Adressliste_Anmeldungen!$B$2:$AY$191,29,0)</f>
        <v>#N/A</v>
      </c>
      <c r="O193" s="67" t="e">
        <f>"("&amp;VLOOKUP($A193,Adressliste_Anmeldungen!$B$2:$AY$191,49,0)&amp;")"</f>
        <v>#N/A</v>
      </c>
    </row>
    <row r="194" spans="1:15" ht="24.95" customHeight="1" x14ac:dyDescent="0.35">
      <c r="A194" s="72">
        <v>193</v>
      </c>
      <c r="B194" s="68" t="e">
        <f>VLOOKUP($A194,Adressliste_Anmeldungen!$B$2:$AY$191,3,0)</f>
        <v>#N/A</v>
      </c>
      <c r="C194" s="68" t="e">
        <f>VLOOKUP($A194,Adressliste_Anmeldungen!$B$2:$AY$191,4,0)</f>
        <v>#N/A</v>
      </c>
      <c r="D194" s="67" t="e">
        <f>VLOOKUP($A194,Adressliste_Anmeldungen!$B$2:$AY$191,5,0)</f>
        <v>#N/A</v>
      </c>
      <c r="E194" s="67" t="e">
        <f>VLOOKUP($A194,Adressliste_Anmeldungen!$B$2:$AY$191,6,0)</f>
        <v>#N/A</v>
      </c>
      <c r="F194" s="68" t="e">
        <f>VLOOKUP($A194,Adressliste_Anmeldungen!$B$2:$AY$191,10,0)</f>
        <v>#N/A</v>
      </c>
      <c r="G194" s="73" t="e">
        <f>VLOOKUP($A194,Adressliste_Anmeldungen!$B$2:$AY$191,22,0)</f>
        <v>#N/A</v>
      </c>
      <c r="H194" s="73" t="e">
        <f>VLOOKUP($A194,Adressliste_Anmeldungen!$B$2:$AY$191,23,0)</f>
        <v>#N/A</v>
      </c>
      <c r="I194" s="73" t="e">
        <f>VLOOKUP($A194,Adressliste_Anmeldungen!$B$2:$AY$191,24,0)</f>
        <v>#N/A</v>
      </c>
      <c r="J194" s="73" t="e">
        <f>VLOOKUP($A194,Adressliste_Anmeldungen!$B$2:$AY$191,25,0)</f>
        <v>#N/A</v>
      </c>
      <c r="K194" s="73" t="e">
        <f>VLOOKUP($A194,Adressliste_Anmeldungen!$B$2:$AY$191,26,0)</f>
        <v>#N/A</v>
      </c>
      <c r="L194" s="73" t="e">
        <f>VLOOKUP($A194,Adressliste_Anmeldungen!$B$2:$AY$191,27,0)</f>
        <v>#N/A</v>
      </c>
      <c r="M194" s="74" t="e">
        <f>VLOOKUP($A194,Adressliste_Anmeldungen!$B$2:$AY$191,31,0)&amp;" ("&amp;VLOOKUP($A194,Adressliste_Anmeldungen!$B$2:$AY$191,28,0)&amp;")"</f>
        <v>#N/A</v>
      </c>
      <c r="N194" s="75" t="e">
        <f>VLOOKUP($A194,Adressliste_Anmeldungen!$B$2:$AY$191,29,0)</f>
        <v>#N/A</v>
      </c>
      <c r="O194" s="67" t="e">
        <f>"("&amp;VLOOKUP($A194,Adressliste_Anmeldungen!$B$2:$AY$191,49,0)&amp;")"</f>
        <v>#N/A</v>
      </c>
    </row>
    <row r="195" spans="1:15" ht="24.95" customHeight="1" x14ac:dyDescent="0.35">
      <c r="A195" s="72">
        <v>194</v>
      </c>
      <c r="B195" s="68" t="e">
        <f>VLOOKUP($A195,Adressliste_Anmeldungen!$B$2:$AY$191,3,0)</f>
        <v>#N/A</v>
      </c>
      <c r="C195" s="68" t="e">
        <f>VLOOKUP($A195,Adressliste_Anmeldungen!$B$2:$AY$191,4,0)</f>
        <v>#N/A</v>
      </c>
      <c r="D195" s="67" t="e">
        <f>VLOOKUP($A195,Adressliste_Anmeldungen!$B$2:$AY$191,5,0)</f>
        <v>#N/A</v>
      </c>
      <c r="E195" s="67" t="e">
        <f>VLOOKUP($A195,Adressliste_Anmeldungen!$B$2:$AY$191,6,0)</f>
        <v>#N/A</v>
      </c>
      <c r="F195" s="68" t="e">
        <f>VLOOKUP($A195,Adressliste_Anmeldungen!$B$2:$AY$191,10,0)</f>
        <v>#N/A</v>
      </c>
      <c r="G195" s="73" t="e">
        <f>VLOOKUP($A195,Adressliste_Anmeldungen!$B$2:$AY$191,22,0)</f>
        <v>#N/A</v>
      </c>
      <c r="H195" s="73" t="e">
        <f>VLOOKUP($A195,Adressliste_Anmeldungen!$B$2:$AY$191,23,0)</f>
        <v>#N/A</v>
      </c>
      <c r="I195" s="73" t="e">
        <f>VLOOKUP($A195,Adressliste_Anmeldungen!$B$2:$AY$191,24,0)</f>
        <v>#N/A</v>
      </c>
      <c r="J195" s="73" t="e">
        <f>VLOOKUP($A195,Adressliste_Anmeldungen!$B$2:$AY$191,25,0)</f>
        <v>#N/A</v>
      </c>
      <c r="K195" s="73" t="e">
        <f>VLOOKUP($A195,Adressliste_Anmeldungen!$B$2:$AY$191,26,0)</f>
        <v>#N/A</v>
      </c>
      <c r="L195" s="73" t="e">
        <f>VLOOKUP($A195,Adressliste_Anmeldungen!$B$2:$AY$191,27,0)</f>
        <v>#N/A</v>
      </c>
      <c r="M195" s="74" t="e">
        <f>VLOOKUP($A195,Adressliste_Anmeldungen!$B$2:$AY$191,31,0)&amp;" ("&amp;VLOOKUP($A195,Adressliste_Anmeldungen!$B$2:$AY$191,28,0)&amp;")"</f>
        <v>#N/A</v>
      </c>
      <c r="N195" s="75" t="e">
        <f>VLOOKUP($A195,Adressliste_Anmeldungen!$B$2:$AY$191,29,0)</f>
        <v>#N/A</v>
      </c>
      <c r="O195" s="67" t="e">
        <f>"("&amp;VLOOKUP($A195,Adressliste_Anmeldungen!$B$2:$AY$191,49,0)&amp;")"</f>
        <v>#N/A</v>
      </c>
    </row>
    <row r="196" spans="1:15" ht="24.95" customHeight="1" x14ac:dyDescent="0.35">
      <c r="A196" s="72">
        <v>195</v>
      </c>
      <c r="B196" s="68" t="e">
        <f>VLOOKUP($A196,Adressliste_Anmeldungen!$B$2:$AY$191,3,0)</f>
        <v>#N/A</v>
      </c>
      <c r="C196" s="68" t="e">
        <f>VLOOKUP($A196,Adressliste_Anmeldungen!$B$2:$AY$191,4,0)</f>
        <v>#N/A</v>
      </c>
      <c r="D196" s="67" t="e">
        <f>VLOOKUP($A196,Adressliste_Anmeldungen!$B$2:$AY$191,5,0)</f>
        <v>#N/A</v>
      </c>
      <c r="E196" s="67" t="e">
        <f>VLOOKUP($A196,Adressliste_Anmeldungen!$B$2:$AY$191,6,0)</f>
        <v>#N/A</v>
      </c>
      <c r="F196" s="68" t="e">
        <f>VLOOKUP($A196,Adressliste_Anmeldungen!$B$2:$AY$191,10,0)</f>
        <v>#N/A</v>
      </c>
      <c r="G196" s="73" t="e">
        <f>VLOOKUP($A196,Adressliste_Anmeldungen!$B$2:$AY$191,22,0)</f>
        <v>#N/A</v>
      </c>
      <c r="H196" s="73" t="e">
        <f>VLOOKUP($A196,Adressliste_Anmeldungen!$B$2:$AY$191,23,0)</f>
        <v>#N/A</v>
      </c>
      <c r="I196" s="73" t="e">
        <f>VLOOKUP($A196,Adressliste_Anmeldungen!$B$2:$AY$191,24,0)</f>
        <v>#N/A</v>
      </c>
      <c r="J196" s="73" t="e">
        <f>VLOOKUP($A196,Adressliste_Anmeldungen!$B$2:$AY$191,25,0)</f>
        <v>#N/A</v>
      </c>
      <c r="K196" s="73" t="e">
        <f>VLOOKUP($A196,Adressliste_Anmeldungen!$B$2:$AY$191,26,0)</f>
        <v>#N/A</v>
      </c>
      <c r="L196" s="73" t="e">
        <f>VLOOKUP($A196,Adressliste_Anmeldungen!$B$2:$AY$191,27,0)</f>
        <v>#N/A</v>
      </c>
      <c r="M196" s="74" t="e">
        <f>VLOOKUP($A196,Adressliste_Anmeldungen!$B$2:$AY$191,31,0)&amp;" ("&amp;VLOOKUP($A196,Adressliste_Anmeldungen!$B$2:$AY$191,28,0)&amp;")"</f>
        <v>#N/A</v>
      </c>
      <c r="N196" s="75" t="e">
        <f>VLOOKUP($A196,Adressliste_Anmeldungen!$B$2:$AY$191,29,0)</f>
        <v>#N/A</v>
      </c>
      <c r="O196" s="67" t="e">
        <f>"("&amp;VLOOKUP($A196,Adressliste_Anmeldungen!$B$2:$AY$191,49,0)&amp;")"</f>
        <v>#N/A</v>
      </c>
    </row>
    <row r="197" spans="1:15" ht="24.95" customHeight="1" x14ac:dyDescent="0.35">
      <c r="A197" s="72">
        <v>196</v>
      </c>
      <c r="B197" s="68" t="e">
        <f>VLOOKUP($A197,Adressliste_Anmeldungen!$B$2:$AY$191,3,0)</f>
        <v>#N/A</v>
      </c>
      <c r="C197" s="68" t="e">
        <f>VLOOKUP($A197,Adressliste_Anmeldungen!$B$2:$AY$191,4,0)</f>
        <v>#N/A</v>
      </c>
      <c r="D197" s="67" t="e">
        <f>VLOOKUP($A197,Adressliste_Anmeldungen!$B$2:$AY$191,5,0)</f>
        <v>#N/A</v>
      </c>
      <c r="E197" s="67" t="e">
        <f>VLOOKUP($A197,Adressliste_Anmeldungen!$B$2:$AY$191,6,0)</f>
        <v>#N/A</v>
      </c>
      <c r="F197" s="68" t="e">
        <f>VLOOKUP($A197,Adressliste_Anmeldungen!$B$2:$AY$191,10,0)</f>
        <v>#N/A</v>
      </c>
      <c r="G197" s="73" t="e">
        <f>VLOOKUP($A197,Adressliste_Anmeldungen!$B$2:$AY$191,22,0)</f>
        <v>#N/A</v>
      </c>
      <c r="H197" s="73" t="e">
        <f>VLOOKUP($A197,Adressliste_Anmeldungen!$B$2:$AY$191,23,0)</f>
        <v>#N/A</v>
      </c>
      <c r="I197" s="73" t="e">
        <f>VLOOKUP($A197,Adressliste_Anmeldungen!$B$2:$AY$191,24,0)</f>
        <v>#N/A</v>
      </c>
      <c r="J197" s="73" t="e">
        <f>VLOOKUP($A197,Adressliste_Anmeldungen!$B$2:$AY$191,25,0)</f>
        <v>#N/A</v>
      </c>
      <c r="K197" s="73" t="e">
        <f>VLOOKUP($A197,Adressliste_Anmeldungen!$B$2:$AY$191,26,0)</f>
        <v>#N/A</v>
      </c>
      <c r="L197" s="73" t="e">
        <f>VLOOKUP($A197,Adressliste_Anmeldungen!$B$2:$AY$191,27,0)</f>
        <v>#N/A</v>
      </c>
      <c r="M197" s="74" t="e">
        <f>VLOOKUP($A197,Adressliste_Anmeldungen!$B$2:$AY$191,31,0)&amp;" ("&amp;VLOOKUP($A197,Adressliste_Anmeldungen!$B$2:$AY$191,28,0)&amp;")"</f>
        <v>#N/A</v>
      </c>
      <c r="N197" s="75" t="e">
        <f>VLOOKUP($A197,Adressliste_Anmeldungen!$B$2:$AY$191,29,0)</f>
        <v>#N/A</v>
      </c>
      <c r="O197" s="67" t="e">
        <f>"("&amp;VLOOKUP($A197,Adressliste_Anmeldungen!$B$2:$AY$191,49,0)&amp;")"</f>
        <v>#N/A</v>
      </c>
    </row>
    <row r="198" spans="1:15" ht="24.95" customHeight="1" x14ac:dyDescent="0.35">
      <c r="A198" s="72">
        <v>197</v>
      </c>
      <c r="B198" s="68" t="e">
        <f>VLOOKUP($A198,Adressliste_Anmeldungen!$B$2:$AY$191,3,0)</f>
        <v>#N/A</v>
      </c>
      <c r="C198" s="68" t="e">
        <f>VLOOKUP($A198,Adressliste_Anmeldungen!$B$2:$AY$191,4,0)</f>
        <v>#N/A</v>
      </c>
      <c r="D198" s="67" t="e">
        <f>VLOOKUP($A198,Adressliste_Anmeldungen!$B$2:$AY$191,5,0)</f>
        <v>#N/A</v>
      </c>
      <c r="E198" s="67" t="e">
        <f>VLOOKUP($A198,Adressliste_Anmeldungen!$B$2:$AY$191,6,0)</f>
        <v>#N/A</v>
      </c>
      <c r="F198" s="68" t="e">
        <f>VLOOKUP($A198,Adressliste_Anmeldungen!$B$2:$AY$191,10,0)</f>
        <v>#N/A</v>
      </c>
      <c r="G198" s="73" t="e">
        <f>VLOOKUP($A198,Adressliste_Anmeldungen!$B$2:$AY$191,22,0)</f>
        <v>#N/A</v>
      </c>
      <c r="H198" s="73" t="e">
        <f>VLOOKUP($A198,Adressliste_Anmeldungen!$B$2:$AY$191,23,0)</f>
        <v>#N/A</v>
      </c>
      <c r="I198" s="73" t="e">
        <f>VLOOKUP($A198,Adressliste_Anmeldungen!$B$2:$AY$191,24,0)</f>
        <v>#N/A</v>
      </c>
      <c r="J198" s="73" t="e">
        <f>VLOOKUP($A198,Adressliste_Anmeldungen!$B$2:$AY$191,25,0)</f>
        <v>#N/A</v>
      </c>
      <c r="K198" s="73" t="e">
        <f>VLOOKUP($A198,Adressliste_Anmeldungen!$B$2:$AY$191,26,0)</f>
        <v>#N/A</v>
      </c>
      <c r="L198" s="73" t="e">
        <f>VLOOKUP($A198,Adressliste_Anmeldungen!$B$2:$AY$191,27,0)</f>
        <v>#N/A</v>
      </c>
      <c r="M198" s="74" t="e">
        <f>VLOOKUP($A198,Adressliste_Anmeldungen!$B$2:$AY$191,31,0)&amp;" ("&amp;VLOOKUP($A198,Adressliste_Anmeldungen!$B$2:$AY$191,28,0)&amp;")"</f>
        <v>#N/A</v>
      </c>
      <c r="N198" s="75" t="e">
        <f>VLOOKUP($A198,Adressliste_Anmeldungen!$B$2:$AY$191,29,0)</f>
        <v>#N/A</v>
      </c>
      <c r="O198" s="67" t="e">
        <f>"("&amp;VLOOKUP($A198,Adressliste_Anmeldungen!$B$2:$AY$191,49,0)&amp;")"</f>
        <v>#N/A</v>
      </c>
    </row>
    <row r="199" spans="1:15" ht="24.95" customHeight="1" x14ac:dyDescent="0.35">
      <c r="A199" s="72">
        <v>198</v>
      </c>
      <c r="B199" s="68" t="e">
        <f>VLOOKUP($A199,Adressliste_Anmeldungen!$B$2:$AY$191,3,0)</f>
        <v>#N/A</v>
      </c>
      <c r="C199" s="68" t="e">
        <f>VLOOKUP($A199,Adressliste_Anmeldungen!$B$2:$AY$191,4,0)</f>
        <v>#N/A</v>
      </c>
      <c r="D199" s="67" t="e">
        <f>VLOOKUP($A199,Adressliste_Anmeldungen!$B$2:$AY$191,5,0)</f>
        <v>#N/A</v>
      </c>
      <c r="E199" s="67" t="e">
        <f>VLOOKUP($A199,Adressliste_Anmeldungen!$B$2:$AY$191,6,0)</f>
        <v>#N/A</v>
      </c>
      <c r="F199" s="68" t="e">
        <f>VLOOKUP($A199,Adressliste_Anmeldungen!$B$2:$AY$191,10,0)</f>
        <v>#N/A</v>
      </c>
      <c r="G199" s="73" t="e">
        <f>VLOOKUP($A199,Adressliste_Anmeldungen!$B$2:$AY$191,22,0)</f>
        <v>#N/A</v>
      </c>
      <c r="H199" s="73" t="e">
        <f>VLOOKUP($A199,Adressliste_Anmeldungen!$B$2:$AY$191,23,0)</f>
        <v>#N/A</v>
      </c>
      <c r="I199" s="73" t="e">
        <f>VLOOKUP($A199,Adressliste_Anmeldungen!$B$2:$AY$191,24,0)</f>
        <v>#N/A</v>
      </c>
      <c r="J199" s="73" t="e">
        <f>VLOOKUP($A199,Adressliste_Anmeldungen!$B$2:$AY$191,25,0)</f>
        <v>#N/A</v>
      </c>
      <c r="K199" s="73" t="e">
        <f>VLOOKUP($A199,Adressliste_Anmeldungen!$B$2:$AY$191,26,0)</f>
        <v>#N/A</v>
      </c>
      <c r="L199" s="73" t="e">
        <f>VLOOKUP($A199,Adressliste_Anmeldungen!$B$2:$AY$191,27,0)</f>
        <v>#N/A</v>
      </c>
      <c r="M199" s="74" t="e">
        <f>VLOOKUP($A199,Adressliste_Anmeldungen!$B$2:$AY$191,31,0)&amp;" ("&amp;VLOOKUP($A199,Adressliste_Anmeldungen!$B$2:$AY$191,28,0)&amp;")"</f>
        <v>#N/A</v>
      </c>
      <c r="N199" s="75" t="e">
        <f>VLOOKUP($A199,Adressliste_Anmeldungen!$B$2:$AY$191,29,0)</f>
        <v>#N/A</v>
      </c>
      <c r="O199" s="67" t="e">
        <f>"("&amp;VLOOKUP($A199,Adressliste_Anmeldungen!$B$2:$AY$191,49,0)&amp;")"</f>
        <v>#N/A</v>
      </c>
    </row>
    <row r="200" spans="1:15" ht="24.95" customHeight="1" x14ac:dyDescent="0.35">
      <c r="A200" s="72">
        <v>199</v>
      </c>
      <c r="B200" s="68" t="e">
        <f>VLOOKUP($A200,Adressliste_Anmeldungen!$B$2:$AY$191,3,0)</f>
        <v>#N/A</v>
      </c>
      <c r="C200" s="68" t="e">
        <f>VLOOKUP($A200,Adressliste_Anmeldungen!$B$2:$AY$191,4,0)</f>
        <v>#N/A</v>
      </c>
      <c r="D200" s="67" t="e">
        <f>VLOOKUP($A200,Adressliste_Anmeldungen!$B$2:$AY$191,5,0)</f>
        <v>#N/A</v>
      </c>
      <c r="E200" s="67" t="e">
        <f>VLOOKUP($A200,Adressliste_Anmeldungen!$B$2:$AY$191,6,0)</f>
        <v>#N/A</v>
      </c>
      <c r="F200" s="68" t="e">
        <f>VLOOKUP($A200,Adressliste_Anmeldungen!$B$2:$AY$191,10,0)</f>
        <v>#N/A</v>
      </c>
      <c r="G200" s="73" t="e">
        <f>VLOOKUP($A200,Adressliste_Anmeldungen!$B$2:$AY$191,22,0)</f>
        <v>#N/A</v>
      </c>
      <c r="H200" s="73" t="e">
        <f>VLOOKUP($A200,Adressliste_Anmeldungen!$B$2:$AY$191,23,0)</f>
        <v>#N/A</v>
      </c>
      <c r="I200" s="73" t="e">
        <f>VLOOKUP($A200,Adressliste_Anmeldungen!$B$2:$AY$191,24,0)</f>
        <v>#N/A</v>
      </c>
      <c r="J200" s="73" t="e">
        <f>VLOOKUP($A200,Adressliste_Anmeldungen!$B$2:$AY$191,25,0)</f>
        <v>#N/A</v>
      </c>
      <c r="K200" s="73" t="e">
        <f>VLOOKUP($A200,Adressliste_Anmeldungen!$B$2:$AY$191,26,0)</f>
        <v>#N/A</v>
      </c>
      <c r="L200" s="73" t="e">
        <f>VLOOKUP($A200,Adressliste_Anmeldungen!$B$2:$AY$191,27,0)</f>
        <v>#N/A</v>
      </c>
      <c r="M200" s="74" t="e">
        <f>VLOOKUP($A200,Adressliste_Anmeldungen!$B$2:$AY$191,31,0)&amp;" ("&amp;VLOOKUP($A200,Adressliste_Anmeldungen!$B$2:$AY$191,28,0)&amp;")"</f>
        <v>#N/A</v>
      </c>
      <c r="N200" s="75" t="e">
        <f>VLOOKUP($A200,Adressliste_Anmeldungen!$B$2:$AY$191,29,0)</f>
        <v>#N/A</v>
      </c>
      <c r="O200" s="67" t="e">
        <f>"("&amp;VLOOKUP($A200,Adressliste_Anmeldungen!$B$2:$AY$191,49,0)&amp;")"</f>
        <v>#N/A</v>
      </c>
    </row>
    <row r="201" spans="1:15" ht="24.95" customHeight="1" x14ac:dyDescent="0.35">
      <c r="A201" s="72">
        <v>200</v>
      </c>
      <c r="B201" s="68" t="e">
        <f>VLOOKUP($A201,Adressliste_Anmeldungen!$B$2:$AY$191,3,0)</f>
        <v>#N/A</v>
      </c>
      <c r="C201" s="68" t="e">
        <f>VLOOKUP($A201,Adressliste_Anmeldungen!$B$2:$AY$191,4,0)</f>
        <v>#N/A</v>
      </c>
      <c r="D201" s="67" t="e">
        <f>VLOOKUP($A201,Adressliste_Anmeldungen!$B$2:$AY$191,5,0)</f>
        <v>#N/A</v>
      </c>
      <c r="E201" s="67" t="e">
        <f>VLOOKUP($A201,Adressliste_Anmeldungen!$B$2:$AY$191,6,0)</f>
        <v>#N/A</v>
      </c>
      <c r="F201" s="68" t="e">
        <f>VLOOKUP($A201,Adressliste_Anmeldungen!$B$2:$AY$191,10,0)</f>
        <v>#N/A</v>
      </c>
      <c r="G201" s="73" t="e">
        <f>VLOOKUP($A201,Adressliste_Anmeldungen!$B$2:$AY$191,22,0)</f>
        <v>#N/A</v>
      </c>
      <c r="H201" s="73" t="e">
        <f>VLOOKUP($A201,Adressliste_Anmeldungen!$B$2:$AY$191,23,0)</f>
        <v>#N/A</v>
      </c>
      <c r="I201" s="73" t="e">
        <f>VLOOKUP($A201,Adressliste_Anmeldungen!$B$2:$AY$191,24,0)</f>
        <v>#N/A</v>
      </c>
      <c r="J201" s="73" t="e">
        <f>VLOOKUP($A201,Adressliste_Anmeldungen!$B$2:$AY$191,25,0)</f>
        <v>#N/A</v>
      </c>
      <c r="K201" s="73" t="e">
        <f>VLOOKUP($A201,Adressliste_Anmeldungen!$B$2:$AY$191,26,0)</f>
        <v>#N/A</v>
      </c>
      <c r="L201" s="73" t="e">
        <f>VLOOKUP($A201,Adressliste_Anmeldungen!$B$2:$AY$191,27,0)</f>
        <v>#N/A</v>
      </c>
      <c r="M201" s="74" t="e">
        <f>VLOOKUP($A201,Adressliste_Anmeldungen!$B$2:$AY$191,31,0)&amp;" ("&amp;VLOOKUP($A201,Adressliste_Anmeldungen!$B$2:$AY$191,28,0)&amp;")"</f>
        <v>#N/A</v>
      </c>
      <c r="N201" s="75" t="e">
        <f>VLOOKUP($A201,Adressliste_Anmeldungen!$B$2:$AY$191,29,0)</f>
        <v>#N/A</v>
      </c>
      <c r="O201" s="67" t="e">
        <f>"("&amp;VLOOKUP($A201,Adressliste_Anmeldungen!$B$2:$AY$191,49,0)&amp;")"</f>
        <v>#N/A</v>
      </c>
    </row>
    <row r="202" spans="1:15" ht="24.95" customHeight="1" x14ac:dyDescent="0.35">
      <c r="A202" s="72">
        <v>201</v>
      </c>
      <c r="B202" s="68" t="e">
        <f>VLOOKUP($A202,Adressliste_Anmeldungen!$B$2:$AY$191,3,0)</f>
        <v>#N/A</v>
      </c>
      <c r="C202" s="68" t="e">
        <f>VLOOKUP($A202,Adressliste_Anmeldungen!$B$2:$AY$191,4,0)</f>
        <v>#N/A</v>
      </c>
      <c r="D202" s="67" t="e">
        <f>VLOOKUP($A202,Adressliste_Anmeldungen!$B$2:$AY$191,5,0)</f>
        <v>#N/A</v>
      </c>
      <c r="E202" s="67" t="e">
        <f>VLOOKUP($A202,Adressliste_Anmeldungen!$B$2:$AY$191,6,0)</f>
        <v>#N/A</v>
      </c>
      <c r="F202" s="68" t="e">
        <f>VLOOKUP($A202,Adressliste_Anmeldungen!$B$2:$AY$191,10,0)</f>
        <v>#N/A</v>
      </c>
      <c r="G202" s="73" t="e">
        <f>VLOOKUP($A202,Adressliste_Anmeldungen!$B$2:$AY$191,22,0)</f>
        <v>#N/A</v>
      </c>
      <c r="H202" s="73" t="e">
        <f>VLOOKUP($A202,Adressliste_Anmeldungen!$B$2:$AY$191,23,0)</f>
        <v>#N/A</v>
      </c>
      <c r="I202" s="73" t="e">
        <f>VLOOKUP($A202,Adressliste_Anmeldungen!$B$2:$AY$191,24,0)</f>
        <v>#N/A</v>
      </c>
      <c r="J202" s="73" t="e">
        <f>VLOOKUP($A202,Adressliste_Anmeldungen!$B$2:$AY$191,25,0)</f>
        <v>#N/A</v>
      </c>
      <c r="K202" s="73" t="e">
        <f>VLOOKUP($A202,Adressliste_Anmeldungen!$B$2:$AY$191,26,0)</f>
        <v>#N/A</v>
      </c>
      <c r="L202" s="73" t="e">
        <f>VLOOKUP($A202,Adressliste_Anmeldungen!$B$2:$AY$191,27,0)</f>
        <v>#N/A</v>
      </c>
      <c r="M202" s="74" t="e">
        <f>VLOOKUP($A202,Adressliste_Anmeldungen!$B$2:$AY$191,31,0)&amp;" ("&amp;VLOOKUP($A202,Adressliste_Anmeldungen!$B$2:$AY$191,28,0)&amp;")"</f>
        <v>#N/A</v>
      </c>
      <c r="N202" s="75" t="e">
        <f>VLOOKUP($A202,Adressliste_Anmeldungen!$B$2:$AY$191,29,0)</f>
        <v>#N/A</v>
      </c>
      <c r="O202" s="67" t="e">
        <f>"("&amp;VLOOKUP($A202,Adressliste_Anmeldungen!$B$2:$AY$191,49,0)&amp;")"</f>
        <v>#N/A</v>
      </c>
    </row>
    <row r="203" spans="1:15" ht="24.95" customHeight="1" x14ac:dyDescent="0.35">
      <c r="A203" s="72">
        <v>202</v>
      </c>
      <c r="B203" s="68" t="e">
        <f>VLOOKUP($A203,Adressliste_Anmeldungen!$B$2:$AY$191,3,0)</f>
        <v>#N/A</v>
      </c>
      <c r="C203" s="68" t="e">
        <f>VLOOKUP($A203,Adressliste_Anmeldungen!$B$2:$AY$191,4,0)</f>
        <v>#N/A</v>
      </c>
      <c r="D203" s="67" t="e">
        <f>VLOOKUP($A203,Adressliste_Anmeldungen!$B$2:$AY$191,5,0)</f>
        <v>#N/A</v>
      </c>
      <c r="E203" s="67" t="e">
        <f>VLOOKUP($A203,Adressliste_Anmeldungen!$B$2:$AY$191,6,0)</f>
        <v>#N/A</v>
      </c>
      <c r="F203" s="68" t="e">
        <f>VLOOKUP($A203,Adressliste_Anmeldungen!$B$2:$AY$191,10,0)</f>
        <v>#N/A</v>
      </c>
      <c r="G203" s="73" t="e">
        <f>VLOOKUP($A203,Adressliste_Anmeldungen!$B$2:$AY$191,22,0)</f>
        <v>#N/A</v>
      </c>
      <c r="H203" s="73" t="e">
        <f>VLOOKUP($A203,Adressliste_Anmeldungen!$B$2:$AY$191,23,0)</f>
        <v>#N/A</v>
      </c>
      <c r="I203" s="73" t="e">
        <f>VLOOKUP($A203,Adressliste_Anmeldungen!$B$2:$AY$191,24,0)</f>
        <v>#N/A</v>
      </c>
      <c r="J203" s="73" t="e">
        <f>VLOOKUP($A203,Adressliste_Anmeldungen!$B$2:$AY$191,25,0)</f>
        <v>#N/A</v>
      </c>
      <c r="K203" s="73" t="e">
        <f>VLOOKUP($A203,Adressliste_Anmeldungen!$B$2:$AY$191,26,0)</f>
        <v>#N/A</v>
      </c>
      <c r="L203" s="73" t="e">
        <f>VLOOKUP($A203,Adressliste_Anmeldungen!$B$2:$AY$191,27,0)</f>
        <v>#N/A</v>
      </c>
      <c r="M203" s="74" t="e">
        <f>VLOOKUP($A203,Adressliste_Anmeldungen!$B$2:$AY$191,31,0)&amp;" ("&amp;VLOOKUP($A203,Adressliste_Anmeldungen!$B$2:$AY$191,28,0)&amp;")"</f>
        <v>#N/A</v>
      </c>
      <c r="N203" s="75" t="e">
        <f>VLOOKUP($A203,Adressliste_Anmeldungen!$B$2:$AY$191,29,0)</f>
        <v>#N/A</v>
      </c>
      <c r="O203" s="67" t="e">
        <f>"("&amp;VLOOKUP($A203,Adressliste_Anmeldungen!$B$2:$AY$191,49,0)&amp;")"</f>
        <v>#N/A</v>
      </c>
    </row>
    <row r="204" spans="1:15" ht="24.95" customHeight="1" x14ac:dyDescent="0.35">
      <c r="A204" s="72">
        <v>203</v>
      </c>
      <c r="B204" s="68" t="e">
        <f>VLOOKUP($A204,Adressliste_Anmeldungen!$B$2:$AY$191,3,0)</f>
        <v>#N/A</v>
      </c>
      <c r="C204" s="68" t="e">
        <f>VLOOKUP($A204,Adressliste_Anmeldungen!$B$2:$AY$191,4,0)</f>
        <v>#N/A</v>
      </c>
      <c r="D204" s="67" t="e">
        <f>VLOOKUP($A204,Adressliste_Anmeldungen!$B$2:$AY$191,5,0)</f>
        <v>#N/A</v>
      </c>
      <c r="E204" s="67" t="e">
        <f>VLOOKUP($A204,Adressliste_Anmeldungen!$B$2:$AY$191,6,0)</f>
        <v>#N/A</v>
      </c>
      <c r="F204" s="68" t="e">
        <f>VLOOKUP($A204,Adressliste_Anmeldungen!$B$2:$AY$191,10,0)</f>
        <v>#N/A</v>
      </c>
      <c r="G204" s="73" t="e">
        <f>VLOOKUP($A204,Adressliste_Anmeldungen!$B$2:$AY$191,22,0)</f>
        <v>#N/A</v>
      </c>
      <c r="H204" s="73" t="e">
        <f>VLOOKUP($A204,Adressliste_Anmeldungen!$B$2:$AY$191,23,0)</f>
        <v>#N/A</v>
      </c>
      <c r="I204" s="73" t="e">
        <f>VLOOKUP($A204,Adressliste_Anmeldungen!$B$2:$AY$191,24,0)</f>
        <v>#N/A</v>
      </c>
      <c r="J204" s="73" t="e">
        <f>VLOOKUP($A204,Adressliste_Anmeldungen!$B$2:$AY$191,25,0)</f>
        <v>#N/A</v>
      </c>
      <c r="K204" s="73" t="e">
        <f>VLOOKUP($A204,Adressliste_Anmeldungen!$B$2:$AY$191,26,0)</f>
        <v>#N/A</v>
      </c>
      <c r="L204" s="73" t="e">
        <f>VLOOKUP($A204,Adressliste_Anmeldungen!$B$2:$AY$191,27,0)</f>
        <v>#N/A</v>
      </c>
      <c r="M204" s="74" t="e">
        <f>VLOOKUP($A204,Adressliste_Anmeldungen!$B$2:$AY$191,31,0)&amp;" ("&amp;VLOOKUP($A204,Adressliste_Anmeldungen!$B$2:$AY$191,28,0)&amp;")"</f>
        <v>#N/A</v>
      </c>
      <c r="N204" s="75" t="e">
        <f>VLOOKUP($A204,Adressliste_Anmeldungen!$B$2:$AY$191,29,0)</f>
        <v>#N/A</v>
      </c>
      <c r="O204" s="67" t="e">
        <f>"("&amp;VLOOKUP($A204,Adressliste_Anmeldungen!$B$2:$AY$191,49,0)&amp;")"</f>
        <v>#N/A</v>
      </c>
    </row>
    <row r="205" spans="1:15" ht="24.95" customHeight="1" x14ac:dyDescent="0.35">
      <c r="A205" s="72">
        <v>204</v>
      </c>
      <c r="B205" s="68" t="e">
        <f>VLOOKUP($A205,Adressliste_Anmeldungen!$B$2:$AY$191,3,0)</f>
        <v>#N/A</v>
      </c>
      <c r="C205" s="68" t="e">
        <f>VLOOKUP($A205,Adressliste_Anmeldungen!$B$2:$AY$191,4,0)</f>
        <v>#N/A</v>
      </c>
      <c r="D205" s="67" t="e">
        <f>VLOOKUP($A205,Adressliste_Anmeldungen!$B$2:$AY$191,5,0)</f>
        <v>#N/A</v>
      </c>
      <c r="E205" s="67" t="e">
        <f>VLOOKUP($A205,Adressliste_Anmeldungen!$B$2:$AY$191,6,0)</f>
        <v>#N/A</v>
      </c>
      <c r="F205" s="68" t="e">
        <f>VLOOKUP($A205,Adressliste_Anmeldungen!$B$2:$AY$191,10,0)</f>
        <v>#N/A</v>
      </c>
      <c r="G205" s="73" t="e">
        <f>VLOOKUP($A205,Adressliste_Anmeldungen!$B$2:$AY$191,22,0)</f>
        <v>#N/A</v>
      </c>
      <c r="H205" s="73" t="e">
        <f>VLOOKUP($A205,Adressliste_Anmeldungen!$B$2:$AY$191,23,0)</f>
        <v>#N/A</v>
      </c>
      <c r="I205" s="73" t="e">
        <f>VLOOKUP($A205,Adressliste_Anmeldungen!$B$2:$AY$191,24,0)</f>
        <v>#N/A</v>
      </c>
      <c r="J205" s="73" t="e">
        <f>VLOOKUP($A205,Adressliste_Anmeldungen!$B$2:$AY$191,25,0)</f>
        <v>#N/A</v>
      </c>
      <c r="K205" s="73" t="e">
        <f>VLOOKUP($A205,Adressliste_Anmeldungen!$B$2:$AY$191,26,0)</f>
        <v>#N/A</v>
      </c>
      <c r="L205" s="73" t="e">
        <f>VLOOKUP($A205,Adressliste_Anmeldungen!$B$2:$AY$191,27,0)</f>
        <v>#N/A</v>
      </c>
      <c r="M205" s="74" t="e">
        <f>VLOOKUP($A205,Adressliste_Anmeldungen!$B$2:$AY$191,31,0)&amp;" ("&amp;VLOOKUP($A205,Adressliste_Anmeldungen!$B$2:$AY$191,28,0)&amp;")"</f>
        <v>#N/A</v>
      </c>
      <c r="N205" s="75" t="e">
        <f>VLOOKUP($A205,Adressliste_Anmeldungen!$B$2:$AY$191,29,0)</f>
        <v>#N/A</v>
      </c>
      <c r="O205" s="67" t="e">
        <f>"("&amp;VLOOKUP($A205,Adressliste_Anmeldungen!$B$2:$AY$191,49,0)&amp;")"</f>
        <v>#N/A</v>
      </c>
    </row>
    <row r="206" spans="1:15" ht="24.95" customHeight="1" x14ac:dyDescent="0.35">
      <c r="A206" s="72">
        <v>205</v>
      </c>
      <c r="B206" s="68" t="e">
        <f>VLOOKUP($A206,Adressliste_Anmeldungen!$B$2:$AY$191,3,0)</f>
        <v>#N/A</v>
      </c>
      <c r="C206" s="68" t="e">
        <f>VLOOKUP($A206,Adressliste_Anmeldungen!$B$2:$AY$191,4,0)</f>
        <v>#N/A</v>
      </c>
      <c r="D206" s="67" t="e">
        <f>VLOOKUP($A206,Adressliste_Anmeldungen!$B$2:$AY$191,5,0)</f>
        <v>#N/A</v>
      </c>
      <c r="E206" s="67" t="e">
        <f>VLOOKUP($A206,Adressliste_Anmeldungen!$B$2:$AY$191,6,0)</f>
        <v>#N/A</v>
      </c>
      <c r="F206" s="68" t="e">
        <f>VLOOKUP($A206,Adressliste_Anmeldungen!$B$2:$AY$191,10,0)</f>
        <v>#N/A</v>
      </c>
      <c r="G206" s="73" t="e">
        <f>VLOOKUP($A206,Adressliste_Anmeldungen!$B$2:$AY$191,22,0)</f>
        <v>#N/A</v>
      </c>
      <c r="H206" s="73" t="e">
        <f>VLOOKUP($A206,Adressliste_Anmeldungen!$B$2:$AY$191,23,0)</f>
        <v>#N/A</v>
      </c>
      <c r="I206" s="73" t="e">
        <f>VLOOKUP($A206,Adressliste_Anmeldungen!$B$2:$AY$191,24,0)</f>
        <v>#N/A</v>
      </c>
      <c r="J206" s="73" t="e">
        <f>VLOOKUP($A206,Adressliste_Anmeldungen!$B$2:$AY$191,25,0)</f>
        <v>#N/A</v>
      </c>
      <c r="K206" s="73" t="e">
        <f>VLOOKUP($A206,Adressliste_Anmeldungen!$B$2:$AY$191,26,0)</f>
        <v>#N/A</v>
      </c>
      <c r="L206" s="73" t="e">
        <f>VLOOKUP($A206,Adressliste_Anmeldungen!$B$2:$AY$191,27,0)</f>
        <v>#N/A</v>
      </c>
      <c r="M206" s="74" t="e">
        <f>VLOOKUP($A206,Adressliste_Anmeldungen!$B$2:$AY$191,31,0)&amp;" ("&amp;VLOOKUP($A206,Adressliste_Anmeldungen!$B$2:$AY$191,28,0)&amp;")"</f>
        <v>#N/A</v>
      </c>
      <c r="N206" s="75" t="e">
        <f>VLOOKUP($A206,Adressliste_Anmeldungen!$B$2:$AY$191,29,0)</f>
        <v>#N/A</v>
      </c>
      <c r="O206" s="67" t="e">
        <f>"("&amp;VLOOKUP($A206,Adressliste_Anmeldungen!$B$2:$AY$191,49,0)&amp;")"</f>
        <v>#N/A</v>
      </c>
    </row>
    <row r="207" spans="1:15" ht="24.95" customHeight="1" x14ac:dyDescent="0.35">
      <c r="A207" s="72">
        <v>206</v>
      </c>
      <c r="B207" s="68" t="e">
        <f>VLOOKUP($A207,Adressliste_Anmeldungen!$B$2:$AY$191,3,0)</f>
        <v>#N/A</v>
      </c>
      <c r="C207" s="68" t="e">
        <f>VLOOKUP($A207,Adressliste_Anmeldungen!$B$2:$AY$191,4,0)</f>
        <v>#N/A</v>
      </c>
      <c r="D207" s="67" t="e">
        <f>VLOOKUP($A207,Adressliste_Anmeldungen!$B$2:$AY$191,5,0)</f>
        <v>#N/A</v>
      </c>
      <c r="E207" s="67" t="e">
        <f>VLOOKUP($A207,Adressliste_Anmeldungen!$B$2:$AY$191,6,0)</f>
        <v>#N/A</v>
      </c>
      <c r="F207" s="68" t="e">
        <f>VLOOKUP($A207,Adressliste_Anmeldungen!$B$2:$AY$191,10,0)</f>
        <v>#N/A</v>
      </c>
      <c r="G207" s="73" t="e">
        <f>VLOOKUP($A207,Adressliste_Anmeldungen!$B$2:$AY$191,22,0)</f>
        <v>#N/A</v>
      </c>
      <c r="H207" s="73" t="e">
        <f>VLOOKUP($A207,Adressliste_Anmeldungen!$B$2:$AY$191,23,0)</f>
        <v>#N/A</v>
      </c>
      <c r="I207" s="73" t="e">
        <f>VLOOKUP($A207,Adressliste_Anmeldungen!$B$2:$AY$191,24,0)</f>
        <v>#N/A</v>
      </c>
      <c r="J207" s="73" t="e">
        <f>VLOOKUP($A207,Adressliste_Anmeldungen!$B$2:$AY$191,25,0)</f>
        <v>#N/A</v>
      </c>
      <c r="K207" s="73" t="e">
        <f>VLOOKUP($A207,Adressliste_Anmeldungen!$B$2:$AY$191,26,0)</f>
        <v>#N/A</v>
      </c>
      <c r="L207" s="73" t="e">
        <f>VLOOKUP($A207,Adressliste_Anmeldungen!$B$2:$AY$191,27,0)</f>
        <v>#N/A</v>
      </c>
      <c r="M207" s="74" t="e">
        <f>VLOOKUP($A207,Adressliste_Anmeldungen!$B$2:$AY$191,31,0)&amp;" ("&amp;VLOOKUP($A207,Adressliste_Anmeldungen!$B$2:$AY$191,28,0)&amp;")"</f>
        <v>#N/A</v>
      </c>
      <c r="N207" s="75" t="e">
        <f>VLOOKUP($A207,Adressliste_Anmeldungen!$B$2:$AY$191,29,0)</f>
        <v>#N/A</v>
      </c>
      <c r="O207" s="67" t="e">
        <f>"("&amp;VLOOKUP($A207,Adressliste_Anmeldungen!$B$2:$AY$191,49,0)&amp;")"</f>
        <v>#N/A</v>
      </c>
    </row>
    <row r="208" spans="1:15" ht="24.95" customHeight="1" x14ac:dyDescent="0.35">
      <c r="A208" s="72">
        <v>207</v>
      </c>
      <c r="B208" s="68" t="e">
        <f>VLOOKUP($A208,Adressliste_Anmeldungen!$B$2:$AY$191,3,0)</f>
        <v>#N/A</v>
      </c>
      <c r="C208" s="68" t="e">
        <f>VLOOKUP($A208,Adressliste_Anmeldungen!$B$2:$AY$191,4,0)</f>
        <v>#N/A</v>
      </c>
      <c r="D208" s="67" t="e">
        <f>VLOOKUP($A208,Adressliste_Anmeldungen!$B$2:$AY$191,5,0)</f>
        <v>#N/A</v>
      </c>
      <c r="E208" s="67" t="e">
        <f>VLOOKUP($A208,Adressliste_Anmeldungen!$B$2:$AY$191,6,0)</f>
        <v>#N/A</v>
      </c>
      <c r="F208" s="68" t="e">
        <f>VLOOKUP($A208,Adressliste_Anmeldungen!$B$2:$AY$191,10,0)</f>
        <v>#N/A</v>
      </c>
      <c r="G208" s="73" t="e">
        <f>VLOOKUP($A208,Adressliste_Anmeldungen!$B$2:$AY$191,22,0)</f>
        <v>#N/A</v>
      </c>
      <c r="H208" s="73" t="e">
        <f>VLOOKUP($A208,Adressliste_Anmeldungen!$B$2:$AY$191,23,0)</f>
        <v>#N/A</v>
      </c>
      <c r="I208" s="73" t="e">
        <f>VLOOKUP($A208,Adressliste_Anmeldungen!$B$2:$AY$191,24,0)</f>
        <v>#N/A</v>
      </c>
      <c r="J208" s="73" t="e">
        <f>VLOOKUP($A208,Adressliste_Anmeldungen!$B$2:$AY$191,25,0)</f>
        <v>#N/A</v>
      </c>
      <c r="K208" s="73" t="e">
        <f>VLOOKUP($A208,Adressliste_Anmeldungen!$B$2:$AY$191,26,0)</f>
        <v>#N/A</v>
      </c>
      <c r="L208" s="73" t="e">
        <f>VLOOKUP($A208,Adressliste_Anmeldungen!$B$2:$AY$191,27,0)</f>
        <v>#N/A</v>
      </c>
      <c r="M208" s="74" t="e">
        <f>VLOOKUP($A208,Adressliste_Anmeldungen!$B$2:$AY$191,31,0)&amp;" ("&amp;VLOOKUP($A208,Adressliste_Anmeldungen!$B$2:$AY$191,28,0)&amp;")"</f>
        <v>#N/A</v>
      </c>
      <c r="N208" s="75" t="e">
        <f>VLOOKUP($A208,Adressliste_Anmeldungen!$B$2:$AY$191,29,0)</f>
        <v>#N/A</v>
      </c>
      <c r="O208" s="67" t="e">
        <f>"("&amp;VLOOKUP($A208,Adressliste_Anmeldungen!$B$2:$AY$191,49,0)&amp;")"</f>
        <v>#N/A</v>
      </c>
    </row>
    <row r="209" spans="1:15" ht="24.95" customHeight="1" x14ac:dyDescent="0.35">
      <c r="A209" s="72">
        <v>208</v>
      </c>
      <c r="B209" s="68" t="e">
        <f>VLOOKUP($A209,Adressliste_Anmeldungen!$B$2:$AY$191,3,0)</f>
        <v>#N/A</v>
      </c>
      <c r="C209" s="68" t="e">
        <f>VLOOKUP($A209,Adressliste_Anmeldungen!$B$2:$AY$191,4,0)</f>
        <v>#N/A</v>
      </c>
      <c r="D209" s="67" t="e">
        <f>VLOOKUP($A209,Adressliste_Anmeldungen!$B$2:$AY$191,5,0)</f>
        <v>#N/A</v>
      </c>
      <c r="E209" s="67" t="e">
        <f>VLOOKUP($A209,Adressliste_Anmeldungen!$B$2:$AY$191,6,0)</f>
        <v>#N/A</v>
      </c>
      <c r="F209" s="68" t="e">
        <f>VLOOKUP($A209,Adressliste_Anmeldungen!$B$2:$AY$191,10,0)</f>
        <v>#N/A</v>
      </c>
      <c r="G209" s="73" t="e">
        <f>VLOOKUP($A209,Adressliste_Anmeldungen!$B$2:$AY$191,22,0)</f>
        <v>#N/A</v>
      </c>
      <c r="H209" s="73" t="e">
        <f>VLOOKUP($A209,Adressliste_Anmeldungen!$B$2:$AY$191,23,0)</f>
        <v>#N/A</v>
      </c>
      <c r="I209" s="73" t="e">
        <f>VLOOKUP($A209,Adressliste_Anmeldungen!$B$2:$AY$191,24,0)</f>
        <v>#N/A</v>
      </c>
      <c r="J209" s="73" t="e">
        <f>VLOOKUP($A209,Adressliste_Anmeldungen!$B$2:$AY$191,25,0)</f>
        <v>#N/A</v>
      </c>
      <c r="K209" s="73" t="e">
        <f>VLOOKUP($A209,Adressliste_Anmeldungen!$B$2:$AY$191,26,0)</f>
        <v>#N/A</v>
      </c>
      <c r="L209" s="73" t="e">
        <f>VLOOKUP($A209,Adressliste_Anmeldungen!$B$2:$AY$191,27,0)</f>
        <v>#N/A</v>
      </c>
      <c r="M209" s="74" t="e">
        <f>VLOOKUP($A209,Adressliste_Anmeldungen!$B$2:$AY$191,31,0)&amp;" ("&amp;VLOOKUP($A209,Adressliste_Anmeldungen!$B$2:$AY$191,28,0)&amp;")"</f>
        <v>#N/A</v>
      </c>
      <c r="N209" s="75" t="e">
        <f>VLOOKUP($A209,Adressliste_Anmeldungen!$B$2:$AY$191,29,0)</f>
        <v>#N/A</v>
      </c>
      <c r="O209" s="67" t="e">
        <f>"("&amp;VLOOKUP($A209,Adressliste_Anmeldungen!$B$2:$AY$191,49,0)&amp;")"</f>
        <v>#N/A</v>
      </c>
    </row>
    <row r="210" spans="1:15" ht="24.95" customHeight="1" x14ac:dyDescent="0.35">
      <c r="A210" s="72">
        <v>209</v>
      </c>
      <c r="B210" s="68" t="e">
        <f>VLOOKUP($A210,Adressliste_Anmeldungen!$B$2:$AY$191,3,0)</f>
        <v>#N/A</v>
      </c>
      <c r="C210" s="68" t="e">
        <f>VLOOKUP($A210,Adressliste_Anmeldungen!$B$2:$AY$191,4,0)</f>
        <v>#N/A</v>
      </c>
      <c r="D210" s="67" t="e">
        <f>VLOOKUP($A210,Adressliste_Anmeldungen!$B$2:$AY$191,5,0)</f>
        <v>#N/A</v>
      </c>
      <c r="E210" s="67" t="e">
        <f>VLOOKUP($A210,Adressliste_Anmeldungen!$B$2:$AY$191,6,0)</f>
        <v>#N/A</v>
      </c>
      <c r="F210" s="68" t="e">
        <f>VLOOKUP($A210,Adressliste_Anmeldungen!$B$2:$AY$191,10,0)</f>
        <v>#N/A</v>
      </c>
      <c r="G210" s="73" t="e">
        <f>VLOOKUP($A210,Adressliste_Anmeldungen!$B$2:$AY$191,22,0)</f>
        <v>#N/A</v>
      </c>
      <c r="H210" s="73" t="e">
        <f>VLOOKUP($A210,Adressliste_Anmeldungen!$B$2:$AY$191,23,0)</f>
        <v>#N/A</v>
      </c>
      <c r="I210" s="73" t="e">
        <f>VLOOKUP($A210,Adressliste_Anmeldungen!$B$2:$AY$191,24,0)</f>
        <v>#N/A</v>
      </c>
      <c r="J210" s="73" t="e">
        <f>VLOOKUP($A210,Adressliste_Anmeldungen!$B$2:$AY$191,25,0)</f>
        <v>#N/A</v>
      </c>
      <c r="K210" s="73" t="e">
        <f>VLOOKUP($A210,Adressliste_Anmeldungen!$B$2:$AY$191,26,0)</f>
        <v>#N/A</v>
      </c>
      <c r="L210" s="73" t="e">
        <f>VLOOKUP($A210,Adressliste_Anmeldungen!$B$2:$AY$191,27,0)</f>
        <v>#N/A</v>
      </c>
      <c r="M210" s="74" t="e">
        <f>VLOOKUP($A210,Adressliste_Anmeldungen!$B$2:$AY$191,31,0)&amp;" ("&amp;VLOOKUP($A210,Adressliste_Anmeldungen!$B$2:$AY$191,28,0)&amp;")"</f>
        <v>#N/A</v>
      </c>
      <c r="N210" s="75" t="e">
        <f>VLOOKUP($A210,Adressliste_Anmeldungen!$B$2:$AY$191,29,0)</f>
        <v>#N/A</v>
      </c>
      <c r="O210" s="67" t="e">
        <f>"("&amp;VLOOKUP($A210,Adressliste_Anmeldungen!$B$2:$AY$191,49,0)&amp;")"</f>
        <v>#N/A</v>
      </c>
    </row>
    <row r="211" spans="1:15" ht="24.95" customHeight="1" x14ac:dyDescent="0.35">
      <c r="A211" s="72">
        <v>210</v>
      </c>
      <c r="B211" s="68" t="e">
        <f>VLOOKUP($A211,Adressliste_Anmeldungen!$B$2:$AY$191,3,0)</f>
        <v>#N/A</v>
      </c>
      <c r="C211" s="68" t="e">
        <f>VLOOKUP($A211,Adressliste_Anmeldungen!$B$2:$AY$191,4,0)</f>
        <v>#N/A</v>
      </c>
      <c r="D211" s="67" t="e">
        <f>VLOOKUP($A211,Adressliste_Anmeldungen!$B$2:$AY$191,5,0)</f>
        <v>#N/A</v>
      </c>
      <c r="E211" s="67" t="e">
        <f>VLOOKUP($A211,Adressliste_Anmeldungen!$B$2:$AY$191,6,0)</f>
        <v>#N/A</v>
      </c>
      <c r="F211" s="68" t="e">
        <f>VLOOKUP($A211,Adressliste_Anmeldungen!$B$2:$AY$191,10,0)</f>
        <v>#N/A</v>
      </c>
      <c r="G211" s="73" t="e">
        <f>VLOOKUP($A211,Adressliste_Anmeldungen!$B$2:$AY$191,22,0)</f>
        <v>#N/A</v>
      </c>
      <c r="H211" s="73" t="e">
        <f>VLOOKUP($A211,Adressliste_Anmeldungen!$B$2:$AY$191,23,0)</f>
        <v>#N/A</v>
      </c>
      <c r="I211" s="73" t="e">
        <f>VLOOKUP($A211,Adressliste_Anmeldungen!$B$2:$AY$191,24,0)</f>
        <v>#N/A</v>
      </c>
      <c r="J211" s="73" t="e">
        <f>VLOOKUP($A211,Adressliste_Anmeldungen!$B$2:$AY$191,25,0)</f>
        <v>#N/A</v>
      </c>
      <c r="K211" s="73" t="e">
        <f>VLOOKUP($A211,Adressliste_Anmeldungen!$B$2:$AY$191,26,0)</f>
        <v>#N/A</v>
      </c>
      <c r="L211" s="73" t="e">
        <f>VLOOKUP($A211,Adressliste_Anmeldungen!$B$2:$AY$191,27,0)</f>
        <v>#N/A</v>
      </c>
      <c r="M211" s="74" t="e">
        <f>VLOOKUP($A211,Adressliste_Anmeldungen!$B$2:$AY$191,31,0)&amp;" ("&amp;VLOOKUP($A211,Adressliste_Anmeldungen!$B$2:$AY$191,28,0)&amp;")"</f>
        <v>#N/A</v>
      </c>
      <c r="N211" s="75" t="e">
        <f>VLOOKUP($A211,Adressliste_Anmeldungen!$B$2:$AY$191,29,0)</f>
        <v>#N/A</v>
      </c>
      <c r="O211" s="67" t="e">
        <f>"("&amp;VLOOKUP($A211,Adressliste_Anmeldungen!$B$2:$AY$191,49,0)&amp;")"</f>
        <v>#N/A</v>
      </c>
    </row>
    <row r="212" spans="1:15" ht="24.95" customHeight="1" x14ac:dyDescent="0.35">
      <c r="A212" s="72">
        <v>211</v>
      </c>
      <c r="B212" s="68" t="e">
        <f>VLOOKUP($A212,Adressliste_Anmeldungen!$B$2:$AY$191,3,0)</f>
        <v>#N/A</v>
      </c>
      <c r="C212" s="68" t="e">
        <f>VLOOKUP($A212,Adressliste_Anmeldungen!$B$2:$AY$191,4,0)</f>
        <v>#N/A</v>
      </c>
      <c r="D212" s="67" t="e">
        <f>VLOOKUP($A212,Adressliste_Anmeldungen!$B$2:$AY$191,5,0)</f>
        <v>#N/A</v>
      </c>
      <c r="E212" s="67" t="e">
        <f>VLOOKUP($A212,Adressliste_Anmeldungen!$B$2:$AY$191,6,0)</f>
        <v>#N/A</v>
      </c>
      <c r="F212" s="68" t="e">
        <f>VLOOKUP($A212,Adressliste_Anmeldungen!$B$2:$AY$191,10,0)</f>
        <v>#N/A</v>
      </c>
      <c r="G212" s="73" t="e">
        <f>VLOOKUP($A212,Adressliste_Anmeldungen!$B$2:$AY$191,22,0)</f>
        <v>#N/A</v>
      </c>
      <c r="H212" s="73" t="e">
        <f>VLOOKUP($A212,Adressliste_Anmeldungen!$B$2:$AY$191,23,0)</f>
        <v>#N/A</v>
      </c>
      <c r="I212" s="73" t="e">
        <f>VLOOKUP($A212,Adressliste_Anmeldungen!$B$2:$AY$191,24,0)</f>
        <v>#N/A</v>
      </c>
      <c r="J212" s="73" t="e">
        <f>VLOOKUP($A212,Adressliste_Anmeldungen!$B$2:$AY$191,25,0)</f>
        <v>#N/A</v>
      </c>
      <c r="K212" s="73" t="e">
        <f>VLOOKUP($A212,Adressliste_Anmeldungen!$B$2:$AY$191,26,0)</f>
        <v>#N/A</v>
      </c>
      <c r="L212" s="73" t="e">
        <f>VLOOKUP($A212,Adressliste_Anmeldungen!$B$2:$AY$191,27,0)</f>
        <v>#N/A</v>
      </c>
      <c r="M212" s="74" t="e">
        <f>VLOOKUP($A212,Adressliste_Anmeldungen!$B$2:$AY$191,31,0)&amp;" ("&amp;VLOOKUP($A212,Adressliste_Anmeldungen!$B$2:$AY$191,28,0)&amp;")"</f>
        <v>#N/A</v>
      </c>
      <c r="N212" s="75" t="e">
        <f>VLOOKUP($A212,Adressliste_Anmeldungen!$B$2:$AY$191,29,0)</f>
        <v>#N/A</v>
      </c>
      <c r="O212" s="67" t="e">
        <f>"("&amp;VLOOKUP($A212,Adressliste_Anmeldungen!$B$2:$AY$191,49,0)&amp;")"</f>
        <v>#N/A</v>
      </c>
    </row>
    <row r="213" spans="1:15" ht="24.95" customHeight="1" x14ac:dyDescent="0.35">
      <c r="A213" s="72">
        <v>212</v>
      </c>
      <c r="B213" s="68" t="e">
        <f>VLOOKUP($A213,Adressliste_Anmeldungen!$B$2:$AY$191,3,0)</f>
        <v>#N/A</v>
      </c>
      <c r="C213" s="68" t="e">
        <f>VLOOKUP($A213,Adressliste_Anmeldungen!$B$2:$AY$191,4,0)</f>
        <v>#N/A</v>
      </c>
      <c r="D213" s="67" t="e">
        <f>VLOOKUP($A213,Adressliste_Anmeldungen!$B$2:$AY$191,5,0)</f>
        <v>#N/A</v>
      </c>
      <c r="E213" s="67" t="e">
        <f>VLOOKUP($A213,Adressliste_Anmeldungen!$B$2:$AY$191,6,0)</f>
        <v>#N/A</v>
      </c>
      <c r="F213" s="68" t="e">
        <f>VLOOKUP($A213,Adressliste_Anmeldungen!$B$2:$AY$191,10,0)</f>
        <v>#N/A</v>
      </c>
      <c r="G213" s="73" t="e">
        <f>VLOOKUP($A213,Adressliste_Anmeldungen!$B$2:$AY$191,22,0)</f>
        <v>#N/A</v>
      </c>
      <c r="H213" s="73" t="e">
        <f>VLOOKUP($A213,Adressliste_Anmeldungen!$B$2:$AY$191,23,0)</f>
        <v>#N/A</v>
      </c>
      <c r="I213" s="73" t="e">
        <f>VLOOKUP($A213,Adressliste_Anmeldungen!$B$2:$AY$191,24,0)</f>
        <v>#N/A</v>
      </c>
      <c r="J213" s="73" t="e">
        <f>VLOOKUP($A213,Adressliste_Anmeldungen!$B$2:$AY$191,25,0)</f>
        <v>#N/A</v>
      </c>
      <c r="K213" s="73" t="e">
        <f>VLOOKUP($A213,Adressliste_Anmeldungen!$B$2:$AY$191,26,0)</f>
        <v>#N/A</v>
      </c>
      <c r="L213" s="73" t="e">
        <f>VLOOKUP($A213,Adressliste_Anmeldungen!$B$2:$AY$191,27,0)</f>
        <v>#N/A</v>
      </c>
      <c r="M213" s="74" t="e">
        <f>VLOOKUP($A213,Adressliste_Anmeldungen!$B$2:$AY$191,31,0)&amp;" ("&amp;VLOOKUP($A213,Adressliste_Anmeldungen!$B$2:$AY$191,28,0)&amp;")"</f>
        <v>#N/A</v>
      </c>
      <c r="N213" s="75" t="e">
        <f>VLOOKUP($A213,Adressliste_Anmeldungen!$B$2:$AY$191,29,0)</f>
        <v>#N/A</v>
      </c>
      <c r="O213" s="67" t="e">
        <f>"("&amp;VLOOKUP($A213,Adressliste_Anmeldungen!$B$2:$AY$191,49,0)&amp;")"</f>
        <v>#N/A</v>
      </c>
    </row>
    <row r="214" spans="1:15" ht="24.95" customHeight="1" x14ac:dyDescent="0.35">
      <c r="A214" s="72">
        <v>213</v>
      </c>
      <c r="B214" s="68" t="e">
        <f>VLOOKUP($A214,Adressliste_Anmeldungen!$B$2:$AY$191,3,0)</f>
        <v>#N/A</v>
      </c>
      <c r="C214" s="68" t="e">
        <f>VLOOKUP($A214,Adressliste_Anmeldungen!$B$2:$AY$191,4,0)</f>
        <v>#N/A</v>
      </c>
      <c r="D214" s="67" t="e">
        <f>VLOOKUP($A214,Adressliste_Anmeldungen!$B$2:$AY$191,5,0)</f>
        <v>#N/A</v>
      </c>
      <c r="E214" s="67" t="e">
        <f>VLOOKUP($A214,Adressliste_Anmeldungen!$B$2:$AY$191,6,0)</f>
        <v>#N/A</v>
      </c>
      <c r="F214" s="68" t="e">
        <f>VLOOKUP($A214,Adressliste_Anmeldungen!$B$2:$AY$191,10,0)</f>
        <v>#N/A</v>
      </c>
      <c r="G214" s="73" t="e">
        <f>VLOOKUP($A214,Adressliste_Anmeldungen!$B$2:$AY$191,22,0)</f>
        <v>#N/A</v>
      </c>
      <c r="H214" s="73" t="e">
        <f>VLOOKUP($A214,Adressliste_Anmeldungen!$B$2:$AY$191,23,0)</f>
        <v>#N/A</v>
      </c>
      <c r="I214" s="73" t="e">
        <f>VLOOKUP($A214,Adressliste_Anmeldungen!$B$2:$AY$191,24,0)</f>
        <v>#N/A</v>
      </c>
      <c r="J214" s="73" t="e">
        <f>VLOOKUP($A214,Adressliste_Anmeldungen!$B$2:$AY$191,25,0)</f>
        <v>#N/A</v>
      </c>
      <c r="K214" s="73" t="e">
        <f>VLOOKUP($A214,Adressliste_Anmeldungen!$B$2:$AY$191,26,0)</f>
        <v>#N/A</v>
      </c>
      <c r="L214" s="73" t="e">
        <f>VLOOKUP($A214,Adressliste_Anmeldungen!$B$2:$AY$191,27,0)</f>
        <v>#N/A</v>
      </c>
      <c r="M214" s="74" t="e">
        <f>VLOOKUP($A214,Adressliste_Anmeldungen!$B$2:$AY$191,31,0)&amp;" ("&amp;VLOOKUP($A214,Adressliste_Anmeldungen!$B$2:$AY$191,28,0)&amp;")"</f>
        <v>#N/A</v>
      </c>
      <c r="N214" s="75" t="e">
        <f>VLOOKUP($A214,Adressliste_Anmeldungen!$B$2:$AY$191,29,0)</f>
        <v>#N/A</v>
      </c>
      <c r="O214" s="67" t="e">
        <f>"("&amp;VLOOKUP($A214,Adressliste_Anmeldungen!$B$2:$AY$191,49,0)&amp;")"</f>
        <v>#N/A</v>
      </c>
    </row>
    <row r="215" spans="1:15" ht="24.95" customHeight="1" x14ac:dyDescent="0.35">
      <c r="A215" s="72">
        <v>214</v>
      </c>
      <c r="B215" s="68" t="e">
        <f>VLOOKUP($A215,Adressliste_Anmeldungen!$B$2:$AY$191,3,0)</f>
        <v>#N/A</v>
      </c>
      <c r="C215" s="68" t="e">
        <f>VLOOKUP($A215,Adressliste_Anmeldungen!$B$2:$AY$191,4,0)</f>
        <v>#N/A</v>
      </c>
      <c r="D215" s="67" t="e">
        <f>VLOOKUP($A215,Adressliste_Anmeldungen!$B$2:$AY$191,5,0)</f>
        <v>#N/A</v>
      </c>
      <c r="E215" s="67" t="e">
        <f>VLOOKUP($A215,Adressliste_Anmeldungen!$B$2:$AY$191,6,0)</f>
        <v>#N/A</v>
      </c>
      <c r="F215" s="68" t="e">
        <f>VLOOKUP($A215,Adressliste_Anmeldungen!$B$2:$AY$191,10,0)</f>
        <v>#N/A</v>
      </c>
      <c r="G215" s="73" t="e">
        <f>VLOOKUP($A215,Adressliste_Anmeldungen!$B$2:$AY$191,22,0)</f>
        <v>#N/A</v>
      </c>
      <c r="H215" s="73" t="e">
        <f>VLOOKUP($A215,Adressliste_Anmeldungen!$B$2:$AY$191,23,0)</f>
        <v>#N/A</v>
      </c>
      <c r="I215" s="73" t="e">
        <f>VLOOKUP($A215,Adressliste_Anmeldungen!$B$2:$AY$191,24,0)</f>
        <v>#N/A</v>
      </c>
      <c r="J215" s="73" t="e">
        <f>VLOOKUP($A215,Adressliste_Anmeldungen!$B$2:$AY$191,25,0)</f>
        <v>#N/A</v>
      </c>
      <c r="K215" s="73" t="e">
        <f>VLOOKUP($A215,Adressliste_Anmeldungen!$B$2:$AY$191,26,0)</f>
        <v>#N/A</v>
      </c>
      <c r="L215" s="73" t="e">
        <f>VLOOKUP($A215,Adressliste_Anmeldungen!$B$2:$AY$191,27,0)</f>
        <v>#N/A</v>
      </c>
      <c r="M215" s="74" t="e">
        <f>VLOOKUP($A215,Adressliste_Anmeldungen!$B$2:$AY$191,31,0)&amp;" ("&amp;VLOOKUP($A215,Adressliste_Anmeldungen!$B$2:$AY$191,28,0)&amp;")"</f>
        <v>#N/A</v>
      </c>
      <c r="N215" s="75" t="e">
        <f>VLOOKUP($A215,Adressliste_Anmeldungen!$B$2:$AY$191,29,0)</f>
        <v>#N/A</v>
      </c>
      <c r="O215" s="67" t="e">
        <f>"("&amp;VLOOKUP($A215,Adressliste_Anmeldungen!$B$2:$AY$191,49,0)&amp;")"</f>
        <v>#N/A</v>
      </c>
    </row>
    <row r="216" spans="1:15" ht="24.95" customHeight="1" x14ac:dyDescent="0.35">
      <c r="A216" s="72">
        <v>215</v>
      </c>
      <c r="B216" s="68" t="e">
        <f>VLOOKUP($A216,Adressliste_Anmeldungen!$B$2:$AY$191,3,0)</f>
        <v>#N/A</v>
      </c>
      <c r="C216" s="68" t="e">
        <f>VLOOKUP($A216,Adressliste_Anmeldungen!$B$2:$AY$191,4,0)</f>
        <v>#N/A</v>
      </c>
      <c r="D216" s="67" t="e">
        <f>VLOOKUP($A216,Adressliste_Anmeldungen!$B$2:$AY$191,5,0)</f>
        <v>#N/A</v>
      </c>
      <c r="E216" s="67" t="e">
        <f>VLOOKUP($A216,Adressliste_Anmeldungen!$B$2:$AY$191,6,0)</f>
        <v>#N/A</v>
      </c>
      <c r="F216" s="68" t="e">
        <f>VLOOKUP($A216,Adressliste_Anmeldungen!$B$2:$AY$191,10,0)</f>
        <v>#N/A</v>
      </c>
      <c r="G216" s="73" t="e">
        <f>VLOOKUP($A216,Adressliste_Anmeldungen!$B$2:$AY$191,22,0)</f>
        <v>#N/A</v>
      </c>
      <c r="H216" s="73" t="e">
        <f>VLOOKUP($A216,Adressliste_Anmeldungen!$B$2:$AY$191,23,0)</f>
        <v>#N/A</v>
      </c>
      <c r="I216" s="73" t="e">
        <f>VLOOKUP($A216,Adressliste_Anmeldungen!$B$2:$AY$191,24,0)</f>
        <v>#N/A</v>
      </c>
      <c r="J216" s="73" t="e">
        <f>VLOOKUP($A216,Adressliste_Anmeldungen!$B$2:$AY$191,25,0)</f>
        <v>#N/A</v>
      </c>
      <c r="K216" s="73" t="e">
        <f>VLOOKUP($A216,Adressliste_Anmeldungen!$B$2:$AY$191,26,0)</f>
        <v>#N/A</v>
      </c>
      <c r="L216" s="73" t="e">
        <f>VLOOKUP($A216,Adressliste_Anmeldungen!$B$2:$AY$191,27,0)</f>
        <v>#N/A</v>
      </c>
      <c r="M216" s="74" t="e">
        <f>VLOOKUP($A216,Adressliste_Anmeldungen!$B$2:$AY$191,31,0)&amp;" ("&amp;VLOOKUP($A216,Adressliste_Anmeldungen!$B$2:$AY$191,28,0)&amp;")"</f>
        <v>#N/A</v>
      </c>
      <c r="N216" s="75" t="e">
        <f>VLOOKUP($A216,Adressliste_Anmeldungen!$B$2:$AY$191,29,0)</f>
        <v>#N/A</v>
      </c>
      <c r="O216" s="67" t="e">
        <f>"("&amp;VLOOKUP($A216,Adressliste_Anmeldungen!$B$2:$AY$191,49,0)&amp;")"</f>
        <v>#N/A</v>
      </c>
    </row>
    <row r="217" spans="1:15" ht="24.95" customHeight="1" x14ac:dyDescent="0.35">
      <c r="A217" s="72">
        <v>216</v>
      </c>
      <c r="B217" s="68" t="e">
        <f>VLOOKUP($A217,Adressliste_Anmeldungen!$B$2:$AY$191,3,0)</f>
        <v>#N/A</v>
      </c>
      <c r="C217" s="68" t="e">
        <f>VLOOKUP($A217,Adressliste_Anmeldungen!$B$2:$AY$191,4,0)</f>
        <v>#N/A</v>
      </c>
      <c r="D217" s="67" t="e">
        <f>VLOOKUP($A217,Adressliste_Anmeldungen!$B$2:$AY$191,5,0)</f>
        <v>#N/A</v>
      </c>
      <c r="E217" s="67" t="e">
        <f>VLOOKUP($A217,Adressliste_Anmeldungen!$B$2:$AY$191,6,0)</f>
        <v>#N/A</v>
      </c>
      <c r="F217" s="68" t="e">
        <f>VLOOKUP($A217,Adressliste_Anmeldungen!$B$2:$AY$191,10,0)</f>
        <v>#N/A</v>
      </c>
      <c r="G217" s="73" t="e">
        <f>VLOOKUP($A217,Adressliste_Anmeldungen!$B$2:$AY$191,22,0)</f>
        <v>#N/A</v>
      </c>
      <c r="H217" s="73" t="e">
        <f>VLOOKUP($A217,Adressliste_Anmeldungen!$B$2:$AY$191,23,0)</f>
        <v>#N/A</v>
      </c>
      <c r="I217" s="73" t="e">
        <f>VLOOKUP($A217,Adressliste_Anmeldungen!$B$2:$AY$191,24,0)</f>
        <v>#N/A</v>
      </c>
      <c r="J217" s="73" t="e">
        <f>VLOOKUP($A217,Adressliste_Anmeldungen!$B$2:$AY$191,25,0)</f>
        <v>#N/A</v>
      </c>
      <c r="K217" s="73" t="e">
        <f>VLOOKUP($A217,Adressliste_Anmeldungen!$B$2:$AY$191,26,0)</f>
        <v>#N/A</v>
      </c>
      <c r="L217" s="73" t="e">
        <f>VLOOKUP($A217,Adressliste_Anmeldungen!$B$2:$AY$191,27,0)</f>
        <v>#N/A</v>
      </c>
      <c r="M217" s="74" t="e">
        <f>VLOOKUP($A217,Adressliste_Anmeldungen!$B$2:$AY$191,31,0)&amp;" ("&amp;VLOOKUP($A217,Adressliste_Anmeldungen!$B$2:$AY$191,28,0)&amp;")"</f>
        <v>#N/A</v>
      </c>
      <c r="N217" s="75" t="e">
        <f>VLOOKUP($A217,Adressliste_Anmeldungen!$B$2:$AY$191,29,0)</f>
        <v>#N/A</v>
      </c>
      <c r="O217" s="67" t="e">
        <f>"("&amp;VLOOKUP($A217,Adressliste_Anmeldungen!$B$2:$AY$191,49,0)&amp;")"</f>
        <v>#N/A</v>
      </c>
    </row>
    <row r="218" spans="1:15" ht="24.95" customHeight="1" x14ac:dyDescent="0.35">
      <c r="A218" s="72">
        <v>217</v>
      </c>
      <c r="B218" s="68" t="e">
        <f>VLOOKUP($A218,Adressliste_Anmeldungen!$B$2:$AY$191,3,0)</f>
        <v>#N/A</v>
      </c>
      <c r="C218" s="68" t="e">
        <f>VLOOKUP($A218,Adressliste_Anmeldungen!$B$2:$AY$191,4,0)</f>
        <v>#N/A</v>
      </c>
      <c r="D218" s="67" t="e">
        <f>VLOOKUP($A218,Adressliste_Anmeldungen!$B$2:$AY$191,5,0)</f>
        <v>#N/A</v>
      </c>
      <c r="E218" s="67" t="e">
        <f>VLOOKUP($A218,Adressliste_Anmeldungen!$B$2:$AY$191,6,0)</f>
        <v>#N/A</v>
      </c>
      <c r="F218" s="68" t="e">
        <f>VLOOKUP($A218,Adressliste_Anmeldungen!$B$2:$AY$191,10,0)</f>
        <v>#N/A</v>
      </c>
      <c r="G218" s="73" t="e">
        <f>VLOOKUP($A218,Adressliste_Anmeldungen!$B$2:$AY$191,22,0)</f>
        <v>#N/A</v>
      </c>
      <c r="H218" s="73" t="e">
        <f>VLOOKUP($A218,Adressliste_Anmeldungen!$B$2:$AY$191,23,0)</f>
        <v>#N/A</v>
      </c>
      <c r="I218" s="73" t="e">
        <f>VLOOKUP($A218,Adressliste_Anmeldungen!$B$2:$AY$191,24,0)</f>
        <v>#N/A</v>
      </c>
      <c r="J218" s="73" t="e">
        <f>VLOOKUP($A218,Adressliste_Anmeldungen!$B$2:$AY$191,25,0)</f>
        <v>#N/A</v>
      </c>
      <c r="K218" s="73" t="e">
        <f>VLOOKUP($A218,Adressliste_Anmeldungen!$B$2:$AY$191,26,0)</f>
        <v>#N/A</v>
      </c>
      <c r="L218" s="73" t="e">
        <f>VLOOKUP($A218,Adressliste_Anmeldungen!$B$2:$AY$191,27,0)</f>
        <v>#N/A</v>
      </c>
      <c r="M218" s="74" t="e">
        <f>VLOOKUP($A218,Adressliste_Anmeldungen!$B$2:$AY$191,31,0)&amp;" ("&amp;VLOOKUP($A218,Adressliste_Anmeldungen!$B$2:$AY$191,28,0)&amp;")"</f>
        <v>#N/A</v>
      </c>
      <c r="N218" s="75" t="e">
        <f>VLOOKUP($A218,Adressliste_Anmeldungen!$B$2:$AY$191,29,0)</f>
        <v>#N/A</v>
      </c>
      <c r="O218" s="67" t="e">
        <f>"("&amp;VLOOKUP($A218,Adressliste_Anmeldungen!$B$2:$AY$191,49,0)&amp;")"</f>
        <v>#N/A</v>
      </c>
    </row>
    <row r="219" spans="1:15" ht="24.95" customHeight="1" x14ac:dyDescent="0.35">
      <c r="A219" s="72">
        <v>218</v>
      </c>
      <c r="B219" s="68" t="e">
        <f>VLOOKUP($A219,Adressliste_Anmeldungen!$B$2:$AY$191,3,0)</f>
        <v>#N/A</v>
      </c>
      <c r="C219" s="68" t="e">
        <f>VLOOKUP($A219,Adressliste_Anmeldungen!$B$2:$AY$191,4,0)</f>
        <v>#N/A</v>
      </c>
      <c r="D219" s="67" t="e">
        <f>VLOOKUP($A219,Adressliste_Anmeldungen!$B$2:$AY$191,5,0)</f>
        <v>#N/A</v>
      </c>
      <c r="E219" s="67" t="e">
        <f>VLOOKUP($A219,Adressliste_Anmeldungen!$B$2:$AY$191,6,0)</f>
        <v>#N/A</v>
      </c>
      <c r="F219" s="68" t="e">
        <f>VLOOKUP($A219,Adressliste_Anmeldungen!$B$2:$AY$191,10,0)</f>
        <v>#N/A</v>
      </c>
      <c r="G219" s="73" t="e">
        <f>VLOOKUP($A219,Adressliste_Anmeldungen!$B$2:$AY$191,22,0)</f>
        <v>#N/A</v>
      </c>
      <c r="H219" s="73" t="e">
        <f>VLOOKUP($A219,Adressliste_Anmeldungen!$B$2:$AY$191,23,0)</f>
        <v>#N/A</v>
      </c>
      <c r="I219" s="73" t="e">
        <f>VLOOKUP($A219,Adressliste_Anmeldungen!$B$2:$AY$191,24,0)</f>
        <v>#N/A</v>
      </c>
      <c r="J219" s="73" t="e">
        <f>VLOOKUP($A219,Adressliste_Anmeldungen!$B$2:$AY$191,25,0)</f>
        <v>#N/A</v>
      </c>
      <c r="K219" s="73" t="e">
        <f>VLOOKUP($A219,Adressliste_Anmeldungen!$B$2:$AY$191,26,0)</f>
        <v>#N/A</v>
      </c>
      <c r="L219" s="73" t="e">
        <f>VLOOKUP($A219,Adressliste_Anmeldungen!$B$2:$AY$191,27,0)</f>
        <v>#N/A</v>
      </c>
      <c r="M219" s="74" t="e">
        <f>VLOOKUP($A219,Adressliste_Anmeldungen!$B$2:$AY$191,31,0)&amp;" ("&amp;VLOOKUP($A219,Adressliste_Anmeldungen!$B$2:$AY$191,28,0)&amp;")"</f>
        <v>#N/A</v>
      </c>
      <c r="N219" s="75" t="e">
        <f>VLOOKUP($A219,Adressliste_Anmeldungen!$B$2:$AY$191,29,0)</f>
        <v>#N/A</v>
      </c>
      <c r="O219" s="67" t="e">
        <f>"("&amp;VLOOKUP($A219,Adressliste_Anmeldungen!$B$2:$AY$191,49,0)&amp;")"</f>
        <v>#N/A</v>
      </c>
    </row>
    <row r="220" spans="1:15" ht="24.95" customHeight="1" x14ac:dyDescent="0.35">
      <c r="A220" s="72">
        <v>219</v>
      </c>
      <c r="B220" s="68" t="e">
        <f>VLOOKUP($A220,Adressliste_Anmeldungen!$B$2:$AY$191,3,0)</f>
        <v>#N/A</v>
      </c>
      <c r="C220" s="68" t="e">
        <f>VLOOKUP($A220,Adressliste_Anmeldungen!$B$2:$AY$191,4,0)</f>
        <v>#N/A</v>
      </c>
      <c r="D220" s="67" t="e">
        <f>VLOOKUP($A220,Adressliste_Anmeldungen!$B$2:$AY$191,5,0)</f>
        <v>#N/A</v>
      </c>
      <c r="E220" s="67" t="e">
        <f>VLOOKUP($A220,Adressliste_Anmeldungen!$B$2:$AY$191,6,0)</f>
        <v>#N/A</v>
      </c>
      <c r="F220" s="68" t="e">
        <f>VLOOKUP($A220,Adressliste_Anmeldungen!$B$2:$AY$191,10,0)</f>
        <v>#N/A</v>
      </c>
      <c r="G220" s="73" t="e">
        <f>VLOOKUP($A220,Adressliste_Anmeldungen!$B$2:$AY$191,22,0)</f>
        <v>#N/A</v>
      </c>
      <c r="H220" s="73" t="e">
        <f>VLOOKUP($A220,Adressliste_Anmeldungen!$B$2:$AY$191,23,0)</f>
        <v>#N/A</v>
      </c>
      <c r="I220" s="73" t="e">
        <f>VLOOKUP($A220,Adressliste_Anmeldungen!$B$2:$AY$191,24,0)</f>
        <v>#N/A</v>
      </c>
      <c r="J220" s="73" t="e">
        <f>VLOOKUP($A220,Adressliste_Anmeldungen!$B$2:$AY$191,25,0)</f>
        <v>#N/A</v>
      </c>
      <c r="K220" s="73" t="e">
        <f>VLOOKUP($A220,Adressliste_Anmeldungen!$B$2:$AY$191,26,0)</f>
        <v>#N/A</v>
      </c>
      <c r="L220" s="73" t="e">
        <f>VLOOKUP($A220,Adressliste_Anmeldungen!$B$2:$AY$191,27,0)</f>
        <v>#N/A</v>
      </c>
      <c r="M220" s="74" t="e">
        <f>VLOOKUP($A220,Adressliste_Anmeldungen!$B$2:$AY$191,31,0)&amp;" ("&amp;VLOOKUP($A220,Adressliste_Anmeldungen!$B$2:$AY$191,28,0)&amp;")"</f>
        <v>#N/A</v>
      </c>
      <c r="N220" s="75" t="e">
        <f>VLOOKUP($A220,Adressliste_Anmeldungen!$B$2:$AY$191,29,0)</f>
        <v>#N/A</v>
      </c>
      <c r="O220" s="67" t="e">
        <f>"("&amp;VLOOKUP($A220,Adressliste_Anmeldungen!$B$2:$AY$191,49,0)&amp;")"</f>
        <v>#N/A</v>
      </c>
    </row>
    <row r="221" spans="1:15" ht="24.95" customHeight="1" x14ac:dyDescent="0.35">
      <c r="A221" s="72">
        <v>220</v>
      </c>
      <c r="B221" s="68" t="e">
        <f>VLOOKUP($A221,Adressliste_Anmeldungen!$B$2:$AY$191,3,0)</f>
        <v>#N/A</v>
      </c>
      <c r="C221" s="68" t="e">
        <f>VLOOKUP($A221,Adressliste_Anmeldungen!$B$2:$AY$191,4,0)</f>
        <v>#N/A</v>
      </c>
      <c r="D221" s="67" t="e">
        <f>VLOOKUP($A221,Adressliste_Anmeldungen!$B$2:$AY$191,5,0)</f>
        <v>#N/A</v>
      </c>
      <c r="E221" s="67" t="e">
        <f>VLOOKUP($A221,Adressliste_Anmeldungen!$B$2:$AY$191,6,0)</f>
        <v>#N/A</v>
      </c>
      <c r="F221" s="68" t="e">
        <f>VLOOKUP($A221,Adressliste_Anmeldungen!$B$2:$AY$191,10,0)</f>
        <v>#N/A</v>
      </c>
      <c r="G221" s="73" t="e">
        <f>VLOOKUP($A221,Adressliste_Anmeldungen!$B$2:$AY$191,22,0)</f>
        <v>#N/A</v>
      </c>
      <c r="H221" s="73" t="e">
        <f>VLOOKUP($A221,Adressliste_Anmeldungen!$B$2:$AY$191,23,0)</f>
        <v>#N/A</v>
      </c>
      <c r="I221" s="73" t="e">
        <f>VLOOKUP($A221,Adressliste_Anmeldungen!$B$2:$AY$191,24,0)</f>
        <v>#N/A</v>
      </c>
      <c r="J221" s="73" t="e">
        <f>VLOOKUP($A221,Adressliste_Anmeldungen!$B$2:$AY$191,25,0)</f>
        <v>#N/A</v>
      </c>
      <c r="K221" s="73" t="e">
        <f>VLOOKUP($A221,Adressliste_Anmeldungen!$B$2:$AY$191,26,0)</f>
        <v>#N/A</v>
      </c>
      <c r="L221" s="73" t="e">
        <f>VLOOKUP($A221,Adressliste_Anmeldungen!$B$2:$AY$191,27,0)</f>
        <v>#N/A</v>
      </c>
      <c r="M221" s="74" t="e">
        <f>VLOOKUP($A221,Adressliste_Anmeldungen!$B$2:$AY$191,31,0)&amp;" ("&amp;VLOOKUP($A221,Adressliste_Anmeldungen!$B$2:$AY$191,28,0)&amp;")"</f>
        <v>#N/A</v>
      </c>
      <c r="N221" s="75" t="e">
        <f>VLOOKUP($A221,Adressliste_Anmeldungen!$B$2:$AY$191,29,0)</f>
        <v>#N/A</v>
      </c>
      <c r="O221" s="67" t="e">
        <f>"("&amp;VLOOKUP($A221,Adressliste_Anmeldungen!$B$2:$AY$191,49,0)&amp;")"</f>
        <v>#N/A</v>
      </c>
    </row>
    <row r="222" spans="1:15" ht="24.95" customHeight="1" x14ac:dyDescent="0.35">
      <c r="A222" s="72">
        <v>221</v>
      </c>
      <c r="B222" s="68" t="e">
        <f>VLOOKUP($A222,Adressliste_Anmeldungen!$B$2:$AY$191,3,0)</f>
        <v>#N/A</v>
      </c>
      <c r="C222" s="68" t="e">
        <f>VLOOKUP($A222,Adressliste_Anmeldungen!$B$2:$AY$191,4,0)</f>
        <v>#N/A</v>
      </c>
      <c r="D222" s="67" t="e">
        <f>VLOOKUP($A222,Adressliste_Anmeldungen!$B$2:$AY$191,5,0)</f>
        <v>#N/A</v>
      </c>
      <c r="E222" s="67" t="e">
        <f>VLOOKUP($A222,Adressliste_Anmeldungen!$B$2:$AY$191,6,0)</f>
        <v>#N/A</v>
      </c>
      <c r="F222" s="68" t="e">
        <f>VLOOKUP($A222,Adressliste_Anmeldungen!$B$2:$AY$191,10,0)</f>
        <v>#N/A</v>
      </c>
      <c r="G222" s="73" t="e">
        <f>VLOOKUP($A222,Adressliste_Anmeldungen!$B$2:$AY$191,22,0)</f>
        <v>#N/A</v>
      </c>
      <c r="H222" s="73" t="e">
        <f>VLOOKUP($A222,Adressliste_Anmeldungen!$B$2:$AY$191,23,0)</f>
        <v>#N/A</v>
      </c>
      <c r="I222" s="73" t="e">
        <f>VLOOKUP($A222,Adressliste_Anmeldungen!$B$2:$AY$191,24,0)</f>
        <v>#N/A</v>
      </c>
      <c r="J222" s="73" t="e">
        <f>VLOOKUP($A222,Adressliste_Anmeldungen!$B$2:$AY$191,25,0)</f>
        <v>#N/A</v>
      </c>
      <c r="K222" s="73" t="e">
        <f>VLOOKUP($A222,Adressliste_Anmeldungen!$B$2:$AY$191,26,0)</f>
        <v>#N/A</v>
      </c>
      <c r="L222" s="73" t="e">
        <f>VLOOKUP($A222,Adressliste_Anmeldungen!$B$2:$AY$191,27,0)</f>
        <v>#N/A</v>
      </c>
      <c r="M222" s="74" t="e">
        <f>VLOOKUP($A222,Adressliste_Anmeldungen!$B$2:$AY$191,31,0)&amp;" ("&amp;VLOOKUP($A222,Adressliste_Anmeldungen!$B$2:$AY$191,28,0)&amp;")"</f>
        <v>#N/A</v>
      </c>
      <c r="N222" s="75" t="e">
        <f>VLOOKUP($A222,Adressliste_Anmeldungen!$B$2:$AY$191,29,0)</f>
        <v>#N/A</v>
      </c>
      <c r="O222" s="67" t="e">
        <f>"("&amp;VLOOKUP($A222,Adressliste_Anmeldungen!$B$2:$AY$191,49,0)&amp;")"</f>
        <v>#N/A</v>
      </c>
    </row>
    <row r="223" spans="1:15" ht="24.95" customHeight="1" x14ac:dyDescent="0.35">
      <c r="A223" s="72">
        <v>222</v>
      </c>
      <c r="B223" s="68" t="e">
        <f>VLOOKUP($A223,Adressliste_Anmeldungen!$B$2:$AY$191,3,0)</f>
        <v>#N/A</v>
      </c>
      <c r="C223" s="68" t="e">
        <f>VLOOKUP($A223,Adressliste_Anmeldungen!$B$2:$AY$191,4,0)</f>
        <v>#N/A</v>
      </c>
      <c r="D223" s="67" t="e">
        <f>VLOOKUP($A223,Adressliste_Anmeldungen!$B$2:$AY$191,5,0)</f>
        <v>#N/A</v>
      </c>
      <c r="E223" s="67" t="e">
        <f>VLOOKUP($A223,Adressliste_Anmeldungen!$B$2:$AY$191,6,0)</f>
        <v>#N/A</v>
      </c>
      <c r="F223" s="68" t="e">
        <f>VLOOKUP($A223,Adressliste_Anmeldungen!$B$2:$AY$191,10,0)</f>
        <v>#N/A</v>
      </c>
      <c r="G223" s="73" t="e">
        <f>VLOOKUP($A223,Adressliste_Anmeldungen!$B$2:$AY$191,22,0)</f>
        <v>#N/A</v>
      </c>
      <c r="H223" s="73" t="e">
        <f>VLOOKUP($A223,Adressliste_Anmeldungen!$B$2:$AY$191,23,0)</f>
        <v>#N/A</v>
      </c>
      <c r="I223" s="73" t="e">
        <f>VLOOKUP($A223,Adressliste_Anmeldungen!$B$2:$AY$191,24,0)</f>
        <v>#N/A</v>
      </c>
      <c r="J223" s="73" t="e">
        <f>VLOOKUP($A223,Adressliste_Anmeldungen!$B$2:$AY$191,25,0)</f>
        <v>#N/A</v>
      </c>
      <c r="K223" s="73" t="e">
        <f>VLOOKUP($A223,Adressliste_Anmeldungen!$B$2:$AY$191,26,0)</f>
        <v>#N/A</v>
      </c>
      <c r="L223" s="73" t="e">
        <f>VLOOKUP($A223,Adressliste_Anmeldungen!$B$2:$AY$191,27,0)</f>
        <v>#N/A</v>
      </c>
      <c r="M223" s="74" t="e">
        <f>VLOOKUP($A223,Adressliste_Anmeldungen!$B$2:$AY$191,31,0)&amp;" ("&amp;VLOOKUP($A223,Adressliste_Anmeldungen!$B$2:$AY$191,28,0)&amp;")"</f>
        <v>#N/A</v>
      </c>
      <c r="N223" s="75" t="e">
        <f>VLOOKUP($A223,Adressliste_Anmeldungen!$B$2:$AY$191,29,0)</f>
        <v>#N/A</v>
      </c>
      <c r="O223" s="67" t="e">
        <f>"("&amp;VLOOKUP($A223,Adressliste_Anmeldungen!$B$2:$AY$191,49,0)&amp;")"</f>
        <v>#N/A</v>
      </c>
    </row>
    <row r="224" spans="1:15" ht="24.95" customHeight="1" x14ac:dyDescent="0.35">
      <c r="A224" s="72">
        <v>223</v>
      </c>
      <c r="B224" s="68" t="e">
        <f>VLOOKUP($A224,Adressliste_Anmeldungen!$B$2:$AY$191,3,0)</f>
        <v>#N/A</v>
      </c>
      <c r="C224" s="68" t="e">
        <f>VLOOKUP($A224,Adressliste_Anmeldungen!$B$2:$AY$191,4,0)</f>
        <v>#N/A</v>
      </c>
      <c r="D224" s="67" t="e">
        <f>VLOOKUP($A224,Adressliste_Anmeldungen!$B$2:$AY$191,5,0)</f>
        <v>#N/A</v>
      </c>
      <c r="E224" s="67" t="e">
        <f>VLOOKUP($A224,Adressliste_Anmeldungen!$B$2:$AY$191,6,0)</f>
        <v>#N/A</v>
      </c>
      <c r="F224" s="68" t="e">
        <f>VLOOKUP($A224,Adressliste_Anmeldungen!$B$2:$AY$191,10,0)</f>
        <v>#N/A</v>
      </c>
      <c r="G224" s="73" t="e">
        <f>VLOOKUP($A224,Adressliste_Anmeldungen!$B$2:$AY$191,22,0)</f>
        <v>#N/A</v>
      </c>
      <c r="H224" s="73" t="e">
        <f>VLOOKUP($A224,Adressliste_Anmeldungen!$B$2:$AY$191,23,0)</f>
        <v>#N/A</v>
      </c>
      <c r="I224" s="73" t="e">
        <f>VLOOKUP($A224,Adressliste_Anmeldungen!$B$2:$AY$191,24,0)</f>
        <v>#N/A</v>
      </c>
      <c r="J224" s="73" t="e">
        <f>VLOOKUP($A224,Adressliste_Anmeldungen!$B$2:$AY$191,25,0)</f>
        <v>#N/A</v>
      </c>
      <c r="K224" s="73" t="e">
        <f>VLOOKUP($A224,Adressliste_Anmeldungen!$B$2:$AY$191,26,0)</f>
        <v>#N/A</v>
      </c>
      <c r="L224" s="73" t="e">
        <f>VLOOKUP($A224,Adressliste_Anmeldungen!$B$2:$AY$191,27,0)</f>
        <v>#N/A</v>
      </c>
      <c r="M224" s="74" t="e">
        <f>VLOOKUP($A224,Adressliste_Anmeldungen!$B$2:$AY$191,31,0)&amp;" ("&amp;VLOOKUP($A224,Adressliste_Anmeldungen!$B$2:$AY$191,28,0)&amp;")"</f>
        <v>#N/A</v>
      </c>
      <c r="N224" s="75" t="e">
        <f>VLOOKUP($A224,Adressliste_Anmeldungen!$B$2:$AY$191,29,0)</f>
        <v>#N/A</v>
      </c>
      <c r="O224" s="67" t="e">
        <f>"("&amp;VLOOKUP($A224,Adressliste_Anmeldungen!$B$2:$AY$191,49,0)&amp;")"</f>
        <v>#N/A</v>
      </c>
    </row>
    <row r="225" spans="1:15" ht="24.95" customHeight="1" x14ac:dyDescent="0.35">
      <c r="A225" s="72">
        <v>224</v>
      </c>
      <c r="B225" s="68" t="e">
        <f>VLOOKUP($A225,Adressliste_Anmeldungen!$B$2:$AY$191,3,0)</f>
        <v>#N/A</v>
      </c>
      <c r="C225" s="68" t="e">
        <f>VLOOKUP($A225,Adressliste_Anmeldungen!$B$2:$AY$191,4,0)</f>
        <v>#N/A</v>
      </c>
      <c r="D225" s="67" t="e">
        <f>VLOOKUP($A225,Adressliste_Anmeldungen!$B$2:$AY$191,5,0)</f>
        <v>#N/A</v>
      </c>
      <c r="E225" s="67" t="e">
        <f>VLOOKUP($A225,Adressliste_Anmeldungen!$B$2:$AY$191,6,0)</f>
        <v>#N/A</v>
      </c>
      <c r="F225" s="68" t="e">
        <f>VLOOKUP($A225,Adressliste_Anmeldungen!$B$2:$AY$191,10,0)</f>
        <v>#N/A</v>
      </c>
      <c r="G225" s="73" t="e">
        <f>VLOOKUP($A225,Adressliste_Anmeldungen!$B$2:$AY$191,22,0)</f>
        <v>#N/A</v>
      </c>
      <c r="H225" s="73" t="e">
        <f>VLOOKUP($A225,Adressliste_Anmeldungen!$B$2:$AY$191,23,0)</f>
        <v>#N/A</v>
      </c>
      <c r="I225" s="73" t="e">
        <f>VLOOKUP($A225,Adressliste_Anmeldungen!$B$2:$AY$191,24,0)</f>
        <v>#N/A</v>
      </c>
      <c r="J225" s="73" t="e">
        <f>VLOOKUP($A225,Adressliste_Anmeldungen!$B$2:$AY$191,25,0)</f>
        <v>#N/A</v>
      </c>
      <c r="K225" s="73" t="e">
        <f>VLOOKUP($A225,Adressliste_Anmeldungen!$B$2:$AY$191,26,0)</f>
        <v>#N/A</v>
      </c>
      <c r="L225" s="73" t="e">
        <f>VLOOKUP($A225,Adressliste_Anmeldungen!$B$2:$AY$191,27,0)</f>
        <v>#N/A</v>
      </c>
      <c r="M225" s="74" t="e">
        <f>VLOOKUP($A225,Adressliste_Anmeldungen!$B$2:$AY$191,31,0)&amp;" ("&amp;VLOOKUP($A225,Adressliste_Anmeldungen!$B$2:$AY$191,28,0)&amp;")"</f>
        <v>#N/A</v>
      </c>
      <c r="N225" s="75" t="e">
        <f>VLOOKUP($A225,Adressliste_Anmeldungen!$B$2:$AY$191,29,0)</f>
        <v>#N/A</v>
      </c>
      <c r="O225" s="67" t="e">
        <f>"("&amp;VLOOKUP($A225,Adressliste_Anmeldungen!$B$2:$AY$191,49,0)&amp;")"</f>
        <v>#N/A</v>
      </c>
    </row>
    <row r="226" spans="1:15" ht="24.95" customHeight="1" x14ac:dyDescent="0.35">
      <c r="A226" s="72">
        <v>225</v>
      </c>
      <c r="B226" s="68" t="e">
        <f>VLOOKUP($A226,Adressliste_Anmeldungen!$B$2:$AY$191,3,0)</f>
        <v>#N/A</v>
      </c>
      <c r="C226" s="68" t="e">
        <f>VLOOKUP($A226,Adressliste_Anmeldungen!$B$2:$AY$191,4,0)</f>
        <v>#N/A</v>
      </c>
      <c r="D226" s="67" t="e">
        <f>VLOOKUP($A226,Adressliste_Anmeldungen!$B$2:$AY$191,5,0)</f>
        <v>#N/A</v>
      </c>
      <c r="E226" s="67" t="e">
        <f>VLOOKUP($A226,Adressliste_Anmeldungen!$B$2:$AY$191,6,0)</f>
        <v>#N/A</v>
      </c>
      <c r="F226" s="68" t="e">
        <f>VLOOKUP($A226,Adressliste_Anmeldungen!$B$2:$AY$191,10,0)</f>
        <v>#N/A</v>
      </c>
      <c r="G226" s="73" t="e">
        <f>VLOOKUP($A226,Adressliste_Anmeldungen!$B$2:$AY$191,22,0)</f>
        <v>#N/A</v>
      </c>
      <c r="H226" s="73" t="e">
        <f>VLOOKUP($A226,Adressliste_Anmeldungen!$B$2:$AY$191,23,0)</f>
        <v>#N/A</v>
      </c>
      <c r="I226" s="73" t="e">
        <f>VLOOKUP($A226,Adressliste_Anmeldungen!$B$2:$AY$191,24,0)</f>
        <v>#N/A</v>
      </c>
      <c r="J226" s="73" t="e">
        <f>VLOOKUP($A226,Adressliste_Anmeldungen!$B$2:$AY$191,25,0)</f>
        <v>#N/A</v>
      </c>
      <c r="K226" s="73" t="e">
        <f>VLOOKUP($A226,Adressliste_Anmeldungen!$B$2:$AY$191,26,0)</f>
        <v>#N/A</v>
      </c>
      <c r="L226" s="73" t="e">
        <f>VLOOKUP($A226,Adressliste_Anmeldungen!$B$2:$AY$191,27,0)</f>
        <v>#N/A</v>
      </c>
      <c r="M226" s="74" t="e">
        <f>VLOOKUP($A226,Adressliste_Anmeldungen!$B$2:$AY$191,31,0)&amp;" ("&amp;VLOOKUP($A226,Adressliste_Anmeldungen!$B$2:$AY$191,28,0)&amp;")"</f>
        <v>#N/A</v>
      </c>
      <c r="N226" s="75" t="e">
        <f>VLOOKUP($A226,Adressliste_Anmeldungen!$B$2:$AY$191,29,0)</f>
        <v>#N/A</v>
      </c>
      <c r="O226" s="67" t="e">
        <f>"("&amp;VLOOKUP($A226,Adressliste_Anmeldungen!$B$2:$AY$191,49,0)&amp;")"</f>
        <v>#N/A</v>
      </c>
    </row>
    <row r="227" spans="1:15" ht="24.95" customHeight="1" x14ac:dyDescent="0.35">
      <c r="A227" s="72">
        <v>226</v>
      </c>
      <c r="B227" s="68" t="e">
        <f>VLOOKUP($A227,Adressliste_Anmeldungen!$B$2:$AY$191,3,0)</f>
        <v>#N/A</v>
      </c>
      <c r="C227" s="68" t="e">
        <f>VLOOKUP($A227,Adressliste_Anmeldungen!$B$2:$AY$191,4,0)</f>
        <v>#N/A</v>
      </c>
      <c r="D227" s="67" t="e">
        <f>VLOOKUP($A227,Adressliste_Anmeldungen!$B$2:$AY$191,5,0)</f>
        <v>#N/A</v>
      </c>
      <c r="E227" s="67" t="e">
        <f>VLOOKUP($A227,Adressliste_Anmeldungen!$B$2:$AY$191,6,0)</f>
        <v>#N/A</v>
      </c>
      <c r="F227" s="68" t="e">
        <f>VLOOKUP($A227,Adressliste_Anmeldungen!$B$2:$AY$191,10,0)</f>
        <v>#N/A</v>
      </c>
      <c r="G227" s="73" t="e">
        <f>VLOOKUP($A227,Adressliste_Anmeldungen!$B$2:$AY$191,22,0)</f>
        <v>#N/A</v>
      </c>
      <c r="H227" s="73" t="e">
        <f>VLOOKUP($A227,Adressliste_Anmeldungen!$B$2:$AY$191,23,0)</f>
        <v>#N/A</v>
      </c>
      <c r="I227" s="73" t="e">
        <f>VLOOKUP($A227,Adressliste_Anmeldungen!$B$2:$AY$191,24,0)</f>
        <v>#N/A</v>
      </c>
      <c r="J227" s="73" t="e">
        <f>VLOOKUP($A227,Adressliste_Anmeldungen!$B$2:$AY$191,25,0)</f>
        <v>#N/A</v>
      </c>
      <c r="K227" s="73" t="e">
        <f>VLOOKUP($A227,Adressliste_Anmeldungen!$B$2:$AY$191,26,0)</f>
        <v>#N/A</v>
      </c>
      <c r="L227" s="73" t="e">
        <f>VLOOKUP($A227,Adressliste_Anmeldungen!$B$2:$AY$191,27,0)</f>
        <v>#N/A</v>
      </c>
      <c r="M227" s="74" t="e">
        <f>VLOOKUP($A227,Adressliste_Anmeldungen!$B$2:$AY$191,31,0)&amp;" ("&amp;VLOOKUP($A227,Adressliste_Anmeldungen!$B$2:$AY$191,28,0)&amp;")"</f>
        <v>#N/A</v>
      </c>
      <c r="N227" s="75" t="e">
        <f>VLOOKUP($A227,Adressliste_Anmeldungen!$B$2:$AY$191,29,0)</f>
        <v>#N/A</v>
      </c>
      <c r="O227" s="67" t="e">
        <f>"("&amp;VLOOKUP($A227,Adressliste_Anmeldungen!$B$2:$AY$191,49,0)&amp;")"</f>
        <v>#N/A</v>
      </c>
    </row>
    <row r="228" spans="1:15" ht="24.95" customHeight="1" x14ac:dyDescent="0.35">
      <c r="A228" s="72">
        <v>227</v>
      </c>
      <c r="B228" s="68" t="e">
        <f>VLOOKUP($A228,Adressliste_Anmeldungen!$B$2:$AY$191,3,0)</f>
        <v>#N/A</v>
      </c>
      <c r="C228" s="68" t="e">
        <f>VLOOKUP($A228,Adressliste_Anmeldungen!$B$2:$AY$191,4,0)</f>
        <v>#N/A</v>
      </c>
      <c r="D228" s="67" t="e">
        <f>VLOOKUP($A228,Adressliste_Anmeldungen!$B$2:$AY$191,5,0)</f>
        <v>#N/A</v>
      </c>
      <c r="E228" s="67" t="e">
        <f>VLOOKUP($A228,Adressliste_Anmeldungen!$B$2:$AY$191,6,0)</f>
        <v>#N/A</v>
      </c>
      <c r="F228" s="68" t="e">
        <f>VLOOKUP($A228,Adressliste_Anmeldungen!$B$2:$AY$191,10,0)</f>
        <v>#N/A</v>
      </c>
      <c r="G228" s="73" t="e">
        <f>VLOOKUP($A228,Adressliste_Anmeldungen!$B$2:$AY$191,22,0)</f>
        <v>#N/A</v>
      </c>
      <c r="H228" s="73" t="e">
        <f>VLOOKUP($A228,Adressliste_Anmeldungen!$B$2:$AY$191,23,0)</f>
        <v>#N/A</v>
      </c>
      <c r="I228" s="73" t="e">
        <f>VLOOKUP($A228,Adressliste_Anmeldungen!$B$2:$AY$191,24,0)</f>
        <v>#N/A</v>
      </c>
      <c r="J228" s="73" t="e">
        <f>VLOOKUP($A228,Adressliste_Anmeldungen!$B$2:$AY$191,25,0)</f>
        <v>#N/A</v>
      </c>
      <c r="K228" s="73" t="e">
        <f>VLOOKUP($A228,Adressliste_Anmeldungen!$B$2:$AY$191,26,0)</f>
        <v>#N/A</v>
      </c>
      <c r="L228" s="73" t="e">
        <f>VLOOKUP($A228,Adressliste_Anmeldungen!$B$2:$AY$191,27,0)</f>
        <v>#N/A</v>
      </c>
      <c r="M228" s="74" t="e">
        <f>VLOOKUP($A228,Adressliste_Anmeldungen!$B$2:$AY$191,31,0)&amp;" ("&amp;VLOOKUP($A228,Adressliste_Anmeldungen!$B$2:$AY$191,28,0)&amp;")"</f>
        <v>#N/A</v>
      </c>
      <c r="N228" s="75" t="e">
        <f>VLOOKUP($A228,Adressliste_Anmeldungen!$B$2:$AY$191,29,0)</f>
        <v>#N/A</v>
      </c>
      <c r="O228" s="67" t="e">
        <f>"("&amp;VLOOKUP($A228,Adressliste_Anmeldungen!$B$2:$AY$191,49,0)&amp;")"</f>
        <v>#N/A</v>
      </c>
    </row>
    <row r="229" spans="1:15" ht="24.95" customHeight="1" x14ac:dyDescent="0.35">
      <c r="A229" s="72">
        <v>228</v>
      </c>
      <c r="B229" s="68" t="e">
        <f>VLOOKUP($A229,Adressliste_Anmeldungen!$B$2:$AY$191,3,0)</f>
        <v>#N/A</v>
      </c>
      <c r="C229" s="68" t="e">
        <f>VLOOKUP($A229,Adressliste_Anmeldungen!$B$2:$AY$191,4,0)</f>
        <v>#N/A</v>
      </c>
      <c r="D229" s="67" t="e">
        <f>VLOOKUP($A229,Adressliste_Anmeldungen!$B$2:$AY$191,5,0)</f>
        <v>#N/A</v>
      </c>
      <c r="E229" s="67" t="e">
        <f>VLOOKUP($A229,Adressliste_Anmeldungen!$B$2:$AY$191,6,0)</f>
        <v>#N/A</v>
      </c>
      <c r="F229" s="68" t="e">
        <f>VLOOKUP($A229,Adressliste_Anmeldungen!$B$2:$AY$191,10,0)</f>
        <v>#N/A</v>
      </c>
      <c r="G229" s="73" t="e">
        <f>VLOOKUP($A229,Adressliste_Anmeldungen!$B$2:$AY$191,22,0)</f>
        <v>#N/A</v>
      </c>
      <c r="H229" s="73" t="e">
        <f>VLOOKUP($A229,Adressliste_Anmeldungen!$B$2:$AY$191,23,0)</f>
        <v>#N/A</v>
      </c>
      <c r="I229" s="73" t="e">
        <f>VLOOKUP($A229,Adressliste_Anmeldungen!$B$2:$AY$191,24,0)</f>
        <v>#N/A</v>
      </c>
      <c r="J229" s="73" t="e">
        <f>VLOOKUP($A229,Adressliste_Anmeldungen!$B$2:$AY$191,25,0)</f>
        <v>#N/A</v>
      </c>
      <c r="K229" s="73" t="e">
        <f>VLOOKUP($A229,Adressliste_Anmeldungen!$B$2:$AY$191,26,0)</f>
        <v>#N/A</v>
      </c>
      <c r="L229" s="73" t="e">
        <f>VLOOKUP($A229,Adressliste_Anmeldungen!$B$2:$AY$191,27,0)</f>
        <v>#N/A</v>
      </c>
      <c r="M229" s="74" t="e">
        <f>VLOOKUP($A229,Adressliste_Anmeldungen!$B$2:$AY$191,31,0)&amp;" ("&amp;VLOOKUP($A229,Adressliste_Anmeldungen!$B$2:$AY$191,28,0)&amp;")"</f>
        <v>#N/A</v>
      </c>
      <c r="N229" s="75" t="e">
        <f>VLOOKUP($A229,Adressliste_Anmeldungen!$B$2:$AY$191,29,0)</f>
        <v>#N/A</v>
      </c>
      <c r="O229" s="67" t="e">
        <f>"("&amp;VLOOKUP($A229,Adressliste_Anmeldungen!$B$2:$AY$191,49,0)&amp;")"</f>
        <v>#N/A</v>
      </c>
    </row>
    <row r="230" spans="1:15" ht="24.95" customHeight="1" x14ac:dyDescent="0.35">
      <c r="A230" s="72">
        <v>229</v>
      </c>
      <c r="B230" s="68" t="e">
        <f>VLOOKUP($A230,Adressliste_Anmeldungen!$B$2:$AY$191,3,0)</f>
        <v>#N/A</v>
      </c>
      <c r="C230" s="68" t="e">
        <f>VLOOKUP($A230,Adressliste_Anmeldungen!$B$2:$AY$191,4,0)</f>
        <v>#N/A</v>
      </c>
      <c r="D230" s="67" t="e">
        <f>VLOOKUP($A230,Adressliste_Anmeldungen!$B$2:$AY$191,5,0)</f>
        <v>#N/A</v>
      </c>
      <c r="E230" s="67" t="e">
        <f>VLOOKUP($A230,Adressliste_Anmeldungen!$B$2:$AY$191,6,0)</f>
        <v>#N/A</v>
      </c>
      <c r="F230" s="68" t="e">
        <f>VLOOKUP($A230,Adressliste_Anmeldungen!$B$2:$AY$191,10,0)</f>
        <v>#N/A</v>
      </c>
      <c r="G230" s="73" t="e">
        <f>VLOOKUP($A230,Adressliste_Anmeldungen!$B$2:$AY$191,22,0)</f>
        <v>#N/A</v>
      </c>
      <c r="H230" s="73" t="e">
        <f>VLOOKUP($A230,Adressliste_Anmeldungen!$B$2:$AY$191,23,0)</f>
        <v>#N/A</v>
      </c>
      <c r="I230" s="73" t="e">
        <f>VLOOKUP($A230,Adressliste_Anmeldungen!$B$2:$AY$191,24,0)</f>
        <v>#N/A</v>
      </c>
      <c r="J230" s="73" t="e">
        <f>VLOOKUP($A230,Adressliste_Anmeldungen!$B$2:$AY$191,25,0)</f>
        <v>#N/A</v>
      </c>
      <c r="K230" s="73" t="e">
        <f>VLOOKUP($A230,Adressliste_Anmeldungen!$B$2:$AY$191,26,0)</f>
        <v>#N/A</v>
      </c>
      <c r="L230" s="73" t="e">
        <f>VLOOKUP($A230,Adressliste_Anmeldungen!$B$2:$AY$191,27,0)</f>
        <v>#N/A</v>
      </c>
      <c r="M230" s="74" t="e">
        <f>VLOOKUP($A230,Adressliste_Anmeldungen!$B$2:$AY$191,31,0)&amp;" ("&amp;VLOOKUP($A230,Adressliste_Anmeldungen!$B$2:$AY$191,28,0)&amp;")"</f>
        <v>#N/A</v>
      </c>
      <c r="N230" s="75" t="e">
        <f>VLOOKUP($A230,Adressliste_Anmeldungen!$B$2:$AY$191,29,0)</f>
        <v>#N/A</v>
      </c>
      <c r="O230" s="67" t="e">
        <f>"("&amp;VLOOKUP($A230,Adressliste_Anmeldungen!$B$2:$AY$191,49,0)&amp;")"</f>
        <v>#N/A</v>
      </c>
    </row>
    <row r="231" spans="1:15" ht="24.95" customHeight="1" x14ac:dyDescent="0.35">
      <c r="A231" s="72">
        <v>230</v>
      </c>
      <c r="B231" s="68" t="e">
        <f>VLOOKUP($A231,Adressliste_Anmeldungen!$B$2:$AY$191,3,0)</f>
        <v>#N/A</v>
      </c>
      <c r="C231" s="68" t="e">
        <f>VLOOKUP($A231,Adressliste_Anmeldungen!$B$2:$AY$191,4,0)</f>
        <v>#N/A</v>
      </c>
      <c r="D231" s="67" t="e">
        <f>VLOOKUP($A231,Adressliste_Anmeldungen!$B$2:$AY$191,5,0)</f>
        <v>#N/A</v>
      </c>
      <c r="E231" s="67" t="e">
        <f>VLOOKUP($A231,Adressliste_Anmeldungen!$B$2:$AY$191,6,0)</f>
        <v>#N/A</v>
      </c>
      <c r="F231" s="68" t="e">
        <f>VLOOKUP($A231,Adressliste_Anmeldungen!$B$2:$AY$191,10,0)</f>
        <v>#N/A</v>
      </c>
      <c r="G231" s="73" t="e">
        <f>VLOOKUP($A231,Adressliste_Anmeldungen!$B$2:$AY$191,22,0)</f>
        <v>#N/A</v>
      </c>
      <c r="H231" s="73" t="e">
        <f>VLOOKUP($A231,Adressliste_Anmeldungen!$B$2:$AY$191,23,0)</f>
        <v>#N/A</v>
      </c>
      <c r="I231" s="73" t="e">
        <f>VLOOKUP($A231,Adressliste_Anmeldungen!$B$2:$AY$191,24,0)</f>
        <v>#N/A</v>
      </c>
      <c r="J231" s="73" t="e">
        <f>VLOOKUP($A231,Adressliste_Anmeldungen!$B$2:$AY$191,25,0)</f>
        <v>#N/A</v>
      </c>
      <c r="K231" s="73" t="e">
        <f>VLOOKUP($A231,Adressliste_Anmeldungen!$B$2:$AY$191,26,0)</f>
        <v>#N/A</v>
      </c>
      <c r="L231" s="73" t="e">
        <f>VLOOKUP($A231,Adressliste_Anmeldungen!$B$2:$AY$191,27,0)</f>
        <v>#N/A</v>
      </c>
      <c r="M231" s="74" t="e">
        <f>VLOOKUP($A231,Adressliste_Anmeldungen!$B$2:$AY$191,31,0)&amp;" ("&amp;VLOOKUP($A231,Adressliste_Anmeldungen!$B$2:$AY$191,28,0)&amp;")"</f>
        <v>#N/A</v>
      </c>
      <c r="N231" s="75" t="e">
        <f>VLOOKUP($A231,Adressliste_Anmeldungen!$B$2:$AY$191,29,0)</f>
        <v>#N/A</v>
      </c>
      <c r="O231" s="67" t="e">
        <f>"("&amp;VLOOKUP($A231,Adressliste_Anmeldungen!$B$2:$AY$191,49,0)&amp;")"</f>
        <v>#N/A</v>
      </c>
    </row>
    <row r="232" spans="1:15" ht="24.95" customHeight="1" x14ac:dyDescent="0.35">
      <c r="A232" s="72">
        <v>231</v>
      </c>
      <c r="B232" s="68" t="e">
        <f>VLOOKUP($A232,Adressliste_Anmeldungen!$B$2:$AY$191,3,0)</f>
        <v>#N/A</v>
      </c>
      <c r="C232" s="68" t="e">
        <f>VLOOKUP($A232,Adressliste_Anmeldungen!$B$2:$AY$191,4,0)</f>
        <v>#N/A</v>
      </c>
      <c r="D232" s="67" t="e">
        <f>VLOOKUP($A232,Adressliste_Anmeldungen!$B$2:$AY$191,5,0)</f>
        <v>#N/A</v>
      </c>
      <c r="E232" s="67" t="e">
        <f>VLOOKUP($A232,Adressliste_Anmeldungen!$B$2:$AY$191,6,0)</f>
        <v>#N/A</v>
      </c>
      <c r="F232" s="68" t="e">
        <f>VLOOKUP($A232,Adressliste_Anmeldungen!$B$2:$AY$191,10,0)</f>
        <v>#N/A</v>
      </c>
      <c r="G232" s="73" t="e">
        <f>VLOOKUP($A232,Adressliste_Anmeldungen!$B$2:$AY$191,22,0)</f>
        <v>#N/A</v>
      </c>
      <c r="H232" s="73" t="e">
        <f>VLOOKUP($A232,Adressliste_Anmeldungen!$B$2:$AY$191,23,0)</f>
        <v>#N/A</v>
      </c>
      <c r="I232" s="73" t="e">
        <f>VLOOKUP($A232,Adressliste_Anmeldungen!$B$2:$AY$191,24,0)</f>
        <v>#N/A</v>
      </c>
      <c r="J232" s="73" t="e">
        <f>VLOOKUP($A232,Adressliste_Anmeldungen!$B$2:$AY$191,25,0)</f>
        <v>#N/A</v>
      </c>
      <c r="K232" s="73" t="e">
        <f>VLOOKUP($A232,Adressliste_Anmeldungen!$B$2:$AY$191,26,0)</f>
        <v>#N/A</v>
      </c>
      <c r="L232" s="73" t="e">
        <f>VLOOKUP($A232,Adressliste_Anmeldungen!$B$2:$AY$191,27,0)</f>
        <v>#N/A</v>
      </c>
      <c r="M232" s="74" t="e">
        <f>VLOOKUP($A232,Adressliste_Anmeldungen!$B$2:$AY$191,31,0)&amp;" ("&amp;VLOOKUP($A232,Adressliste_Anmeldungen!$B$2:$AY$191,28,0)&amp;")"</f>
        <v>#N/A</v>
      </c>
      <c r="N232" s="75" t="e">
        <f>VLOOKUP($A232,Adressliste_Anmeldungen!$B$2:$AY$191,29,0)</f>
        <v>#N/A</v>
      </c>
      <c r="O232" s="67" t="e">
        <f>"("&amp;VLOOKUP($A232,Adressliste_Anmeldungen!$B$2:$AY$191,49,0)&amp;")"</f>
        <v>#N/A</v>
      </c>
    </row>
    <row r="233" spans="1:15" ht="24.95" customHeight="1" x14ac:dyDescent="0.35">
      <c r="A233" s="72">
        <v>232</v>
      </c>
      <c r="B233" s="68" t="e">
        <f>VLOOKUP($A233,Adressliste_Anmeldungen!$B$2:$AY$191,3,0)</f>
        <v>#N/A</v>
      </c>
      <c r="C233" s="68" t="e">
        <f>VLOOKUP($A233,Adressliste_Anmeldungen!$B$2:$AY$191,4,0)</f>
        <v>#N/A</v>
      </c>
      <c r="D233" s="67" t="e">
        <f>VLOOKUP($A233,Adressliste_Anmeldungen!$B$2:$AY$191,5,0)</f>
        <v>#N/A</v>
      </c>
      <c r="E233" s="67" t="e">
        <f>VLOOKUP($A233,Adressliste_Anmeldungen!$B$2:$AY$191,6,0)</f>
        <v>#N/A</v>
      </c>
      <c r="F233" s="68" t="e">
        <f>VLOOKUP($A233,Adressliste_Anmeldungen!$B$2:$AY$191,10,0)</f>
        <v>#N/A</v>
      </c>
      <c r="G233" s="73" t="e">
        <f>VLOOKUP($A233,Adressliste_Anmeldungen!$B$2:$AY$191,22,0)</f>
        <v>#N/A</v>
      </c>
      <c r="H233" s="73" t="e">
        <f>VLOOKUP($A233,Adressliste_Anmeldungen!$B$2:$AY$191,23,0)</f>
        <v>#N/A</v>
      </c>
      <c r="I233" s="73" t="e">
        <f>VLOOKUP($A233,Adressliste_Anmeldungen!$B$2:$AY$191,24,0)</f>
        <v>#N/A</v>
      </c>
      <c r="J233" s="73" t="e">
        <f>VLOOKUP($A233,Adressliste_Anmeldungen!$B$2:$AY$191,25,0)</f>
        <v>#N/A</v>
      </c>
      <c r="K233" s="73" t="e">
        <f>VLOOKUP($A233,Adressliste_Anmeldungen!$B$2:$AY$191,26,0)</f>
        <v>#N/A</v>
      </c>
      <c r="L233" s="73" t="e">
        <f>VLOOKUP($A233,Adressliste_Anmeldungen!$B$2:$AY$191,27,0)</f>
        <v>#N/A</v>
      </c>
      <c r="M233" s="74" t="e">
        <f>VLOOKUP($A233,Adressliste_Anmeldungen!$B$2:$AY$191,31,0)&amp;" ("&amp;VLOOKUP($A233,Adressliste_Anmeldungen!$B$2:$AY$191,28,0)&amp;")"</f>
        <v>#N/A</v>
      </c>
      <c r="N233" s="75" t="e">
        <f>VLOOKUP($A233,Adressliste_Anmeldungen!$B$2:$AY$191,29,0)</f>
        <v>#N/A</v>
      </c>
      <c r="O233" s="67" t="e">
        <f>"("&amp;VLOOKUP($A233,Adressliste_Anmeldungen!$B$2:$AY$191,49,0)&amp;")"</f>
        <v>#N/A</v>
      </c>
    </row>
    <row r="234" spans="1:15" ht="24.95" customHeight="1" x14ac:dyDescent="0.35">
      <c r="A234" s="72">
        <v>233</v>
      </c>
      <c r="B234" s="68" t="e">
        <f>VLOOKUP($A234,Adressliste_Anmeldungen!$B$2:$AY$191,3,0)</f>
        <v>#N/A</v>
      </c>
      <c r="C234" s="68" t="e">
        <f>VLOOKUP($A234,Adressliste_Anmeldungen!$B$2:$AY$191,4,0)</f>
        <v>#N/A</v>
      </c>
      <c r="D234" s="67" t="e">
        <f>VLOOKUP($A234,Adressliste_Anmeldungen!$B$2:$AY$191,5,0)</f>
        <v>#N/A</v>
      </c>
      <c r="E234" s="67" t="e">
        <f>VLOOKUP($A234,Adressliste_Anmeldungen!$B$2:$AY$191,6,0)</f>
        <v>#N/A</v>
      </c>
      <c r="F234" s="68" t="e">
        <f>VLOOKUP($A234,Adressliste_Anmeldungen!$B$2:$AY$191,10,0)</f>
        <v>#N/A</v>
      </c>
      <c r="G234" s="73" t="e">
        <f>VLOOKUP($A234,Adressliste_Anmeldungen!$B$2:$AY$191,22,0)</f>
        <v>#N/A</v>
      </c>
      <c r="H234" s="73" t="e">
        <f>VLOOKUP($A234,Adressliste_Anmeldungen!$B$2:$AY$191,23,0)</f>
        <v>#N/A</v>
      </c>
      <c r="I234" s="73" t="e">
        <f>VLOOKUP($A234,Adressliste_Anmeldungen!$B$2:$AY$191,24,0)</f>
        <v>#N/A</v>
      </c>
      <c r="J234" s="73" t="e">
        <f>VLOOKUP($A234,Adressliste_Anmeldungen!$B$2:$AY$191,25,0)</f>
        <v>#N/A</v>
      </c>
      <c r="K234" s="73" t="e">
        <f>VLOOKUP($A234,Adressliste_Anmeldungen!$B$2:$AY$191,26,0)</f>
        <v>#N/A</v>
      </c>
      <c r="L234" s="73" t="e">
        <f>VLOOKUP($A234,Adressliste_Anmeldungen!$B$2:$AY$191,27,0)</f>
        <v>#N/A</v>
      </c>
      <c r="M234" s="74" t="e">
        <f>VLOOKUP($A234,Adressliste_Anmeldungen!$B$2:$AY$191,31,0)&amp;" ("&amp;VLOOKUP($A234,Adressliste_Anmeldungen!$B$2:$AY$191,28,0)&amp;")"</f>
        <v>#N/A</v>
      </c>
      <c r="N234" s="75" t="e">
        <f>VLOOKUP($A234,Adressliste_Anmeldungen!$B$2:$AY$191,29,0)</f>
        <v>#N/A</v>
      </c>
      <c r="O234" s="67" t="e">
        <f>"("&amp;VLOOKUP($A234,Adressliste_Anmeldungen!$B$2:$AY$191,49,0)&amp;")"</f>
        <v>#N/A</v>
      </c>
    </row>
    <row r="235" spans="1:15" ht="24.95" customHeight="1" x14ac:dyDescent="0.35">
      <c r="A235" s="72">
        <v>234</v>
      </c>
      <c r="B235" s="68" t="e">
        <f>VLOOKUP($A235,Adressliste_Anmeldungen!$B$2:$AY$191,3,0)</f>
        <v>#N/A</v>
      </c>
      <c r="C235" s="68" t="e">
        <f>VLOOKUP($A235,Adressliste_Anmeldungen!$B$2:$AY$191,4,0)</f>
        <v>#N/A</v>
      </c>
      <c r="D235" s="67" t="e">
        <f>VLOOKUP($A235,Adressliste_Anmeldungen!$B$2:$AY$191,5,0)</f>
        <v>#N/A</v>
      </c>
      <c r="E235" s="67" t="e">
        <f>VLOOKUP($A235,Adressliste_Anmeldungen!$B$2:$AY$191,6,0)</f>
        <v>#N/A</v>
      </c>
      <c r="F235" s="68" t="e">
        <f>VLOOKUP($A235,Adressliste_Anmeldungen!$B$2:$AY$191,10,0)</f>
        <v>#N/A</v>
      </c>
      <c r="G235" s="73" t="e">
        <f>VLOOKUP($A235,Adressliste_Anmeldungen!$B$2:$AY$191,22,0)</f>
        <v>#N/A</v>
      </c>
      <c r="H235" s="73" t="e">
        <f>VLOOKUP($A235,Adressliste_Anmeldungen!$B$2:$AY$191,23,0)</f>
        <v>#N/A</v>
      </c>
      <c r="I235" s="73" t="e">
        <f>VLOOKUP($A235,Adressliste_Anmeldungen!$B$2:$AY$191,24,0)</f>
        <v>#N/A</v>
      </c>
      <c r="J235" s="73" t="e">
        <f>VLOOKUP($A235,Adressliste_Anmeldungen!$B$2:$AY$191,25,0)</f>
        <v>#N/A</v>
      </c>
      <c r="K235" s="73" t="e">
        <f>VLOOKUP($A235,Adressliste_Anmeldungen!$B$2:$AY$191,26,0)</f>
        <v>#N/A</v>
      </c>
      <c r="L235" s="73" t="e">
        <f>VLOOKUP($A235,Adressliste_Anmeldungen!$B$2:$AY$191,27,0)</f>
        <v>#N/A</v>
      </c>
      <c r="M235" s="74" t="e">
        <f>VLOOKUP($A235,Adressliste_Anmeldungen!$B$2:$AY$191,31,0)&amp;" ("&amp;VLOOKUP($A235,Adressliste_Anmeldungen!$B$2:$AY$191,28,0)&amp;")"</f>
        <v>#N/A</v>
      </c>
      <c r="N235" s="75" t="e">
        <f>VLOOKUP($A235,Adressliste_Anmeldungen!$B$2:$AY$191,29,0)</f>
        <v>#N/A</v>
      </c>
      <c r="O235" s="67" t="e">
        <f>"("&amp;VLOOKUP($A235,Adressliste_Anmeldungen!$B$2:$AY$191,49,0)&amp;")"</f>
        <v>#N/A</v>
      </c>
    </row>
    <row r="236" spans="1:15" ht="24.95" customHeight="1" x14ac:dyDescent="0.35">
      <c r="A236" s="72">
        <v>235</v>
      </c>
      <c r="B236" s="68" t="e">
        <f>VLOOKUP($A236,Adressliste_Anmeldungen!$B$2:$AY$191,3,0)</f>
        <v>#N/A</v>
      </c>
      <c r="C236" s="68" t="e">
        <f>VLOOKUP($A236,Adressliste_Anmeldungen!$B$2:$AY$191,4,0)</f>
        <v>#N/A</v>
      </c>
      <c r="D236" s="67" t="e">
        <f>VLOOKUP($A236,Adressliste_Anmeldungen!$B$2:$AY$191,5,0)</f>
        <v>#N/A</v>
      </c>
      <c r="E236" s="67" t="e">
        <f>VLOOKUP($A236,Adressliste_Anmeldungen!$B$2:$AY$191,6,0)</f>
        <v>#N/A</v>
      </c>
      <c r="F236" s="68" t="e">
        <f>VLOOKUP($A236,Adressliste_Anmeldungen!$B$2:$AY$191,10,0)</f>
        <v>#N/A</v>
      </c>
      <c r="G236" s="73" t="e">
        <f>VLOOKUP($A236,Adressliste_Anmeldungen!$B$2:$AY$191,22,0)</f>
        <v>#N/A</v>
      </c>
      <c r="H236" s="73" t="e">
        <f>VLOOKUP($A236,Adressliste_Anmeldungen!$B$2:$AY$191,23,0)</f>
        <v>#N/A</v>
      </c>
      <c r="I236" s="73" t="e">
        <f>VLOOKUP($A236,Adressliste_Anmeldungen!$B$2:$AY$191,24,0)</f>
        <v>#N/A</v>
      </c>
      <c r="J236" s="73" t="e">
        <f>VLOOKUP($A236,Adressliste_Anmeldungen!$B$2:$AY$191,25,0)</f>
        <v>#N/A</v>
      </c>
      <c r="K236" s="73" t="e">
        <f>VLOOKUP($A236,Adressliste_Anmeldungen!$B$2:$AY$191,26,0)</f>
        <v>#N/A</v>
      </c>
      <c r="L236" s="73" t="e">
        <f>VLOOKUP($A236,Adressliste_Anmeldungen!$B$2:$AY$191,27,0)</f>
        <v>#N/A</v>
      </c>
      <c r="M236" s="74" t="e">
        <f>VLOOKUP($A236,Adressliste_Anmeldungen!$B$2:$AY$191,31,0)&amp;" ("&amp;VLOOKUP($A236,Adressliste_Anmeldungen!$B$2:$AY$191,28,0)&amp;")"</f>
        <v>#N/A</v>
      </c>
      <c r="N236" s="75" t="e">
        <f>VLOOKUP($A236,Adressliste_Anmeldungen!$B$2:$AY$191,29,0)</f>
        <v>#N/A</v>
      </c>
      <c r="O236" s="67" t="e">
        <f>"("&amp;VLOOKUP($A236,Adressliste_Anmeldungen!$B$2:$AY$191,49,0)&amp;")"</f>
        <v>#N/A</v>
      </c>
    </row>
    <row r="237" spans="1:15" ht="24.95" customHeight="1" x14ac:dyDescent="0.35">
      <c r="A237" s="72">
        <v>236</v>
      </c>
      <c r="B237" s="68" t="e">
        <f>VLOOKUP($A237,Adressliste_Anmeldungen!$B$2:$AY$191,3,0)</f>
        <v>#N/A</v>
      </c>
      <c r="C237" s="68" t="e">
        <f>VLOOKUP($A237,Adressliste_Anmeldungen!$B$2:$AY$191,4,0)</f>
        <v>#N/A</v>
      </c>
      <c r="D237" s="67" t="e">
        <f>VLOOKUP($A237,Adressliste_Anmeldungen!$B$2:$AY$191,5,0)</f>
        <v>#N/A</v>
      </c>
      <c r="E237" s="67" t="e">
        <f>VLOOKUP($A237,Adressliste_Anmeldungen!$B$2:$AY$191,6,0)</f>
        <v>#N/A</v>
      </c>
      <c r="F237" s="68" t="e">
        <f>VLOOKUP($A237,Adressliste_Anmeldungen!$B$2:$AY$191,10,0)</f>
        <v>#N/A</v>
      </c>
      <c r="G237" s="73" t="e">
        <f>VLOOKUP($A237,Adressliste_Anmeldungen!$B$2:$AY$191,22,0)</f>
        <v>#N/A</v>
      </c>
      <c r="H237" s="73" t="e">
        <f>VLOOKUP($A237,Adressliste_Anmeldungen!$B$2:$AY$191,23,0)</f>
        <v>#N/A</v>
      </c>
      <c r="I237" s="73" t="e">
        <f>VLOOKUP($A237,Adressliste_Anmeldungen!$B$2:$AY$191,24,0)</f>
        <v>#N/A</v>
      </c>
      <c r="J237" s="73" t="e">
        <f>VLOOKUP($A237,Adressliste_Anmeldungen!$B$2:$AY$191,25,0)</f>
        <v>#N/A</v>
      </c>
      <c r="K237" s="73" t="e">
        <f>VLOOKUP($A237,Adressliste_Anmeldungen!$B$2:$AY$191,26,0)</f>
        <v>#N/A</v>
      </c>
      <c r="L237" s="73" t="e">
        <f>VLOOKUP($A237,Adressliste_Anmeldungen!$B$2:$AY$191,27,0)</f>
        <v>#N/A</v>
      </c>
      <c r="M237" s="74" t="e">
        <f>VLOOKUP($A237,Adressliste_Anmeldungen!$B$2:$AY$191,31,0)&amp;" ("&amp;VLOOKUP($A237,Adressliste_Anmeldungen!$B$2:$AY$191,28,0)&amp;")"</f>
        <v>#N/A</v>
      </c>
      <c r="N237" s="75" t="e">
        <f>VLOOKUP($A237,Adressliste_Anmeldungen!$B$2:$AY$191,29,0)</f>
        <v>#N/A</v>
      </c>
      <c r="O237" s="67" t="e">
        <f>"("&amp;VLOOKUP($A237,Adressliste_Anmeldungen!$B$2:$AY$191,49,0)&amp;")"</f>
        <v>#N/A</v>
      </c>
    </row>
    <row r="238" spans="1:15" ht="24.95" customHeight="1" x14ac:dyDescent="0.35">
      <c r="A238" s="72">
        <v>237</v>
      </c>
      <c r="B238" s="68" t="e">
        <f>VLOOKUP($A238,Adressliste_Anmeldungen!$B$2:$AY$191,3,0)</f>
        <v>#N/A</v>
      </c>
      <c r="C238" s="68" t="e">
        <f>VLOOKUP($A238,Adressliste_Anmeldungen!$B$2:$AY$191,4,0)</f>
        <v>#N/A</v>
      </c>
      <c r="D238" s="67" t="e">
        <f>VLOOKUP($A238,Adressliste_Anmeldungen!$B$2:$AY$191,5,0)</f>
        <v>#N/A</v>
      </c>
      <c r="E238" s="67" t="e">
        <f>VLOOKUP($A238,Adressliste_Anmeldungen!$B$2:$AY$191,6,0)</f>
        <v>#N/A</v>
      </c>
      <c r="F238" s="68" t="e">
        <f>VLOOKUP($A238,Adressliste_Anmeldungen!$B$2:$AY$191,10,0)</f>
        <v>#N/A</v>
      </c>
      <c r="G238" s="73" t="e">
        <f>VLOOKUP($A238,Adressliste_Anmeldungen!$B$2:$AY$191,22,0)</f>
        <v>#N/A</v>
      </c>
      <c r="H238" s="73" t="e">
        <f>VLOOKUP($A238,Adressliste_Anmeldungen!$B$2:$AY$191,23,0)</f>
        <v>#N/A</v>
      </c>
      <c r="I238" s="73" t="e">
        <f>VLOOKUP($A238,Adressliste_Anmeldungen!$B$2:$AY$191,24,0)</f>
        <v>#N/A</v>
      </c>
      <c r="J238" s="73" t="e">
        <f>VLOOKUP($A238,Adressliste_Anmeldungen!$B$2:$AY$191,25,0)</f>
        <v>#N/A</v>
      </c>
      <c r="K238" s="73" t="e">
        <f>VLOOKUP($A238,Adressliste_Anmeldungen!$B$2:$AY$191,26,0)</f>
        <v>#N/A</v>
      </c>
      <c r="L238" s="73" t="e">
        <f>VLOOKUP($A238,Adressliste_Anmeldungen!$B$2:$AY$191,27,0)</f>
        <v>#N/A</v>
      </c>
      <c r="M238" s="74" t="e">
        <f>VLOOKUP($A238,Adressliste_Anmeldungen!$B$2:$AY$191,31,0)&amp;" ("&amp;VLOOKUP($A238,Adressliste_Anmeldungen!$B$2:$AY$191,28,0)&amp;")"</f>
        <v>#N/A</v>
      </c>
      <c r="N238" s="75" t="e">
        <f>VLOOKUP($A238,Adressliste_Anmeldungen!$B$2:$AY$191,29,0)</f>
        <v>#N/A</v>
      </c>
      <c r="O238" s="67" t="e">
        <f>"("&amp;VLOOKUP($A238,Adressliste_Anmeldungen!$B$2:$AY$191,49,0)&amp;")"</f>
        <v>#N/A</v>
      </c>
    </row>
    <row r="239" spans="1:15" ht="24.95" customHeight="1" x14ac:dyDescent="0.35">
      <c r="A239" s="72">
        <v>238</v>
      </c>
      <c r="B239" s="68" t="e">
        <f>VLOOKUP($A239,Adressliste_Anmeldungen!$B$2:$AY$191,3,0)</f>
        <v>#N/A</v>
      </c>
      <c r="C239" s="68" t="e">
        <f>VLOOKUP($A239,Adressliste_Anmeldungen!$B$2:$AY$191,4,0)</f>
        <v>#N/A</v>
      </c>
      <c r="D239" s="67" t="e">
        <f>VLOOKUP($A239,Adressliste_Anmeldungen!$B$2:$AY$191,5,0)</f>
        <v>#N/A</v>
      </c>
      <c r="E239" s="67" t="e">
        <f>VLOOKUP($A239,Adressliste_Anmeldungen!$B$2:$AY$191,6,0)</f>
        <v>#N/A</v>
      </c>
      <c r="F239" s="68" t="e">
        <f>VLOOKUP($A239,Adressliste_Anmeldungen!$B$2:$AY$191,10,0)</f>
        <v>#N/A</v>
      </c>
      <c r="G239" s="73" t="e">
        <f>VLOOKUP($A239,Adressliste_Anmeldungen!$B$2:$AY$191,22,0)</f>
        <v>#N/A</v>
      </c>
      <c r="H239" s="73" t="e">
        <f>VLOOKUP($A239,Adressliste_Anmeldungen!$B$2:$AY$191,23,0)</f>
        <v>#N/A</v>
      </c>
      <c r="I239" s="73" t="e">
        <f>VLOOKUP($A239,Adressliste_Anmeldungen!$B$2:$AY$191,24,0)</f>
        <v>#N/A</v>
      </c>
      <c r="J239" s="73" t="e">
        <f>VLOOKUP($A239,Adressliste_Anmeldungen!$B$2:$AY$191,25,0)</f>
        <v>#N/A</v>
      </c>
      <c r="K239" s="73" t="e">
        <f>VLOOKUP($A239,Adressliste_Anmeldungen!$B$2:$AY$191,26,0)</f>
        <v>#N/A</v>
      </c>
      <c r="L239" s="73" t="e">
        <f>VLOOKUP($A239,Adressliste_Anmeldungen!$B$2:$AY$191,27,0)</f>
        <v>#N/A</v>
      </c>
      <c r="M239" s="74" t="e">
        <f>VLOOKUP($A239,Adressliste_Anmeldungen!$B$2:$AY$191,31,0)&amp;" ("&amp;VLOOKUP($A239,Adressliste_Anmeldungen!$B$2:$AY$191,28,0)&amp;")"</f>
        <v>#N/A</v>
      </c>
      <c r="N239" s="75" t="e">
        <f>VLOOKUP($A239,Adressliste_Anmeldungen!$B$2:$AY$191,29,0)</f>
        <v>#N/A</v>
      </c>
      <c r="O239" s="67" t="e">
        <f>"("&amp;VLOOKUP($A239,Adressliste_Anmeldungen!$B$2:$AY$191,49,0)&amp;")"</f>
        <v>#N/A</v>
      </c>
    </row>
    <row r="240" spans="1:15" ht="24.95" customHeight="1" x14ac:dyDescent="0.35">
      <c r="A240" s="72">
        <v>239</v>
      </c>
      <c r="B240" s="68" t="e">
        <f>VLOOKUP($A240,Adressliste_Anmeldungen!$B$2:$AY$191,3,0)</f>
        <v>#N/A</v>
      </c>
      <c r="C240" s="68" t="e">
        <f>VLOOKUP($A240,Adressliste_Anmeldungen!$B$2:$AY$191,4,0)</f>
        <v>#N/A</v>
      </c>
      <c r="D240" s="67" t="e">
        <f>VLOOKUP($A240,Adressliste_Anmeldungen!$B$2:$AY$191,5,0)</f>
        <v>#N/A</v>
      </c>
      <c r="E240" s="67" t="e">
        <f>VLOOKUP($A240,Adressliste_Anmeldungen!$B$2:$AY$191,6,0)</f>
        <v>#N/A</v>
      </c>
      <c r="F240" s="68" t="e">
        <f>VLOOKUP($A240,Adressliste_Anmeldungen!$B$2:$AY$191,10,0)</f>
        <v>#N/A</v>
      </c>
      <c r="G240" s="73" t="e">
        <f>VLOOKUP($A240,Adressliste_Anmeldungen!$B$2:$AY$191,22,0)</f>
        <v>#N/A</v>
      </c>
      <c r="H240" s="73" t="e">
        <f>VLOOKUP($A240,Adressliste_Anmeldungen!$B$2:$AY$191,23,0)</f>
        <v>#N/A</v>
      </c>
      <c r="I240" s="73" t="e">
        <f>VLOOKUP($A240,Adressliste_Anmeldungen!$B$2:$AY$191,24,0)</f>
        <v>#N/A</v>
      </c>
      <c r="J240" s="73" t="e">
        <f>VLOOKUP($A240,Adressliste_Anmeldungen!$B$2:$AY$191,25,0)</f>
        <v>#N/A</v>
      </c>
      <c r="K240" s="73" t="e">
        <f>VLOOKUP($A240,Adressliste_Anmeldungen!$B$2:$AY$191,26,0)</f>
        <v>#N/A</v>
      </c>
      <c r="L240" s="73" t="e">
        <f>VLOOKUP($A240,Adressliste_Anmeldungen!$B$2:$AY$191,27,0)</f>
        <v>#N/A</v>
      </c>
      <c r="M240" s="74" t="e">
        <f>VLOOKUP($A240,Adressliste_Anmeldungen!$B$2:$AY$191,31,0)&amp;" ("&amp;VLOOKUP($A240,Adressliste_Anmeldungen!$B$2:$AY$191,28,0)&amp;")"</f>
        <v>#N/A</v>
      </c>
      <c r="N240" s="75" t="e">
        <f>VLOOKUP($A240,Adressliste_Anmeldungen!$B$2:$AY$191,29,0)</f>
        <v>#N/A</v>
      </c>
      <c r="O240" s="67" t="e">
        <f>"("&amp;VLOOKUP($A240,Adressliste_Anmeldungen!$B$2:$AY$191,49,0)&amp;")"</f>
        <v>#N/A</v>
      </c>
    </row>
    <row r="241" spans="1:15" ht="24.95" customHeight="1" x14ac:dyDescent="0.35">
      <c r="A241" s="72">
        <v>240</v>
      </c>
      <c r="B241" s="68" t="e">
        <f>VLOOKUP($A241,Adressliste_Anmeldungen!$B$2:$AY$191,3,0)</f>
        <v>#N/A</v>
      </c>
      <c r="C241" s="68" t="e">
        <f>VLOOKUP($A241,Adressliste_Anmeldungen!$B$2:$AY$191,4,0)</f>
        <v>#N/A</v>
      </c>
      <c r="D241" s="67" t="e">
        <f>VLOOKUP($A241,Adressliste_Anmeldungen!$B$2:$AY$191,5,0)</f>
        <v>#N/A</v>
      </c>
      <c r="E241" s="67" t="e">
        <f>VLOOKUP($A241,Adressliste_Anmeldungen!$B$2:$AY$191,6,0)</f>
        <v>#N/A</v>
      </c>
      <c r="F241" s="68" t="e">
        <f>VLOOKUP($A241,Adressliste_Anmeldungen!$B$2:$AY$191,10,0)</f>
        <v>#N/A</v>
      </c>
      <c r="G241" s="73" t="e">
        <f>VLOOKUP($A241,Adressliste_Anmeldungen!$B$2:$AY$191,22,0)</f>
        <v>#N/A</v>
      </c>
      <c r="H241" s="73" t="e">
        <f>VLOOKUP($A241,Adressliste_Anmeldungen!$B$2:$AY$191,23,0)</f>
        <v>#N/A</v>
      </c>
      <c r="I241" s="73" t="e">
        <f>VLOOKUP($A241,Adressliste_Anmeldungen!$B$2:$AY$191,24,0)</f>
        <v>#N/A</v>
      </c>
      <c r="J241" s="73" t="e">
        <f>VLOOKUP($A241,Adressliste_Anmeldungen!$B$2:$AY$191,25,0)</f>
        <v>#N/A</v>
      </c>
      <c r="K241" s="73" t="e">
        <f>VLOOKUP($A241,Adressliste_Anmeldungen!$B$2:$AY$191,26,0)</f>
        <v>#N/A</v>
      </c>
      <c r="L241" s="73" t="e">
        <f>VLOOKUP($A241,Adressliste_Anmeldungen!$B$2:$AY$191,27,0)</f>
        <v>#N/A</v>
      </c>
      <c r="M241" s="74" t="e">
        <f>VLOOKUP($A241,Adressliste_Anmeldungen!$B$2:$AY$191,31,0)&amp;" ("&amp;VLOOKUP($A241,Adressliste_Anmeldungen!$B$2:$AY$191,28,0)&amp;")"</f>
        <v>#N/A</v>
      </c>
      <c r="N241" s="75" t="e">
        <f>VLOOKUP($A241,Adressliste_Anmeldungen!$B$2:$AY$191,29,0)</f>
        <v>#N/A</v>
      </c>
      <c r="O241" s="67" t="e">
        <f>"("&amp;VLOOKUP($A241,Adressliste_Anmeldungen!$B$2:$AY$191,49,0)&amp;")"</f>
        <v>#N/A</v>
      </c>
    </row>
    <row r="242" spans="1:15" ht="24.95" customHeight="1" x14ac:dyDescent="0.35">
      <c r="A242" s="72">
        <v>241</v>
      </c>
      <c r="B242" s="68" t="e">
        <f>VLOOKUP($A242,Adressliste_Anmeldungen!$B$2:$AY$191,3,0)</f>
        <v>#N/A</v>
      </c>
      <c r="C242" s="68" t="e">
        <f>VLOOKUP($A242,Adressliste_Anmeldungen!$B$2:$AY$191,4,0)</f>
        <v>#N/A</v>
      </c>
      <c r="D242" s="67" t="e">
        <f>VLOOKUP($A242,Adressliste_Anmeldungen!$B$2:$AY$191,5,0)</f>
        <v>#N/A</v>
      </c>
      <c r="E242" s="67" t="e">
        <f>VLOOKUP($A242,Adressliste_Anmeldungen!$B$2:$AY$191,6,0)</f>
        <v>#N/A</v>
      </c>
      <c r="F242" s="68" t="e">
        <f>VLOOKUP($A242,Adressliste_Anmeldungen!$B$2:$AY$191,10,0)</f>
        <v>#N/A</v>
      </c>
      <c r="G242" s="73" t="e">
        <f>VLOOKUP($A242,Adressliste_Anmeldungen!$B$2:$AY$191,22,0)</f>
        <v>#N/A</v>
      </c>
      <c r="H242" s="73" t="e">
        <f>VLOOKUP($A242,Adressliste_Anmeldungen!$B$2:$AY$191,23,0)</f>
        <v>#N/A</v>
      </c>
      <c r="I242" s="73" t="e">
        <f>VLOOKUP($A242,Adressliste_Anmeldungen!$B$2:$AY$191,24,0)</f>
        <v>#N/A</v>
      </c>
      <c r="J242" s="73" t="e">
        <f>VLOOKUP($A242,Adressliste_Anmeldungen!$B$2:$AY$191,25,0)</f>
        <v>#N/A</v>
      </c>
      <c r="K242" s="73" t="e">
        <f>VLOOKUP($A242,Adressliste_Anmeldungen!$B$2:$AY$191,26,0)</f>
        <v>#N/A</v>
      </c>
      <c r="L242" s="73" t="e">
        <f>VLOOKUP($A242,Adressliste_Anmeldungen!$B$2:$AY$191,27,0)</f>
        <v>#N/A</v>
      </c>
      <c r="M242" s="74" t="e">
        <f>VLOOKUP($A242,Adressliste_Anmeldungen!$B$2:$AY$191,31,0)&amp;" ("&amp;VLOOKUP($A242,Adressliste_Anmeldungen!$B$2:$AY$191,28,0)&amp;")"</f>
        <v>#N/A</v>
      </c>
      <c r="N242" s="75" t="e">
        <f>VLOOKUP($A242,Adressliste_Anmeldungen!$B$2:$AY$191,29,0)</f>
        <v>#N/A</v>
      </c>
      <c r="O242" s="67" t="e">
        <f>"("&amp;VLOOKUP($A242,Adressliste_Anmeldungen!$B$2:$AY$191,49,0)&amp;")"</f>
        <v>#N/A</v>
      </c>
    </row>
    <row r="243" spans="1:15" ht="24.95" customHeight="1" x14ac:dyDescent="0.35">
      <c r="A243" s="72">
        <v>242</v>
      </c>
      <c r="B243" s="68" t="e">
        <f>VLOOKUP($A243,Adressliste_Anmeldungen!$B$2:$AY$191,3,0)</f>
        <v>#N/A</v>
      </c>
      <c r="C243" s="68" t="e">
        <f>VLOOKUP($A243,Adressliste_Anmeldungen!$B$2:$AY$191,4,0)</f>
        <v>#N/A</v>
      </c>
      <c r="D243" s="67" t="e">
        <f>VLOOKUP($A243,Adressliste_Anmeldungen!$B$2:$AY$191,5,0)</f>
        <v>#N/A</v>
      </c>
      <c r="E243" s="67" t="e">
        <f>VLOOKUP($A243,Adressliste_Anmeldungen!$B$2:$AY$191,6,0)</f>
        <v>#N/A</v>
      </c>
      <c r="F243" s="68" t="e">
        <f>VLOOKUP($A243,Adressliste_Anmeldungen!$B$2:$AY$191,10,0)</f>
        <v>#N/A</v>
      </c>
      <c r="G243" s="73" t="e">
        <f>VLOOKUP($A243,Adressliste_Anmeldungen!$B$2:$AY$191,22,0)</f>
        <v>#N/A</v>
      </c>
      <c r="H243" s="73" t="e">
        <f>VLOOKUP($A243,Adressliste_Anmeldungen!$B$2:$AY$191,23,0)</f>
        <v>#N/A</v>
      </c>
      <c r="I243" s="73" t="e">
        <f>VLOOKUP($A243,Adressliste_Anmeldungen!$B$2:$AY$191,24,0)</f>
        <v>#N/A</v>
      </c>
      <c r="J243" s="73" t="e">
        <f>VLOOKUP($A243,Adressliste_Anmeldungen!$B$2:$AY$191,25,0)</f>
        <v>#N/A</v>
      </c>
      <c r="K243" s="73" t="e">
        <f>VLOOKUP($A243,Adressliste_Anmeldungen!$B$2:$AY$191,26,0)</f>
        <v>#N/A</v>
      </c>
      <c r="L243" s="73" t="e">
        <f>VLOOKUP($A243,Adressliste_Anmeldungen!$B$2:$AY$191,27,0)</f>
        <v>#N/A</v>
      </c>
      <c r="M243" s="74" t="e">
        <f>VLOOKUP($A243,Adressliste_Anmeldungen!$B$2:$AY$191,31,0)&amp;" ("&amp;VLOOKUP($A243,Adressliste_Anmeldungen!$B$2:$AY$191,28,0)&amp;")"</f>
        <v>#N/A</v>
      </c>
      <c r="N243" s="75" t="e">
        <f>VLOOKUP($A243,Adressliste_Anmeldungen!$B$2:$AY$191,29,0)</f>
        <v>#N/A</v>
      </c>
      <c r="O243" s="67" t="e">
        <f>"("&amp;VLOOKUP($A243,Adressliste_Anmeldungen!$B$2:$AY$191,49,0)&amp;")"</f>
        <v>#N/A</v>
      </c>
    </row>
    <row r="244" spans="1:15" ht="24.95" customHeight="1" x14ac:dyDescent="0.35">
      <c r="A244" s="72">
        <v>243</v>
      </c>
      <c r="B244" s="68" t="e">
        <f>VLOOKUP($A244,Adressliste_Anmeldungen!$B$2:$AY$191,3,0)</f>
        <v>#N/A</v>
      </c>
      <c r="C244" s="68" t="e">
        <f>VLOOKUP($A244,Adressliste_Anmeldungen!$B$2:$AY$191,4,0)</f>
        <v>#N/A</v>
      </c>
      <c r="D244" s="67" t="e">
        <f>VLOOKUP($A244,Adressliste_Anmeldungen!$B$2:$AY$191,5,0)</f>
        <v>#N/A</v>
      </c>
      <c r="E244" s="67" t="e">
        <f>VLOOKUP($A244,Adressliste_Anmeldungen!$B$2:$AY$191,6,0)</f>
        <v>#N/A</v>
      </c>
      <c r="F244" s="68" t="e">
        <f>VLOOKUP($A244,Adressliste_Anmeldungen!$B$2:$AY$191,10,0)</f>
        <v>#N/A</v>
      </c>
      <c r="G244" s="73" t="e">
        <f>VLOOKUP($A244,Adressliste_Anmeldungen!$B$2:$AY$191,22,0)</f>
        <v>#N/A</v>
      </c>
      <c r="H244" s="73" t="e">
        <f>VLOOKUP($A244,Adressliste_Anmeldungen!$B$2:$AY$191,23,0)</f>
        <v>#N/A</v>
      </c>
      <c r="I244" s="73" t="e">
        <f>VLOOKUP($A244,Adressliste_Anmeldungen!$B$2:$AY$191,24,0)</f>
        <v>#N/A</v>
      </c>
      <c r="J244" s="73" t="e">
        <f>VLOOKUP($A244,Adressliste_Anmeldungen!$B$2:$AY$191,25,0)</f>
        <v>#N/A</v>
      </c>
      <c r="K244" s="73" t="e">
        <f>VLOOKUP($A244,Adressliste_Anmeldungen!$B$2:$AY$191,26,0)</f>
        <v>#N/A</v>
      </c>
      <c r="L244" s="73" t="e">
        <f>VLOOKUP($A244,Adressliste_Anmeldungen!$B$2:$AY$191,27,0)</f>
        <v>#N/A</v>
      </c>
      <c r="M244" s="74" t="e">
        <f>VLOOKUP($A244,Adressliste_Anmeldungen!$B$2:$AY$191,31,0)&amp;" ("&amp;VLOOKUP($A244,Adressliste_Anmeldungen!$B$2:$AY$191,28,0)&amp;")"</f>
        <v>#N/A</v>
      </c>
      <c r="N244" s="75" t="e">
        <f>VLOOKUP($A244,Adressliste_Anmeldungen!$B$2:$AY$191,29,0)</f>
        <v>#N/A</v>
      </c>
      <c r="O244" s="67" t="e">
        <f>"("&amp;VLOOKUP($A244,Adressliste_Anmeldungen!$B$2:$AY$191,49,0)&amp;")"</f>
        <v>#N/A</v>
      </c>
    </row>
    <row r="245" spans="1:15" ht="24.95" customHeight="1" x14ac:dyDescent="0.35">
      <c r="A245" s="72">
        <v>244</v>
      </c>
      <c r="B245" s="68" t="e">
        <f>VLOOKUP($A245,Adressliste_Anmeldungen!$B$2:$AY$191,3,0)</f>
        <v>#N/A</v>
      </c>
      <c r="C245" s="68" t="e">
        <f>VLOOKUP($A245,Adressliste_Anmeldungen!$B$2:$AY$191,4,0)</f>
        <v>#N/A</v>
      </c>
      <c r="D245" s="67" t="e">
        <f>VLOOKUP($A245,Adressliste_Anmeldungen!$B$2:$AY$191,5,0)</f>
        <v>#N/A</v>
      </c>
      <c r="E245" s="67" t="e">
        <f>VLOOKUP($A245,Adressliste_Anmeldungen!$B$2:$AY$191,6,0)</f>
        <v>#N/A</v>
      </c>
      <c r="F245" s="68" t="e">
        <f>VLOOKUP($A245,Adressliste_Anmeldungen!$B$2:$AY$191,10,0)</f>
        <v>#N/A</v>
      </c>
      <c r="G245" s="73" t="e">
        <f>VLOOKUP($A245,Adressliste_Anmeldungen!$B$2:$AY$191,22,0)</f>
        <v>#N/A</v>
      </c>
      <c r="H245" s="73" t="e">
        <f>VLOOKUP($A245,Adressliste_Anmeldungen!$B$2:$AY$191,23,0)</f>
        <v>#N/A</v>
      </c>
      <c r="I245" s="73" t="e">
        <f>VLOOKUP($A245,Adressliste_Anmeldungen!$B$2:$AY$191,24,0)</f>
        <v>#N/A</v>
      </c>
      <c r="J245" s="73" t="e">
        <f>VLOOKUP($A245,Adressliste_Anmeldungen!$B$2:$AY$191,25,0)</f>
        <v>#N/A</v>
      </c>
      <c r="K245" s="73" t="e">
        <f>VLOOKUP($A245,Adressliste_Anmeldungen!$B$2:$AY$191,26,0)</f>
        <v>#N/A</v>
      </c>
      <c r="L245" s="73" t="e">
        <f>VLOOKUP($A245,Adressliste_Anmeldungen!$B$2:$AY$191,27,0)</f>
        <v>#N/A</v>
      </c>
      <c r="M245" s="74" t="e">
        <f>VLOOKUP($A245,Adressliste_Anmeldungen!$B$2:$AY$191,31,0)&amp;" ("&amp;VLOOKUP($A245,Adressliste_Anmeldungen!$B$2:$AY$191,28,0)&amp;")"</f>
        <v>#N/A</v>
      </c>
      <c r="N245" s="75" t="e">
        <f>VLOOKUP($A245,Adressliste_Anmeldungen!$B$2:$AY$191,29,0)</f>
        <v>#N/A</v>
      </c>
      <c r="O245" s="67" t="e">
        <f>"("&amp;VLOOKUP($A245,Adressliste_Anmeldungen!$B$2:$AY$191,49,0)&amp;")"</f>
        <v>#N/A</v>
      </c>
    </row>
    <row r="246" spans="1:15" ht="24.95" customHeight="1" x14ac:dyDescent="0.35">
      <c r="A246" s="72">
        <v>245</v>
      </c>
      <c r="B246" s="68" t="e">
        <f>VLOOKUP($A246,Adressliste_Anmeldungen!$B$2:$AY$191,3,0)</f>
        <v>#N/A</v>
      </c>
      <c r="C246" s="68" t="e">
        <f>VLOOKUP($A246,Adressliste_Anmeldungen!$B$2:$AY$191,4,0)</f>
        <v>#N/A</v>
      </c>
      <c r="D246" s="67" t="e">
        <f>VLOOKUP($A246,Adressliste_Anmeldungen!$B$2:$AY$191,5,0)</f>
        <v>#N/A</v>
      </c>
      <c r="E246" s="67" t="e">
        <f>VLOOKUP($A246,Adressliste_Anmeldungen!$B$2:$AY$191,6,0)</f>
        <v>#N/A</v>
      </c>
      <c r="F246" s="68" t="e">
        <f>VLOOKUP($A246,Adressliste_Anmeldungen!$B$2:$AY$191,10,0)</f>
        <v>#N/A</v>
      </c>
      <c r="G246" s="73" t="e">
        <f>VLOOKUP($A246,Adressliste_Anmeldungen!$B$2:$AY$191,22,0)</f>
        <v>#N/A</v>
      </c>
      <c r="H246" s="73" t="e">
        <f>VLOOKUP($A246,Adressliste_Anmeldungen!$B$2:$AY$191,23,0)</f>
        <v>#N/A</v>
      </c>
      <c r="I246" s="73" t="e">
        <f>VLOOKUP($A246,Adressliste_Anmeldungen!$B$2:$AY$191,24,0)</f>
        <v>#N/A</v>
      </c>
      <c r="J246" s="73" t="e">
        <f>VLOOKUP($A246,Adressliste_Anmeldungen!$B$2:$AY$191,25,0)</f>
        <v>#N/A</v>
      </c>
      <c r="K246" s="73" t="e">
        <f>VLOOKUP($A246,Adressliste_Anmeldungen!$B$2:$AY$191,26,0)</f>
        <v>#N/A</v>
      </c>
      <c r="L246" s="73" t="e">
        <f>VLOOKUP($A246,Adressliste_Anmeldungen!$B$2:$AY$191,27,0)</f>
        <v>#N/A</v>
      </c>
      <c r="M246" s="74" t="e">
        <f>VLOOKUP($A246,Adressliste_Anmeldungen!$B$2:$AY$191,31,0)&amp;" ("&amp;VLOOKUP($A246,Adressliste_Anmeldungen!$B$2:$AY$191,28,0)&amp;")"</f>
        <v>#N/A</v>
      </c>
      <c r="N246" s="75" t="e">
        <f>VLOOKUP($A246,Adressliste_Anmeldungen!$B$2:$AY$191,29,0)</f>
        <v>#N/A</v>
      </c>
      <c r="O246" s="67" t="e">
        <f>"("&amp;VLOOKUP($A246,Adressliste_Anmeldungen!$B$2:$AY$191,49,0)&amp;")"</f>
        <v>#N/A</v>
      </c>
    </row>
    <row r="247" spans="1:15" ht="24.95" customHeight="1" x14ac:dyDescent="0.35">
      <c r="A247" s="72">
        <v>246</v>
      </c>
      <c r="B247" s="68" t="e">
        <f>VLOOKUP($A247,Adressliste_Anmeldungen!$B$2:$AY$191,3,0)</f>
        <v>#N/A</v>
      </c>
      <c r="C247" s="68" t="e">
        <f>VLOOKUP($A247,Adressliste_Anmeldungen!$B$2:$AY$191,4,0)</f>
        <v>#N/A</v>
      </c>
      <c r="D247" s="67" t="e">
        <f>VLOOKUP($A247,Adressliste_Anmeldungen!$B$2:$AY$191,5,0)</f>
        <v>#N/A</v>
      </c>
      <c r="E247" s="67" t="e">
        <f>VLOOKUP($A247,Adressliste_Anmeldungen!$B$2:$AY$191,6,0)</f>
        <v>#N/A</v>
      </c>
      <c r="F247" s="68" t="e">
        <f>VLOOKUP($A247,Adressliste_Anmeldungen!$B$2:$AY$191,10,0)</f>
        <v>#N/A</v>
      </c>
      <c r="G247" s="73" t="e">
        <f>VLOOKUP($A247,Adressliste_Anmeldungen!$B$2:$AY$191,22,0)</f>
        <v>#N/A</v>
      </c>
      <c r="H247" s="73" t="e">
        <f>VLOOKUP($A247,Adressliste_Anmeldungen!$B$2:$AY$191,23,0)</f>
        <v>#N/A</v>
      </c>
      <c r="I247" s="73" t="e">
        <f>VLOOKUP($A247,Adressliste_Anmeldungen!$B$2:$AY$191,24,0)</f>
        <v>#N/A</v>
      </c>
      <c r="J247" s="73" t="e">
        <f>VLOOKUP($A247,Adressliste_Anmeldungen!$B$2:$AY$191,25,0)</f>
        <v>#N/A</v>
      </c>
      <c r="K247" s="73" t="e">
        <f>VLOOKUP($A247,Adressliste_Anmeldungen!$B$2:$AY$191,26,0)</f>
        <v>#N/A</v>
      </c>
      <c r="L247" s="73" t="e">
        <f>VLOOKUP($A247,Adressliste_Anmeldungen!$B$2:$AY$191,27,0)</f>
        <v>#N/A</v>
      </c>
      <c r="M247" s="74" t="e">
        <f>VLOOKUP($A247,Adressliste_Anmeldungen!$B$2:$AY$191,31,0)&amp;" ("&amp;VLOOKUP($A247,Adressliste_Anmeldungen!$B$2:$AY$191,28,0)&amp;")"</f>
        <v>#N/A</v>
      </c>
      <c r="N247" s="75" t="e">
        <f>VLOOKUP($A247,Adressliste_Anmeldungen!$B$2:$AY$191,29,0)</f>
        <v>#N/A</v>
      </c>
      <c r="O247" s="67" t="e">
        <f>"("&amp;VLOOKUP($A247,Adressliste_Anmeldungen!$B$2:$AY$191,49,0)&amp;")"</f>
        <v>#N/A</v>
      </c>
    </row>
    <row r="248" spans="1:15" ht="24.95" customHeight="1" x14ac:dyDescent="0.35">
      <c r="A248" s="72">
        <v>247</v>
      </c>
      <c r="B248" s="68" t="e">
        <f>VLOOKUP($A248,Adressliste_Anmeldungen!$B$2:$AY$191,3,0)</f>
        <v>#N/A</v>
      </c>
      <c r="C248" s="68" t="e">
        <f>VLOOKUP($A248,Adressliste_Anmeldungen!$B$2:$AY$191,4,0)</f>
        <v>#N/A</v>
      </c>
      <c r="D248" s="67" t="e">
        <f>VLOOKUP($A248,Adressliste_Anmeldungen!$B$2:$AY$191,5,0)</f>
        <v>#N/A</v>
      </c>
      <c r="E248" s="67" t="e">
        <f>VLOOKUP($A248,Adressliste_Anmeldungen!$B$2:$AY$191,6,0)</f>
        <v>#N/A</v>
      </c>
      <c r="F248" s="68" t="e">
        <f>VLOOKUP($A248,Adressliste_Anmeldungen!$B$2:$AY$191,10,0)</f>
        <v>#N/A</v>
      </c>
      <c r="G248" s="73" t="e">
        <f>VLOOKUP($A248,Adressliste_Anmeldungen!$B$2:$AY$191,22,0)</f>
        <v>#N/A</v>
      </c>
      <c r="H248" s="73" t="e">
        <f>VLOOKUP($A248,Adressliste_Anmeldungen!$B$2:$AY$191,23,0)</f>
        <v>#N/A</v>
      </c>
      <c r="I248" s="73" t="e">
        <f>VLOOKUP($A248,Adressliste_Anmeldungen!$B$2:$AY$191,24,0)</f>
        <v>#N/A</v>
      </c>
      <c r="J248" s="73" t="e">
        <f>VLOOKUP($A248,Adressliste_Anmeldungen!$B$2:$AY$191,25,0)</f>
        <v>#N/A</v>
      </c>
      <c r="K248" s="73" t="e">
        <f>VLOOKUP($A248,Adressliste_Anmeldungen!$B$2:$AY$191,26,0)</f>
        <v>#N/A</v>
      </c>
      <c r="L248" s="73" t="e">
        <f>VLOOKUP($A248,Adressliste_Anmeldungen!$B$2:$AY$191,27,0)</f>
        <v>#N/A</v>
      </c>
      <c r="M248" s="74" t="e">
        <f>VLOOKUP($A248,Adressliste_Anmeldungen!$B$2:$AY$191,31,0)&amp;" ("&amp;VLOOKUP($A248,Adressliste_Anmeldungen!$B$2:$AY$191,28,0)&amp;")"</f>
        <v>#N/A</v>
      </c>
      <c r="N248" s="75" t="e">
        <f>VLOOKUP($A248,Adressliste_Anmeldungen!$B$2:$AY$191,29,0)</f>
        <v>#N/A</v>
      </c>
      <c r="O248" s="67" t="e">
        <f>"("&amp;VLOOKUP($A248,Adressliste_Anmeldungen!$B$2:$AY$191,49,0)&amp;")"</f>
        <v>#N/A</v>
      </c>
    </row>
    <row r="249" spans="1:15" ht="24.95" customHeight="1" x14ac:dyDescent="0.35">
      <c r="A249" s="72">
        <v>248</v>
      </c>
      <c r="B249" s="68" t="e">
        <f>VLOOKUP($A249,Adressliste_Anmeldungen!$B$2:$AY$191,3,0)</f>
        <v>#N/A</v>
      </c>
      <c r="C249" s="68" t="e">
        <f>VLOOKUP($A249,Adressliste_Anmeldungen!$B$2:$AY$191,4,0)</f>
        <v>#N/A</v>
      </c>
      <c r="D249" s="67" t="e">
        <f>VLOOKUP($A249,Adressliste_Anmeldungen!$B$2:$AY$191,5,0)</f>
        <v>#N/A</v>
      </c>
      <c r="E249" s="67" t="e">
        <f>VLOOKUP($A249,Adressliste_Anmeldungen!$B$2:$AY$191,6,0)</f>
        <v>#N/A</v>
      </c>
      <c r="F249" s="68" t="e">
        <f>VLOOKUP($A249,Adressliste_Anmeldungen!$B$2:$AY$191,10,0)</f>
        <v>#N/A</v>
      </c>
      <c r="G249" s="73" t="e">
        <f>VLOOKUP($A249,Adressliste_Anmeldungen!$B$2:$AY$191,22,0)</f>
        <v>#N/A</v>
      </c>
      <c r="H249" s="73" t="e">
        <f>VLOOKUP($A249,Adressliste_Anmeldungen!$B$2:$AY$191,23,0)</f>
        <v>#N/A</v>
      </c>
      <c r="I249" s="73" t="e">
        <f>VLOOKUP($A249,Adressliste_Anmeldungen!$B$2:$AY$191,24,0)</f>
        <v>#N/A</v>
      </c>
      <c r="J249" s="73" t="e">
        <f>VLOOKUP($A249,Adressliste_Anmeldungen!$B$2:$AY$191,25,0)</f>
        <v>#N/A</v>
      </c>
      <c r="K249" s="73" t="e">
        <f>VLOOKUP($A249,Adressliste_Anmeldungen!$B$2:$AY$191,26,0)</f>
        <v>#N/A</v>
      </c>
      <c r="L249" s="73" t="e">
        <f>VLOOKUP($A249,Adressliste_Anmeldungen!$B$2:$AY$191,27,0)</f>
        <v>#N/A</v>
      </c>
      <c r="M249" s="74" t="e">
        <f>VLOOKUP($A249,Adressliste_Anmeldungen!$B$2:$AY$191,31,0)&amp;" ("&amp;VLOOKUP($A249,Adressliste_Anmeldungen!$B$2:$AY$191,28,0)&amp;")"</f>
        <v>#N/A</v>
      </c>
      <c r="N249" s="75" t="e">
        <f>VLOOKUP($A249,Adressliste_Anmeldungen!$B$2:$AY$191,29,0)</f>
        <v>#N/A</v>
      </c>
      <c r="O249" s="67" t="e">
        <f>"("&amp;VLOOKUP($A249,Adressliste_Anmeldungen!$B$2:$AY$191,49,0)&amp;")"</f>
        <v>#N/A</v>
      </c>
    </row>
    <row r="250" spans="1:15" ht="24.95" customHeight="1" x14ac:dyDescent="0.35">
      <c r="A250" s="72">
        <v>249</v>
      </c>
      <c r="B250" s="68" t="e">
        <f>VLOOKUP($A250,Adressliste_Anmeldungen!$B$2:$AY$191,3,0)</f>
        <v>#N/A</v>
      </c>
      <c r="C250" s="68" t="e">
        <f>VLOOKUP($A250,Adressliste_Anmeldungen!$B$2:$AY$191,4,0)</f>
        <v>#N/A</v>
      </c>
      <c r="D250" s="67" t="e">
        <f>VLOOKUP($A250,Adressliste_Anmeldungen!$B$2:$AY$191,5,0)</f>
        <v>#N/A</v>
      </c>
      <c r="E250" s="67" t="e">
        <f>VLOOKUP($A250,Adressliste_Anmeldungen!$B$2:$AY$191,6,0)</f>
        <v>#N/A</v>
      </c>
      <c r="F250" s="68" t="e">
        <f>VLOOKUP($A250,Adressliste_Anmeldungen!$B$2:$AY$191,10,0)</f>
        <v>#N/A</v>
      </c>
      <c r="G250" s="73" t="e">
        <f>VLOOKUP($A250,Adressliste_Anmeldungen!$B$2:$AY$191,22,0)</f>
        <v>#N/A</v>
      </c>
      <c r="H250" s="73" t="e">
        <f>VLOOKUP($A250,Adressliste_Anmeldungen!$B$2:$AY$191,23,0)</f>
        <v>#N/A</v>
      </c>
      <c r="I250" s="73" t="e">
        <f>VLOOKUP($A250,Adressliste_Anmeldungen!$B$2:$AY$191,24,0)</f>
        <v>#N/A</v>
      </c>
      <c r="J250" s="73" t="e">
        <f>VLOOKUP($A250,Adressliste_Anmeldungen!$B$2:$AY$191,25,0)</f>
        <v>#N/A</v>
      </c>
      <c r="K250" s="73" t="e">
        <f>VLOOKUP($A250,Adressliste_Anmeldungen!$B$2:$AY$191,26,0)</f>
        <v>#N/A</v>
      </c>
      <c r="L250" s="73" t="e">
        <f>VLOOKUP($A250,Adressliste_Anmeldungen!$B$2:$AY$191,27,0)</f>
        <v>#N/A</v>
      </c>
      <c r="M250" s="74" t="e">
        <f>VLOOKUP($A250,Adressliste_Anmeldungen!$B$2:$AY$191,31,0)&amp;" ("&amp;VLOOKUP($A250,Adressliste_Anmeldungen!$B$2:$AY$191,28,0)&amp;")"</f>
        <v>#N/A</v>
      </c>
      <c r="N250" s="75" t="e">
        <f>VLOOKUP($A250,Adressliste_Anmeldungen!$B$2:$AY$191,29,0)</f>
        <v>#N/A</v>
      </c>
      <c r="O250" s="67" t="e">
        <f>"("&amp;VLOOKUP($A250,Adressliste_Anmeldungen!$B$2:$AY$191,49,0)&amp;")"</f>
        <v>#N/A</v>
      </c>
    </row>
    <row r="251" spans="1:15" ht="24.95" customHeight="1" x14ac:dyDescent="0.35">
      <c r="A251" s="72">
        <v>250</v>
      </c>
      <c r="B251" s="68" t="e">
        <f>VLOOKUP($A251,Adressliste_Anmeldungen!$B$2:$AY$191,3,0)</f>
        <v>#N/A</v>
      </c>
      <c r="C251" s="68" t="e">
        <f>VLOOKUP($A251,Adressliste_Anmeldungen!$B$2:$AY$191,4,0)</f>
        <v>#N/A</v>
      </c>
      <c r="D251" s="67" t="e">
        <f>VLOOKUP($A251,Adressliste_Anmeldungen!$B$2:$AY$191,5,0)</f>
        <v>#N/A</v>
      </c>
      <c r="E251" s="67" t="e">
        <f>VLOOKUP($A251,Adressliste_Anmeldungen!$B$2:$AY$191,6,0)</f>
        <v>#N/A</v>
      </c>
      <c r="F251" s="68" t="e">
        <f>VLOOKUP($A251,Adressliste_Anmeldungen!$B$2:$AY$191,10,0)</f>
        <v>#N/A</v>
      </c>
      <c r="G251" s="73" t="e">
        <f>VLOOKUP($A251,Adressliste_Anmeldungen!$B$2:$AY$191,22,0)</f>
        <v>#N/A</v>
      </c>
      <c r="H251" s="73" t="e">
        <f>VLOOKUP($A251,Adressliste_Anmeldungen!$B$2:$AY$191,23,0)</f>
        <v>#N/A</v>
      </c>
      <c r="I251" s="73" t="e">
        <f>VLOOKUP($A251,Adressliste_Anmeldungen!$B$2:$AY$191,24,0)</f>
        <v>#N/A</v>
      </c>
      <c r="J251" s="73" t="e">
        <f>VLOOKUP($A251,Adressliste_Anmeldungen!$B$2:$AY$191,25,0)</f>
        <v>#N/A</v>
      </c>
      <c r="K251" s="73" t="e">
        <f>VLOOKUP($A251,Adressliste_Anmeldungen!$B$2:$AY$191,26,0)</f>
        <v>#N/A</v>
      </c>
      <c r="L251" s="73" t="e">
        <f>VLOOKUP($A251,Adressliste_Anmeldungen!$B$2:$AY$191,27,0)</f>
        <v>#N/A</v>
      </c>
      <c r="M251" s="74" t="e">
        <f>VLOOKUP($A251,Adressliste_Anmeldungen!$B$2:$AY$191,31,0)&amp;" ("&amp;VLOOKUP($A251,Adressliste_Anmeldungen!$B$2:$AY$191,28,0)&amp;")"</f>
        <v>#N/A</v>
      </c>
      <c r="N251" s="75" t="e">
        <f>VLOOKUP($A251,Adressliste_Anmeldungen!$B$2:$AY$191,29,0)</f>
        <v>#N/A</v>
      </c>
      <c r="O251" s="67" t="e">
        <f>"("&amp;VLOOKUP($A251,Adressliste_Anmeldungen!$B$2:$AY$191,49,0)&amp;")"</f>
        <v>#N/A</v>
      </c>
    </row>
    <row r="252" spans="1:15" ht="24.95" customHeight="1" x14ac:dyDescent="0.35">
      <c r="A252" s="72">
        <v>251</v>
      </c>
      <c r="B252" s="68" t="e">
        <f>VLOOKUP($A252,Adressliste_Anmeldungen!$B$2:$AY$191,3,0)</f>
        <v>#N/A</v>
      </c>
      <c r="C252" s="68" t="e">
        <f>VLOOKUP($A252,Adressliste_Anmeldungen!$B$2:$AY$191,4,0)</f>
        <v>#N/A</v>
      </c>
      <c r="D252" s="67" t="e">
        <f>VLOOKUP($A252,Adressliste_Anmeldungen!$B$2:$AY$191,5,0)</f>
        <v>#N/A</v>
      </c>
      <c r="E252" s="67" t="e">
        <f>VLOOKUP($A252,Adressliste_Anmeldungen!$B$2:$AY$191,6,0)</f>
        <v>#N/A</v>
      </c>
      <c r="F252" s="68" t="e">
        <f>VLOOKUP($A252,Adressliste_Anmeldungen!$B$2:$AY$191,10,0)</f>
        <v>#N/A</v>
      </c>
      <c r="G252" s="73" t="e">
        <f>VLOOKUP($A252,Adressliste_Anmeldungen!$B$2:$AY$191,22,0)</f>
        <v>#N/A</v>
      </c>
      <c r="H252" s="73" t="e">
        <f>VLOOKUP($A252,Adressliste_Anmeldungen!$B$2:$AY$191,23,0)</f>
        <v>#N/A</v>
      </c>
      <c r="I252" s="73" t="e">
        <f>VLOOKUP($A252,Adressliste_Anmeldungen!$B$2:$AY$191,24,0)</f>
        <v>#N/A</v>
      </c>
      <c r="J252" s="73" t="e">
        <f>VLOOKUP($A252,Adressliste_Anmeldungen!$B$2:$AY$191,25,0)</f>
        <v>#N/A</v>
      </c>
      <c r="K252" s="73" t="e">
        <f>VLOOKUP($A252,Adressliste_Anmeldungen!$B$2:$AY$191,26,0)</f>
        <v>#N/A</v>
      </c>
      <c r="L252" s="73" t="e">
        <f>VLOOKUP($A252,Adressliste_Anmeldungen!$B$2:$AY$191,27,0)</f>
        <v>#N/A</v>
      </c>
      <c r="M252" s="74" t="e">
        <f>VLOOKUP($A252,Adressliste_Anmeldungen!$B$2:$AY$191,31,0)&amp;" ("&amp;VLOOKUP($A252,Adressliste_Anmeldungen!$B$2:$AY$191,28,0)&amp;")"</f>
        <v>#N/A</v>
      </c>
      <c r="N252" s="75" t="e">
        <f>VLOOKUP($A252,Adressliste_Anmeldungen!$B$2:$AY$191,29,0)</f>
        <v>#N/A</v>
      </c>
      <c r="O252" s="67" t="e">
        <f>"("&amp;VLOOKUP($A252,Adressliste_Anmeldungen!$B$2:$AY$191,49,0)&amp;")"</f>
        <v>#N/A</v>
      </c>
    </row>
    <row r="253" spans="1:15" ht="24.95" customHeight="1" x14ac:dyDescent="0.35">
      <c r="A253" s="72">
        <v>252</v>
      </c>
      <c r="B253" s="68" t="e">
        <f>VLOOKUP($A253,Adressliste_Anmeldungen!$B$2:$AY$191,3,0)</f>
        <v>#N/A</v>
      </c>
      <c r="C253" s="68" t="e">
        <f>VLOOKUP($A253,Adressliste_Anmeldungen!$B$2:$AY$191,4,0)</f>
        <v>#N/A</v>
      </c>
      <c r="D253" s="67" t="e">
        <f>VLOOKUP($A253,Adressliste_Anmeldungen!$B$2:$AY$191,5,0)</f>
        <v>#N/A</v>
      </c>
      <c r="E253" s="67" t="e">
        <f>VLOOKUP($A253,Adressliste_Anmeldungen!$B$2:$AY$191,6,0)</f>
        <v>#N/A</v>
      </c>
      <c r="F253" s="68" t="e">
        <f>VLOOKUP($A253,Adressliste_Anmeldungen!$B$2:$AY$191,10,0)</f>
        <v>#N/A</v>
      </c>
      <c r="G253" s="73" t="e">
        <f>VLOOKUP($A253,Adressliste_Anmeldungen!$B$2:$AY$191,22,0)</f>
        <v>#N/A</v>
      </c>
      <c r="H253" s="73" t="e">
        <f>VLOOKUP($A253,Adressliste_Anmeldungen!$B$2:$AY$191,23,0)</f>
        <v>#N/A</v>
      </c>
      <c r="I253" s="73" t="e">
        <f>VLOOKUP($A253,Adressliste_Anmeldungen!$B$2:$AY$191,24,0)</f>
        <v>#N/A</v>
      </c>
      <c r="J253" s="73" t="e">
        <f>VLOOKUP($A253,Adressliste_Anmeldungen!$B$2:$AY$191,25,0)</f>
        <v>#N/A</v>
      </c>
      <c r="K253" s="73" t="e">
        <f>VLOOKUP($A253,Adressliste_Anmeldungen!$B$2:$AY$191,26,0)</f>
        <v>#N/A</v>
      </c>
      <c r="L253" s="73" t="e">
        <f>VLOOKUP($A253,Adressliste_Anmeldungen!$B$2:$AY$191,27,0)</f>
        <v>#N/A</v>
      </c>
      <c r="M253" s="74" t="e">
        <f>VLOOKUP($A253,Adressliste_Anmeldungen!$B$2:$AY$191,31,0)&amp;" ("&amp;VLOOKUP($A253,Adressliste_Anmeldungen!$B$2:$AY$191,28,0)&amp;")"</f>
        <v>#N/A</v>
      </c>
      <c r="N253" s="75" t="e">
        <f>VLOOKUP($A253,Adressliste_Anmeldungen!$B$2:$AY$191,29,0)</f>
        <v>#N/A</v>
      </c>
      <c r="O253" s="67" t="e">
        <f>"("&amp;VLOOKUP($A253,Adressliste_Anmeldungen!$B$2:$AY$191,49,0)&amp;")"</f>
        <v>#N/A</v>
      </c>
    </row>
    <row r="254" spans="1:15" ht="24.95" customHeight="1" x14ac:dyDescent="0.35">
      <c r="A254" s="72">
        <v>253</v>
      </c>
      <c r="B254" s="68" t="e">
        <f>VLOOKUP($A254,Adressliste_Anmeldungen!$B$2:$AY$191,3,0)</f>
        <v>#N/A</v>
      </c>
      <c r="C254" s="68" t="e">
        <f>VLOOKUP($A254,Adressliste_Anmeldungen!$B$2:$AY$191,4,0)</f>
        <v>#N/A</v>
      </c>
      <c r="D254" s="67" t="e">
        <f>VLOOKUP($A254,Adressliste_Anmeldungen!$B$2:$AY$191,5,0)</f>
        <v>#N/A</v>
      </c>
      <c r="E254" s="67" t="e">
        <f>VLOOKUP($A254,Adressliste_Anmeldungen!$B$2:$AY$191,6,0)</f>
        <v>#N/A</v>
      </c>
      <c r="F254" s="68" t="e">
        <f>VLOOKUP($A254,Adressliste_Anmeldungen!$B$2:$AY$191,10,0)</f>
        <v>#N/A</v>
      </c>
      <c r="G254" s="73" t="e">
        <f>VLOOKUP($A254,Adressliste_Anmeldungen!$B$2:$AY$191,22,0)</f>
        <v>#N/A</v>
      </c>
      <c r="H254" s="73" t="e">
        <f>VLOOKUP($A254,Adressliste_Anmeldungen!$B$2:$AY$191,23,0)</f>
        <v>#N/A</v>
      </c>
      <c r="I254" s="73" t="e">
        <f>VLOOKUP($A254,Adressliste_Anmeldungen!$B$2:$AY$191,24,0)</f>
        <v>#N/A</v>
      </c>
      <c r="J254" s="73" t="e">
        <f>VLOOKUP($A254,Adressliste_Anmeldungen!$B$2:$AY$191,25,0)</f>
        <v>#N/A</v>
      </c>
      <c r="K254" s="73" t="e">
        <f>VLOOKUP($A254,Adressliste_Anmeldungen!$B$2:$AY$191,26,0)</f>
        <v>#N/A</v>
      </c>
      <c r="L254" s="73" t="e">
        <f>VLOOKUP($A254,Adressliste_Anmeldungen!$B$2:$AY$191,27,0)</f>
        <v>#N/A</v>
      </c>
      <c r="M254" s="74" t="e">
        <f>VLOOKUP($A254,Adressliste_Anmeldungen!$B$2:$AY$191,31,0)&amp;" ("&amp;VLOOKUP($A254,Adressliste_Anmeldungen!$B$2:$AY$191,28,0)&amp;")"</f>
        <v>#N/A</v>
      </c>
      <c r="N254" s="75" t="e">
        <f>VLOOKUP($A254,Adressliste_Anmeldungen!$B$2:$AY$191,29,0)</f>
        <v>#N/A</v>
      </c>
      <c r="O254" s="67" t="e">
        <f>"("&amp;VLOOKUP($A254,Adressliste_Anmeldungen!$B$2:$AY$191,49,0)&amp;")"</f>
        <v>#N/A</v>
      </c>
    </row>
    <row r="255" spans="1:15" ht="24.95" customHeight="1" x14ac:dyDescent="0.35">
      <c r="A255" s="72">
        <v>254</v>
      </c>
      <c r="B255" s="68" t="e">
        <f>VLOOKUP($A255,Adressliste_Anmeldungen!$B$2:$AY$191,3,0)</f>
        <v>#N/A</v>
      </c>
      <c r="C255" s="68" t="e">
        <f>VLOOKUP($A255,Adressliste_Anmeldungen!$B$2:$AY$191,4,0)</f>
        <v>#N/A</v>
      </c>
      <c r="D255" s="67" t="e">
        <f>VLOOKUP($A255,Adressliste_Anmeldungen!$B$2:$AY$191,5,0)</f>
        <v>#N/A</v>
      </c>
      <c r="E255" s="67" t="e">
        <f>VLOOKUP($A255,Adressliste_Anmeldungen!$B$2:$AY$191,6,0)</f>
        <v>#N/A</v>
      </c>
      <c r="F255" s="68" t="e">
        <f>VLOOKUP($A255,Adressliste_Anmeldungen!$B$2:$AY$191,10,0)</f>
        <v>#N/A</v>
      </c>
      <c r="G255" s="73" t="e">
        <f>VLOOKUP($A255,Adressliste_Anmeldungen!$B$2:$AY$191,22,0)</f>
        <v>#N/A</v>
      </c>
      <c r="H255" s="73" t="e">
        <f>VLOOKUP($A255,Adressliste_Anmeldungen!$B$2:$AY$191,23,0)</f>
        <v>#N/A</v>
      </c>
      <c r="I255" s="73" t="e">
        <f>VLOOKUP($A255,Adressliste_Anmeldungen!$B$2:$AY$191,24,0)</f>
        <v>#N/A</v>
      </c>
      <c r="J255" s="73" t="e">
        <f>VLOOKUP($A255,Adressliste_Anmeldungen!$B$2:$AY$191,25,0)</f>
        <v>#N/A</v>
      </c>
      <c r="K255" s="73" t="e">
        <f>VLOOKUP($A255,Adressliste_Anmeldungen!$B$2:$AY$191,26,0)</f>
        <v>#N/A</v>
      </c>
      <c r="L255" s="73" t="e">
        <f>VLOOKUP($A255,Adressliste_Anmeldungen!$B$2:$AY$191,27,0)</f>
        <v>#N/A</v>
      </c>
      <c r="M255" s="74" t="e">
        <f>VLOOKUP($A255,Adressliste_Anmeldungen!$B$2:$AY$191,31,0)&amp;" ("&amp;VLOOKUP($A255,Adressliste_Anmeldungen!$B$2:$AY$191,28,0)&amp;")"</f>
        <v>#N/A</v>
      </c>
      <c r="N255" s="75" t="e">
        <f>VLOOKUP($A255,Adressliste_Anmeldungen!$B$2:$AY$191,29,0)</f>
        <v>#N/A</v>
      </c>
      <c r="O255" s="67" t="e">
        <f>"("&amp;VLOOKUP($A255,Adressliste_Anmeldungen!$B$2:$AY$191,49,0)&amp;")"</f>
        <v>#N/A</v>
      </c>
    </row>
    <row r="256" spans="1:15" ht="24.95" customHeight="1" x14ac:dyDescent="0.35">
      <c r="A256" s="72">
        <v>255</v>
      </c>
      <c r="B256" s="68" t="e">
        <f>VLOOKUP($A256,Adressliste_Anmeldungen!$B$2:$AY$191,3,0)</f>
        <v>#N/A</v>
      </c>
      <c r="C256" s="68" t="e">
        <f>VLOOKUP($A256,Adressliste_Anmeldungen!$B$2:$AY$191,4,0)</f>
        <v>#N/A</v>
      </c>
      <c r="D256" s="67" t="e">
        <f>VLOOKUP($A256,Adressliste_Anmeldungen!$B$2:$AY$191,5,0)</f>
        <v>#N/A</v>
      </c>
      <c r="E256" s="67" t="e">
        <f>VLOOKUP($A256,Adressliste_Anmeldungen!$B$2:$AY$191,6,0)</f>
        <v>#N/A</v>
      </c>
      <c r="F256" s="68" t="e">
        <f>VLOOKUP($A256,Adressliste_Anmeldungen!$B$2:$AY$191,10,0)</f>
        <v>#N/A</v>
      </c>
      <c r="G256" s="73" t="e">
        <f>VLOOKUP($A256,Adressliste_Anmeldungen!$B$2:$AY$191,22,0)</f>
        <v>#N/A</v>
      </c>
      <c r="H256" s="73" t="e">
        <f>VLOOKUP($A256,Adressliste_Anmeldungen!$B$2:$AY$191,23,0)</f>
        <v>#N/A</v>
      </c>
      <c r="I256" s="73" t="e">
        <f>VLOOKUP($A256,Adressliste_Anmeldungen!$B$2:$AY$191,24,0)</f>
        <v>#N/A</v>
      </c>
      <c r="J256" s="73" t="e">
        <f>VLOOKUP($A256,Adressliste_Anmeldungen!$B$2:$AY$191,25,0)</f>
        <v>#N/A</v>
      </c>
      <c r="K256" s="73" t="e">
        <f>VLOOKUP($A256,Adressliste_Anmeldungen!$B$2:$AY$191,26,0)</f>
        <v>#N/A</v>
      </c>
      <c r="L256" s="73" t="e">
        <f>VLOOKUP($A256,Adressliste_Anmeldungen!$B$2:$AY$191,27,0)</f>
        <v>#N/A</v>
      </c>
      <c r="M256" s="74" t="e">
        <f>VLOOKUP($A256,Adressliste_Anmeldungen!$B$2:$AY$191,31,0)&amp;" ("&amp;VLOOKUP($A256,Adressliste_Anmeldungen!$B$2:$AY$191,28,0)&amp;")"</f>
        <v>#N/A</v>
      </c>
      <c r="N256" s="75" t="e">
        <f>VLOOKUP($A256,Adressliste_Anmeldungen!$B$2:$AY$191,29,0)</f>
        <v>#N/A</v>
      </c>
      <c r="O256" s="67" t="e">
        <f>"("&amp;VLOOKUP($A256,Adressliste_Anmeldungen!$B$2:$AY$191,49,0)&amp;")"</f>
        <v>#N/A</v>
      </c>
    </row>
    <row r="257" spans="1:15" ht="24.95" customHeight="1" x14ac:dyDescent="0.35">
      <c r="A257" s="72">
        <v>256</v>
      </c>
      <c r="B257" s="68" t="e">
        <f>VLOOKUP($A257,Adressliste_Anmeldungen!$B$2:$AY$191,3,0)</f>
        <v>#N/A</v>
      </c>
      <c r="C257" s="68" t="e">
        <f>VLOOKUP($A257,Adressliste_Anmeldungen!$B$2:$AY$191,4,0)</f>
        <v>#N/A</v>
      </c>
      <c r="D257" s="67" t="e">
        <f>VLOOKUP($A257,Adressliste_Anmeldungen!$B$2:$AY$191,5,0)</f>
        <v>#N/A</v>
      </c>
      <c r="E257" s="67" t="e">
        <f>VLOOKUP($A257,Adressliste_Anmeldungen!$B$2:$AY$191,6,0)</f>
        <v>#N/A</v>
      </c>
      <c r="F257" s="68" t="e">
        <f>VLOOKUP($A257,Adressliste_Anmeldungen!$B$2:$AY$191,10,0)</f>
        <v>#N/A</v>
      </c>
      <c r="G257" s="73" t="e">
        <f>VLOOKUP($A257,Adressliste_Anmeldungen!$B$2:$AY$191,22,0)</f>
        <v>#N/A</v>
      </c>
      <c r="H257" s="73" t="e">
        <f>VLOOKUP($A257,Adressliste_Anmeldungen!$B$2:$AY$191,23,0)</f>
        <v>#N/A</v>
      </c>
      <c r="I257" s="73" t="e">
        <f>VLOOKUP($A257,Adressliste_Anmeldungen!$B$2:$AY$191,24,0)</f>
        <v>#N/A</v>
      </c>
      <c r="J257" s="73" t="e">
        <f>VLOOKUP($A257,Adressliste_Anmeldungen!$B$2:$AY$191,25,0)</f>
        <v>#N/A</v>
      </c>
      <c r="K257" s="73" t="e">
        <f>VLOOKUP($A257,Adressliste_Anmeldungen!$B$2:$AY$191,26,0)</f>
        <v>#N/A</v>
      </c>
      <c r="L257" s="73" t="e">
        <f>VLOOKUP($A257,Adressliste_Anmeldungen!$B$2:$AY$191,27,0)</f>
        <v>#N/A</v>
      </c>
      <c r="M257" s="74" t="e">
        <f>VLOOKUP($A257,Adressliste_Anmeldungen!$B$2:$AY$191,31,0)&amp;" ("&amp;VLOOKUP($A257,Adressliste_Anmeldungen!$B$2:$AY$191,28,0)&amp;")"</f>
        <v>#N/A</v>
      </c>
      <c r="N257" s="75" t="e">
        <f>VLOOKUP($A257,Adressliste_Anmeldungen!$B$2:$AY$191,29,0)</f>
        <v>#N/A</v>
      </c>
      <c r="O257" s="67" t="e">
        <f>"("&amp;VLOOKUP($A257,Adressliste_Anmeldungen!$B$2:$AY$191,49,0)&amp;")"</f>
        <v>#N/A</v>
      </c>
    </row>
    <row r="258" spans="1:15" ht="24.95" customHeight="1" x14ac:dyDescent="0.35">
      <c r="A258" s="72">
        <v>257</v>
      </c>
      <c r="B258" s="68" t="e">
        <f>VLOOKUP($A258,Adressliste_Anmeldungen!$B$2:$AY$191,3,0)</f>
        <v>#N/A</v>
      </c>
      <c r="C258" s="68" t="e">
        <f>VLOOKUP($A258,Adressliste_Anmeldungen!$B$2:$AY$191,4,0)</f>
        <v>#N/A</v>
      </c>
      <c r="D258" s="67" t="e">
        <f>VLOOKUP($A258,Adressliste_Anmeldungen!$B$2:$AY$191,5,0)</f>
        <v>#N/A</v>
      </c>
      <c r="E258" s="67" t="e">
        <f>VLOOKUP($A258,Adressliste_Anmeldungen!$B$2:$AY$191,6,0)</f>
        <v>#N/A</v>
      </c>
      <c r="F258" s="68" t="e">
        <f>VLOOKUP($A258,Adressliste_Anmeldungen!$B$2:$AY$191,10,0)</f>
        <v>#N/A</v>
      </c>
      <c r="G258" s="73" t="e">
        <f>VLOOKUP($A258,Adressliste_Anmeldungen!$B$2:$AY$191,22,0)</f>
        <v>#N/A</v>
      </c>
      <c r="H258" s="73" t="e">
        <f>VLOOKUP($A258,Adressliste_Anmeldungen!$B$2:$AY$191,23,0)</f>
        <v>#N/A</v>
      </c>
      <c r="I258" s="73" t="e">
        <f>VLOOKUP($A258,Adressliste_Anmeldungen!$B$2:$AY$191,24,0)</f>
        <v>#N/A</v>
      </c>
      <c r="J258" s="73" t="e">
        <f>VLOOKUP($A258,Adressliste_Anmeldungen!$B$2:$AY$191,25,0)</f>
        <v>#N/A</v>
      </c>
      <c r="K258" s="73" t="e">
        <f>VLOOKUP($A258,Adressliste_Anmeldungen!$B$2:$AY$191,26,0)</f>
        <v>#N/A</v>
      </c>
      <c r="L258" s="73" t="e">
        <f>VLOOKUP($A258,Adressliste_Anmeldungen!$B$2:$AY$191,27,0)</f>
        <v>#N/A</v>
      </c>
      <c r="M258" s="74" t="e">
        <f>VLOOKUP($A258,Adressliste_Anmeldungen!$B$2:$AY$191,31,0)&amp;" ("&amp;VLOOKUP($A258,Adressliste_Anmeldungen!$B$2:$AY$191,28,0)&amp;")"</f>
        <v>#N/A</v>
      </c>
      <c r="N258" s="75" t="e">
        <f>VLOOKUP($A258,Adressliste_Anmeldungen!$B$2:$AY$191,29,0)</f>
        <v>#N/A</v>
      </c>
      <c r="O258" s="67" t="e">
        <f>"("&amp;VLOOKUP($A258,Adressliste_Anmeldungen!$B$2:$AY$191,49,0)&amp;")"</f>
        <v>#N/A</v>
      </c>
    </row>
    <row r="259" spans="1:15" ht="24.95" customHeight="1" x14ac:dyDescent="0.35">
      <c r="A259" s="72">
        <v>258</v>
      </c>
      <c r="B259" s="68" t="e">
        <f>VLOOKUP($A259,Adressliste_Anmeldungen!$B$2:$AY$191,3,0)</f>
        <v>#N/A</v>
      </c>
      <c r="C259" s="68" t="e">
        <f>VLOOKUP($A259,Adressliste_Anmeldungen!$B$2:$AY$191,4,0)</f>
        <v>#N/A</v>
      </c>
      <c r="D259" s="67" t="e">
        <f>VLOOKUP($A259,Adressliste_Anmeldungen!$B$2:$AY$191,5,0)</f>
        <v>#N/A</v>
      </c>
      <c r="E259" s="67" t="e">
        <f>VLOOKUP($A259,Adressliste_Anmeldungen!$B$2:$AY$191,6,0)</f>
        <v>#N/A</v>
      </c>
      <c r="F259" s="68" t="e">
        <f>VLOOKUP($A259,Adressliste_Anmeldungen!$B$2:$AY$191,10,0)</f>
        <v>#N/A</v>
      </c>
      <c r="G259" s="73" t="e">
        <f>VLOOKUP($A259,Adressliste_Anmeldungen!$B$2:$AY$191,22,0)</f>
        <v>#N/A</v>
      </c>
      <c r="H259" s="73" t="e">
        <f>VLOOKUP($A259,Adressliste_Anmeldungen!$B$2:$AY$191,23,0)</f>
        <v>#N/A</v>
      </c>
      <c r="I259" s="73" t="e">
        <f>VLOOKUP($A259,Adressliste_Anmeldungen!$B$2:$AY$191,24,0)</f>
        <v>#N/A</v>
      </c>
      <c r="J259" s="73" t="e">
        <f>VLOOKUP($A259,Adressliste_Anmeldungen!$B$2:$AY$191,25,0)</f>
        <v>#N/A</v>
      </c>
      <c r="K259" s="73" t="e">
        <f>VLOOKUP($A259,Adressliste_Anmeldungen!$B$2:$AY$191,26,0)</f>
        <v>#N/A</v>
      </c>
      <c r="L259" s="73" t="e">
        <f>VLOOKUP($A259,Adressliste_Anmeldungen!$B$2:$AY$191,27,0)</f>
        <v>#N/A</v>
      </c>
      <c r="M259" s="74" t="e">
        <f>VLOOKUP($A259,Adressliste_Anmeldungen!$B$2:$AY$191,31,0)&amp;" ("&amp;VLOOKUP($A259,Adressliste_Anmeldungen!$B$2:$AY$191,28,0)&amp;")"</f>
        <v>#N/A</v>
      </c>
      <c r="N259" s="75" t="e">
        <f>VLOOKUP($A259,Adressliste_Anmeldungen!$B$2:$AY$191,29,0)</f>
        <v>#N/A</v>
      </c>
      <c r="O259" s="67" t="e">
        <f>"("&amp;VLOOKUP($A259,Adressliste_Anmeldungen!$B$2:$AY$191,49,0)&amp;")"</f>
        <v>#N/A</v>
      </c>
    </row>
    <row r="260" spans="1:15" ht="24.95" customHeight="1" x14ac:dyDescent="0.35">
      <c r="A260" s="72">
        <v>259</v>
      </c>
      <c r="B260" s="68" t="e">
        <f>VLOOKUP($A260,Adressliste_Anmeldungen!$B$2:$AY$191,3,0)</f>
        <v>#N/A</v>
      </c>
      <c r="C260" s="68" t="e">
        <f>VLOOKUP($A260,Adressliste_Anmeldungen!$B$2:$AY$191,4,0)</f>
        <v>#N/A</v>
      </c>
      <c r="D260" s="67" t="e">
        <f>VLOOKUP($A260,Adressliste_Anmeldungen!$B$2:$AY$191,5,0)</f>
        <v>#N/A</v>
      </c>
      <c r="E260" s="67" t="e">
        <f>VLOOKUP($A260,Adressliste_Anmeldungen!$B$2:$AY$191,6,0)</f>
        <v>#N/A</v>
      </c>
      <c r="F260" s="68" t="e">
        <f>VLOOKUP($A260,Adressliste_Anmeldungen!$B$2:$AY$191,10,0)</f>
        <v>#N/A</v>
      </c>
      <c r="G260" s="73" t="e">
        <f>VLOOKUP($A260,Adressliste_Anmeldungen!$B$2:$AY$191,22,0)</f>
        <v>#N/A</v>
      </c>
      <c r="H260" s="73" t="e">
        <f>VLOOKUP($A260,Adressliste_Anmeldungen!$B$2:$AY$191,23,0)</f>
        <v>#N/A</v>
      </c>
      <c r="I260" s="73" t="e">
        <f>VLOOKUP($A260,Adressliste_Anmeldungen!$B$2:$AY$191,24,0)</f>
        <v>#N/A</v>
      </c>
      <c r="J260" s="73" t="e">
        <f>VLOOKUP($A260,Adressliste_Anmeldungen!$B$2:$AY$191,25,0)</f>
        <v>#N/A</v>
      </c>
      <c r="K260" s="73" t="e">
        <f>VLOOKUP($A260,Adressliste_Anmeldungen!$B$2:$AY$191,26,0)</f>
        <v>#N/A</v>
      </c>
      <c r="L260" s="73" t="e">
        <f>VLOOKUP($A260,Adressliste_Anmeldungen!$B$2:$AY$191,27,0)</f>
        <v>#N/A</v>
      </c>
      <c r="M260" s="74" t="e">
        <f>VLOOKUP($A260,Adressliste_Anmeldungen!$B$2:$AY$191,31,0)&amp;" ("&amp;VLOOKUP($A260,Adressliste_Anmeldungen!$B$2:$AY$191,28,0)&amp;")"</f>
        <v>#N/A</v>
      </c>
      <c r="N260" s="75" t="e">
        <f>VLOOKUP($A260,Adressliste_Anmeldungen!$B$2:$AY$191,29,0)</f>
        <v>#N/A</v>
      </c>
      <c r="O260" s="67" t="e">
        <f>"("&amp;VLOOKUP($A260,Adressliste_Anmeldungen!$B$2:$AY$191,49,0)&amp;")"</f>
        <v>#N/A</v>
      </c>
    </row>
    <row r="261" spans="1:15" ht="24.95" customHeight="1" x14ac:dyDescent="0.35">
      <c r="A261" s="72">
        <v>260</v>
      </c>
      <c r="B261" s="68" t="e">
        <f>VLOOKUP($A261,Adressliste_Anmeldungen!$B$2:$AY$191,3,0)</f>
        <v>#N/A</v>
      </c>
      <c r="C261" s="68" t="e">
        <f>VLOOKUP($A261,Adressliste_Anmeldungen!$B$2:$AY$191,4,0)</f>
        <v>#N/A</v>
      </c>
      <c r="D261" s="67" t="e">
        <f>VLOOKUP($A261,Adressliste_Anmeldungen!$B$2:$AY$191,5,0)</f>
        <v>#N/A</v>
      </c>
      <c r="E261" s="67" t="e">
        <f>VLOOKUP($A261,Adressliste_Anmeldungen!$B$2:$AY$191,6,0)</f>
        <v>#N/A</v>
      </c>
      <c r="F261" s="68" t="e">
        <f>VLOOKUP($A261,Adressliste_Anmeldungen!$B$2:$AY$191,10,0)</f>
        <v>#N/A</v>
      </c>
      <c r="G261" s="73" t="e">
        <f>VLOOKUP($A261,Adressliste_Anmeldungen!$B$2:$AY$191,22,0)</f>
        <v>#N/A</v>
      </c>
      <c r="H261" s="73" t="e">
        <f>VLOOKUP($A261,Adressliste_Anmeldungen!$B$2:$AY$191,23,0)</f>
        <v>#N/A</v>
      </c>
      <c r="I261" s="73" t="e">
        <f>VLOOKUP($A261,Adressliste_Anmeldungen!$B$2:$AY$191,24,0)</f>
        <v>#N/A</v>
      </c>
      <c r="J261" s="73" t="e">
        <f>VLOOKUP($A261,Adressliste_Anmeldungen!$B$2:$AY$191,25,0)</f>
        <v>#N/A</v>
      </c>
      <c r="K261" s="73" t="e">
        <f>VLOOKUP($A261,Adressliste_Anmeldungen!$B$2:$AY$191,26,0)</f>
        <v>#N/A</v>
      </c>
      <c r="L261" s="73" t="e">
        <f>VLOOKUP($A261,Adressliste_Anmeldungen!$B$2:$AY$191,27,0)</f>
        <v>#N/A</v>
      </c>
      <c r="M261" s="74" t="e">
        <f>VLOOKUP($A261,Adressliste_Anmeldungen!$B$2:$AY$191,31,0)&amp;" ("&amp;VLOOKUP($A261,Adressliste_Anmeldungen!$B$2:$AY$191,28,0)&amp;")"</f>
        <v>#N/A</v>
      </c>
      <c r="N261" s="75" t="e">
        <f>VLOOKUP($A261,Adressliste_Anmeldungen!$B$2:$AY$191,29,0)</f>
        <v>#N/A</v>
      </c>
      <c r="O261" s="67" t="e">
        <f>"("&amp;VLOOKUP($A261,Adressliste_Anmeldungen!$B$2:$AY$191,49,0)&amp;")"</f>
        <v>#N/A</v>
      </c>
    </row>
    <row r="262" spans="1:15" ht="24.95" customHeight="1" x14ac:dyDescent="0.35">
      <c r="A262" s="72">
        <v>261</v>
      </c>
      <c r="B262" s="68" t="e">
        <f>VLOOKUP($A262,Adressliste_Anmeldungen!$B$2:$AY$191,3,0)</f>
        <v>#N/A</v>
      </c>
      <c r="C262" s="68" t="e">
        <f>VLOOKUP($A262,Adressliste_Anmeldungen!$B$2:$AY$191,4,0)</f>
        <v>#N/A</v>
      </c>
      <c r="D262" s="67" t="e">
        <f>VLOOKUP($A262,Adressliste_Anmeldungen!$B$2:$AY$191,5,0)</f>
        <v>#N/A</v>
      </c>
      <c r="E262" s="67" t="e">
        <f>VLOOKUP($A262,Adressliste_Anmeldungen!$B$2:$AY$191,6,0)</f>
        <v>#N/A</v>
      </c>
      <c r="F262" s="68" t="e">
        <f>VLOOKUP($A262,Adressliste_Anmeldungen!$B$2:$AY$191,10,0)</f>
        <v>#N/A</v>
      </c>
      <c r="G262" s="73" t="e">
        <f>VLOOKUP($A262,Adressliste_Anmeldungen!$B$2:$AY$191,22,0)</f>
        <v>#N/A</v>
      </c>
      <c r="H262" s="73" t="e">
        <f>VLOOKUP($A262,Adressliste_Anmeldungen!$B$2:$AY$191,23,0)</f>
        <v>#N/A</v>
      </c>
      <c r="I262" s="73" t="e">
        <f>VLOOKUP($A262,Adressliste_Anmeldungen!$B$2:$AY$191,24,0)</f>
        <v>#N/A</v>
      </c>
      <c r="J262" s="73" t="e">
        <f>VLOOKUP($A262,Adressliste_Anmeldungen!$B$2:$AY$191,25,0)</f>
        <v>#N/A</v>
      </c>
      <c r="K262" s="73" t="e">
        <f>VLOOKUP($A262,Adressliste_Anmeldungen!$B$2:$AY$191,26,0)</f>
        <v>#N/A</v>
      </c>
      <c r="L262" s="73" t="e">
        <f>VLOOKUP($A262,Adressliste_Anmeldungen!$B$2:$AY$191,27,0)</f>
        <v>#N/A</v>
      </c>
      <c r="M262" s="74" t="e">
        <f>VLOOKUP($A262,Adressliste_Anmeldungen!$B$2:$AY$191,31,0)&amp;" ("&amp;VLOOKUP($A262,Adressliste_Anmeldungen!$B$2:$AY$191,28,0)&amp;")"</f>
        <v>#N/A</v>
      </c>
      <c r="N262" s="75" t="e">
        <f>VLOOKUP($A262,Adressliste_Anmeldungen!$B$2:$AY$191,29,0)</f>
        <v>#N/A</v>
      </c>
      <c r="O262" s="67" t="e">
        <f>"("&amp;VLOOKUP($A262,Adressliste_Anmeldungen!$B$2:$AY$191,49,0)&amp;")"</f>
        <v>#N/A</v>
      </c>
    </row>
    <row r="263" spans="1:15" ht="24.95" customHeight="1" x14ac:dyDescent="0.35">
      <c r="A263" s="72">
        <v>262</v>
      </c>
      <c r="B263" s="68" t="e">
        <f>VLOOKUP($A263,Adressliste_Anmeldungen!$B$2:$AY$191,3,0)</f>
        <v>#N/A</v>
      </c>
      <c r="C263" s="68" t="e">
        <f>VLOOKUP($A263,Adressliste_Anmeldungen!$B$2:$AY$191,4,0)</f>
        <v>#N/A</v>
      </c>
      <c r="D263" s="67" t="e">
        <f>VLOOKUP($A263,Adressliste_Anmeldungen!$B$2:$AY$191,5,0)</f>
        <v>#N/A</v>
      </c>
      <c r="E263" s="67" t="e">
        <f>VLOOKUP($A263,Adressliste_Anmeldungen!$B$2:$AY$191,6,0)</f>
        <v>#N/A</v>
      </c>
      <c r="F263" s="68" t="e">
        <f>VLOOKUP($A263,Adressliste_Anmeldungen!$B$2:$AY$191,10,0)</f>
        <v>#N/A</v>
      </c>
      <c r="G263" s="73" t="e">
        <f>VLOOKUP($A263,Adressliste_Anmeldungen!$B$2:$AY$191,22,0)</f>
        <v>#N/A</v>
      </c>
      <c r="H263" s="73" t="e">
        <f>VLOOKUP($A263,Adressliste_Anmeldungen!$B$2:$AY$191,23,0)</f>
        <v>#N/A</v>
      </c>
      <c r="I263" s="73" t="e">
        <f>VLOOKUP($A263,Adressliste_Anmeldungen!$B$2:$AY$191,24,0)</f>
        <v>#N/A</v>
      </c>
      <c r="J263" s="73" t="e">
        <f>VLOOKUP($A263,Adressliste_Anmeldungen!$B$2:$AY$191,25,0)</f>
        <v>#N/A</v>
      </c>
      <c r="K263" s="73" t="e">
        <f>VLOOKUP($A263,Adressliste_Anmeldungen!$B$2:$AY$191,26,0)</f>
        <v>#N/A</v>
      </c>
      <c r="L263" s="73" t="e">
        <f>VLOOKUP($A263,Adressliste_Anmeldungen!$B$2:$AY$191,27,0)</f>
        <v>#N/A</v>
      </c>
      <c r="M263" s="74" t="e">
        <f>VLOOKUP($A263,Adressliste_Anmeldungen!$B$2:$AY$191,31,0)&amp;" ("&amp;VLOOKUP($A263,Adressliste_Anmeldungen!$B$2:$AY$191,28,0)&amp;")"</f>
        <v>#N/A</v>
      </c>
      <c r="N263" s="75" t="e">
        <f>VLOOKUP($A263,Adressliste_Anmeldungen!$B$2:$AY$191,29,0)</f>
        <v>#N/A</v>
      </c>
      <c r="O263" s="67" t="e">
        <f>"("&amp;VLOOKUP($A263,Adressliste_Anmeldungen!$B$2:$AY$191,49,0)&amp;")"</f>
        <v>#N/A</v>
      </c>
    </row>
    <row r="264" spans="1:15" ht="24.95" customHeight="1" x14ac:dyDescent="0.35">
      <c r="A264" s="72">
        <v>263</v>
      </c>
      <c r="B264" s="68" t="e">
        <f>VLOOKUP($A264,Adressliste_Anmeldungen!$B$2:$AY$191,3,0)</f>
        <v>#N/A</v>
      </c>
      <c r="C264" s="68" t="e">
        <f>VLOOKUP($A264,Adressliste_Anmeldungen!$B$2:$AY$191,4,0)</f>
        <v>#N/A</v>
      </c>
      <c r="D264" s="67" t="e">
        <f>VLOOKUP($A264,Adressliste_Anmeldungen!$B$2:$AY$191,5,0)</f>
        <v>#N/A</v>
      </c>
      <c r="E264" s="67" t="e">
        <f>VLOOKUP($A264,Adressliste_Anmeldungen!$B$2:$AY$191,6,0)</f>
        <v>#N/A</v>
      </c>
      <c r="F264" s="68" t="e">
        <f>VLOOKUP($A264,Adressliste_Anmeldungen!$B$2:$AY$191,10,0)</f>
        <v>#N/A</v>
      </c>
      <c r="G264" s="73" t="e">
        <f>VLOOKUP($A264,Adressliste_Anmeldungen!$B$2:$AY$191,22,0)</f>
        <v>#N/A</v>
      </c>
      <c r="H264" s="73" t="e">
        <f>VLOOKUP($A264,Adressliste_Anmeldungen!$B$2:$AY$191,23,0)</f>
        <v>#N/A</v>
      </c>
      <c r="I264" s="73" t="e">
        <f>VLOOKUP($A264,Adressliste_Anmeldungen!$B$2:$AY$191,24,0)</f>
        <v>#N/A</v>
      </c>
      <c r="J264" s="73" t="e">
        <f>VLOOKUP($A264,Adressliste_Anmeldungen!$B$2:$AY$191,25,0)</f>
        <v>#N/A</v>
      </c>
      <c r="K264" s="73" t="e">
        <f>VLOOKUP($A264,Adressliste_Anmeldungen!$B$2:$AY$191,26,0)</f>
        <v>#N/A</v>
      </c>
      <c r="L264" s="73" t="e">
        <f>VLOOKUP($A264,Adressliste_Anmeldungen!$B$2:$AY$191,27,0)</f>
        <v>#N/A</v>
      </c>
      <c r="M264" s="74" t="e">
        <f>VLOOKUP($A264,Adressliste_Anmeldungen!$B$2:$AY$191,31,0)&amp;" ("&amp;VLOOKUP($A264,Adressliste_Anmeldungen!$B$2:$AY$191,28,0)&amp;")"</f>
        <v>#N/A</v>
      </c>
      <c r="N264" s="75" t="e">
        <f>VLOOKUP($A264,Adressliste_Anmeldungen!$B$2:$AY$191,29,0)</f>
        <v>#N/A</v>
      </c>
      <c r="O264" s="67" t="e">
        <f>"("&amp;VLOOKUP($A264,Adressliste_Anmeldungen!$B$2:$AY$191,49,0)&amp;")"</f>
        <v>#N/A</v>
      </c>
    </row>
    <row r="265" spans="1:15" ht="24.95" customHeight="1" x14ac:dyDescent="0.35">
      <c r="A265" s="72">
        <v>264</v>
      </c>
      <c r="B265" s="68" t="e">
        <f>VLOOKUP($A265,Adressliste_Anmeldungen!$B$2:$AY$191,3,0)</f>
        <v>#N/A</v>
      </c>
      <c r="C265" s="68" t="e">
        <f>VLOOKUP($A265,Adressliste_Anmeldungen!$B$2:$AY$191,4,0)</f>
        <v>#N/A</v>
      </c>
      <c r="D265" s="67" t="e">
        <f>VLOOKUP($A265,Adressliste_Anmeldungen!$B$2:$AY$191,5,0)</f>
        <v>#N/A</v>
      </c>
      <c r="E265" s="67" t="e">
        <f>VLOOKUP($A265,Adressliste_Anmeldungen!$B$2:$AY$191,6,0)</f>
        <v>#N/A</v>
      </c>
      <c r="F265" s="68" t="e">
        <f>VLOOKUP($A265,Adressliste_Anmeldungen!$B$2:$AY$191,10,0)</f>
        <v>#N/A</v>
      </c>
      <c r="G265" s="73" t="e">
        <f>VLOOKUP($A265,Adressliste_Anmeldungen!$B$2:$AY$191,22,0)</f>
        <v>#N/A</v>
      </c>
      <c r="H265" s="73" t="e">
        <f>VLOOKUP($A265,Adressliste_Anmeldungen!$B$2:$AY$191,23,0)</f>
        <v>#N/A</v>
      </c>
      <c r="I265" s="73" t="e">
        <f>VLOOKUP($A265,Adressliste_Anmeldungen!$B$2:$AY$191,24,0)</f>
        <v>#N/A</v>
      </c>
      <c r="J265" s="73" t="e">
        <f>VLOOKUP($A265,Adressliste_Anmeldungen!$B$2:$AY$191,25,0)</f>
        <v>#N/A</v>
      </c>
      <c r="K265" s="73" t="e">
        <f>VLOOKUP($A265,Adressliste_Anmeldungen!$B$2:$AY$191,26,0)</f>
        <v>#N/A</v>
      </c>
      <c r="L265" s="73" t="e">
        <f>VLOOKUP($A265,Adressliste_Anmeldungen!$B$2:$AY$191,27,0)</f>
        <v>#N/A</v>
      </c>
      <c r="M265" s="74" t="e">
        <f>VLOOKUP($A265,Adressliste_Anmeldungen!$B$2:$AY$191,31,0)&amp;" ("&amp;VLOOKUP($A265,Adressliste_Anmeldungen!$B$2:$AY$191,28,0)&amp;")"</f>
        <v>#N/A</v>
      </c>
      <c r="N265" s="75" t="e">
        <f>VLOOKUP($A265,Adressliste_Anmeldungen!$B$2:$AY$191,29,0)</f>
        <v>#N/A</v>
      </c>
      <c r="O265" s="67" t="e">
        <f>"("&amp;VLOOKUP($A265,Adressliste_Anmeldungen!$B$2:$AY$191,49,0)&amp;")"</f>
        <v>#N/A</v>
      </c>
    </row>
    <row r="266" spans="1:15" ht="24.95" customHeight="1" x14ac:dyDescent="0.35">
      <c r="A266" s="72">
        <v>265</v>
      </c>
      <c r="B266" s="68" t="e">
        <f>VLOOKUP($A266,Adressliste_Anmeldungen!$B$2:$AY$191,3,0)</f>
        <v>#N/A</v>
      </c>
      <c r="C266" s="68" t="e">
        <f>VLOOKUP($A266,Adressliste_Anmeldungen!$B$2:$AY$191,4,0)</f>
        <v>#N/A</v>
      </c>
      <c r="D266" s="67" t="e">
        <f>VLOOKUP($A266,Adressliste_Anmeldungen!$B$2:$AY$191,5,0)</f>
        <v>#N/A</v>
      </c>
      <c r="E266" s="67" t="e">
        <f>VLOOKUP($A266,Adressliste_Anmeldungen!$B$2:$AY$191,6,0)</f>
        <v>#N/A</v>
      </c>
      <c r="F266" s="68" t="e">
        <f>VLOOKUP($A266,Adressliste_Anmeldungen!$B$2:$AY$191,10,0)</f>
        <v>#N/A</v>
      </c>
      <c r="G266" s="73" t="e">
        <f>VLOOKUP($A266,Adressliste_Anmeldungen!$B$2:$AY$191,22,0)</f>
        <v>#N/A</v>
      </c>
      <c r="H266" s="73" t="e">
        <f>VLOOKUP($A266,Adressliste_Anmeldungen!$B$2:$AY$191,23,0)</f>
        <v>#N/A</v>
      </c>
      <c r="I266" s="73" t="e">
        <f>VLOOKUP($A266,Adressliste_Anmeldungen!$B$2:$AY$191,24,0)</f>
        <v>#N/A</v>
      </c>
      <c r="J266" s="73" t="e">
        <f>VLOOKUP($A266,Adressliste_Anmeldungen!$B$2:$AY$191,25,0)</f>
        <v>#N/A</v>
      </c>
      <c r="K266" s="73" t="e">
        <f>VLOOKUP($A266,Adressliste_Anmeldungen!$B$2:$AY$191,26,0)</f>
        <v>#N/A</v>
      </c>
      <c r="L266" s="73" t="e">
        <f>VLOOKUP($A266,Adressliste_Anmeldungen!$B$2:$AY$191,27,0)</f>
        <v>#N/A</v>
      </c>
      <c r="M266" s="74" t="e">
        <f>VLOOKUP($A266,Adressliste_Anmeldungen!$B$2:$AY$191,31,0)&amp;" ("&amp;VLOOKUP($A266,Adressliste_Anmeldungen!$B$2:$AY$191,28,0)&amp;")"</f>
        <v>#N/A</v>
      </c>
      <c r="N266" s="75" t="e">
        <f>VLOOKUP($A266,Adressliste_Anmeldungen!$B$2:$AY$191,29,0)</f>
        <v>#N/A</v>
      </c>
      <c r="O266" s="67" t="e">
        <f>"("&amp;VLOOKUP($A266,Adressliste_Anmeldungen!$B$2:$AY$191,49,0)&amp;")"</f>
        <v>#N/A</v>
      </c>
    </row>
    <row r="267" spans="1:15" ht="24.95" customHeight="1" x14ac:dyDescent="0.35">
      <c r="A267" s="72">
        <v>266</v>
      </c>
      <c r="B267" s="68" t="e">
        <f>VLOOKUP($A267,Adressliste_Anmeldungen!$B$2:$AY$191,3,0)</f>
        <v>#N/A</v>
      </c>
      <c r="C267" s="68" t="e">
        <f>VLOOKUP($A267,Adressliste_Anmeldungen!$B$2:$AY$191,4,0)</f>
        <v>#N/A</v>
      </c>
      <c r="D267" s="67" t="e">
        <f>VLOOKUP($A267,Adressliste_Anmeldungen!$B$2:$AY$191,5,0)</f>
        <v>#N/A</v>
      </c>
      <c r="E267" s="67" t="e">
        <f>VLOOKUP($A267,Adressliste_Anmeldungen!$B$2:$AY$191,6,0)</f>
        <v>#N/A</v>
      </c>
      <c r="F267" s="68" t="e">
        <f>VLOOKUP($A267,Adressliste_Anmeldungen!$B$2:$AY$191,10,0)</f>
        <v>#N/A</v>
      </c>
      <c r="G267" s="73" t="e">
        <f>VLOOKUP($A267,Adressliste_Anmeldungen!$B$2:$AY$191,22,0)</f>
        <v>#N/A</v>
      </c>
      <c r="H267" s="73" t="e">
        <f>VLOOKUP($A267,Adressliste_Anmeldungen!$B$2:$AY$191,23,0)</f>
        <v>#N/A</v>
      </c>
      <c r="I267" s="73" t="e">
        <f>VLOOKUP($A267,Adressliste_Anmeldungen!$B$2:$AY$191,24,0)</f>
        <v>#N/A</v>
      </c>
      <c r="J267" s="73" t="e">
        <f>VLOOKUP($A267,Adressliste_Anmeldungen!$B$2:$AY$191,25,0)</f>
        <v>#N/A</v>
      </c>
      <c r="K267" s="73" t="e">
        <f>VLOOKUP($A267,Adressliste_Anmeldungen!$B$2:$AY$191,26,0)</f>
        <v>#N/A</v>
      </c>
      <c r="L267" s="73" t="e">
        <f>VLOOKUP($A267,Adressliste_Anmeldungen!$B$2:$AY$191,27,0)</f>
        <v>#N/A</v>
      </c>
      <c r="M267" s="74" t="e">
        <f>VLOOKUP($A267,Adressliste_Anmeldungen!$B$2:$AY$191,31,0)&amp;" ("&amp;VLOOKUP($A267,Adressliste_Anmeldungen!$B$2:$AY$191,28,0)&amp;")"</f>
        <v>#N/A</v>
      </c>
      <c r="N267" s="75" t="e">
        <f>VLOOKUP($A267,Adressliste_Anmeldungen!$B$2:$AY$191,29,0)</f>
        <v>#N/A</v>
      </c>
      <c r="O267" s="67" t="e">
        <f>"("&amp;VLOOKUP($A267,Adressliste_Anmeldungen!$B$2:$AY$191,49,0)&amp;")"</f>
        <v>#N/A</v>
      </c>
    </row>
    <row r="268" spans="1:15" ht="24.95" customHeight="1" x14ac:dyDescent="0.35">
      <c r="A268" s="72">
        <v>267</v>
      </c>
      <c r="B268" s="68" t="e">
        <f>VLOOKUP($A268,Adressliste_Anmeldungen!$B$2:$AY$191,3,0)</f>
        <v>#N/A</v>
      </c>
      <c r="C268" s="68" t="e">
        <f>VLOOKUP($A268,Adressliste_Anmeldungen!$B$2:$AY$191,4,0)</f>
        <v>#N/A</v>
      </c>
      <c r="D268" s="67" t="e">
        <f>VLOOKUP($A268,Adressliste_Anmeldungen!$B$2:$AY$191,5,0)</f>
        <v>#N/A</v>
      </c>
      <c r="E268" s="67" t="e">
        <f>VLOOKUP($A268,Adressliste_Anmeldungen!$B$2:$AY$191,6,0)</f>
        <v>#N/A</v>
      </c>
      <c r="F268" s="68" t="e">
        <f>VLOOKUP($A268,Adressliste_Anmeldungen!$B$2:$AY$191,10,0)</f>
        <v>#N/A</v>
      </c>
      <c r="G268" s="73" t="e">
        <f>VLOOKUP($A268,Adressliste_Anmeldungen!$B$2:$AY$191,22,0)</f>
        <v>#N/A</v>
      </c>
      <c r="H268" s="73" t="e">
        <f>VLOOKUP($A268,Adressliste_Anmeldungen!$B$2:$AY$191,23,0)</f>
        <v>#N/A</v>
      </c>
      <c r="I268" s="73" t="e">
        <f>VLOOKUP($A268,Adressliste_Anmeldungen!$B$2:$AY$191,24,0)</f>
        <v>#N/A</v>
      </c>
      <c r="J268" s="73" t="e">
        <f>VLOOKUP($A268,Adressliste_Anmeldungen!$B$2:$AY$191,25,0)</f>
        <v>#N/A</v>
      </c>
      <c r="K268" s="73" t="e">
        <f>VLOOKUP($A268,Adressliste_Anmeldungen!$B$2:$AY$191,26,0)</f>
        <v>#N/A</v>
      </c>
      <c r="L268" s="73" t="e">
        <f>VLOOKUP($A268,Adressliste_Anmeldungen!$B$2:$AY$191,27,0)</f>
        <v>#N/A</v>
      </c>
      <c r="M268" s="74" t="e">
        <f>VLOOKUP($A268,Adressliste_Anmeldungen!$B$2:$AY$191,31,0)&amp;" ("&amp;VLOOKUP($A268,Adressliste_Anmeldungen!$B$2:$AY$191,28,0)&amp;")"</f>
        <v>#N/A</v>
      </c>
      <c r="N268" s="75" t="e">
        <f>VLOOKUP($A268,Adressliste_Anmeldungen!$B$2:$AY$191,29,0)</f>
        <v>#N/A</v>
      </c>
      <c r="O268" s="67" t="e">
        <f>"("&amp;VLOOKUP($A268,Adressliste_Anmeldungen!$B$2:$AY$191,49,0)&amp;")"</f>
        <v>#N/A</v>
      </c>
    </row>
  </sheetData>
  <pageMargins left="0.31496062992125984" right="0.31496062992125984" top="1.5748031496062993" bottom="0.78740157480314965" header="0.31496062992125984" footer="0.11811023622047245"/>
  <pageSetup paperSize="9" scale="54" fitToHeight="2" orientation="portrait" r:id="rId1"/>
  <headerFooter>
    <oddHeader>&amp;L&amp;G&amp;C&amp;"Arial,Fett"&amp;26Zwischenrangliste
6. Winterthurer Liegendmatch&amp;R&amp;G</oddHeader>
    <oddFooter>&amp;C&amp;D / &amp;T&amp;RSeite &amp;P / &amp;N</oddFooter>
  </headerFooter>
  <rowBreaks count="1" manualBreakCount="1">
    <brk id="53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9"/>
  <sheetViews>
    <sheetView view="pageBreakPreview" zoomScale="55" zoomScaleNormal="100" zoomScaleSheetLayoutView="55" workbookViewId="0">
      <selection activeCell="I3" sqref="I3"/>
    </sheetView>
  </sheetViews>
  <sheetFormatPr defaultColWidth="11.42578125" defaultRowHeight="15.75" x14ac:dyDescent="0.25"/>
  <cols>
    <col min="1" max="2" width="15.7109375" style="3" customWidth="1"/>
    <col min="3" max="3" width="12.28515625" style="3" bestFit="1" customWidth="1"/>
    <col min="4" max="6" width="15.7109375" style="3" customWidth="1"/>
    <col min="7" max="7" width="26.140625" style="3" customWidth="1"/>
    <col min="8" max="8" width="15.7109375" style="3" customWidth="1"/>
    <col min="9" max="9" width="18.140625" bestFit="1" customWidth="1"/>
  </cols>
  <sheetData>
    <row r="1" spans="1:11" s="5" customFormat="1" ht="33" customHeight="1" x14ac:dyDescent="0.25">
      <c r="A1" s="4" t="s">
        <v>1</v>
      </c>
      <c r="B1" s="122" t="str">
        <f>VLOOKUP($I$3,Adressliste_Anmeldungen!$A$2:$AY$191,4,0)</f>
        <v>Rossi</v>
      </c>
      <c r="C1" s="122"/>
      <c r="D1" s="122"/>
      <c r="E1" s="122"/>
      <c r="F1" s="122"/>
      <c r="G1" s="122"/>
      <c r="H1" s="122"/>
      <c r="I1" s="15" t="s">
        <v>61</v>
      </c>
    </row>
    <row r="2" spans="1:11" s="5" customFormat="1" ht="33" customHeight="1" x14ac:dyDescent="0.25">
      <c r="A2" s="4" t="s">
        <v>2</v>
      </c>
      <c r="B2" s="122" t="str">
        <f>VLOOKUP($I$3,Adressliste_Anmeldungen!$A$2:$AY$191,5,0)</f>
        <v>Marco</v>
      </c>
      <c r="C2" s="122"/>
      <c r="D2" s="122"/>
      <c r="E2" s="122"/>
      <c r="F2" s="122"/>
      <c r="G2" s="122"/>
      <c r="H2" s="122"/>
      <c r="I2" s="15"/>
    </row>
    <row r="3" spans="1:11" s="5" customFormat="1" ht="33" customHeight="1" x14ac:dyDescent="0.25">
      <c r="A3" s="4" t="s">
        <v>6</v>
      </c>
      <c r="B3" s="122" t="str">
        <f>VLOOKUP($I$3,Adressliste_Anmeldungen!$A$2:$AY$191,11,0)</f>
        <v>Rancate</v>
      </c>
      <c r="C3" s="122"/>
      <c r="D3" s="122"/>
      <c r="E3" s="122"/>
      <c r="F3" s="122"/>
      <c r="G3" s="122"/>
      <c r="H3" s="122"/>
      <c r="I3" s="15">
        <v>164</v>
      </c>
    </row>
    <row r="4" spans="1:11" s="5" customFormat="1" ht="33" customHeight="1" x14ac:dyDescent="0.25">
      <c r="A4" s="4" t="s">
        <v>0</v>
      </c>
      <c r="B4" s="122" t="str">
        <f>VLOOKUP($I$3,Adressliste_Anmeldungen!$A$2:$AY$191,3,0)</f>
        <v>Iseo</v>
      </c>
      <c r="C4" s="122"/>
      <c r="D4" s="122"/>
      <c r="E4" s="122"/>
      <c r="F4" s="122"/>
      <c r="G4" s="122"/>
      <c r="H4" s="122"/>
    </row>
    <row r="5" spans="1:11" s="5" customFormat="1" ht="33" customHeight="1" x14ac:dyDescent="0.25">
      <c r="A5" s="4" t="s">
        <v>29</v>
      </c>
      <c r="B5" s="122">
        <f>VLOOKUP($I$3,Adressliste_Anmeldungen!$A$2:$AY$191,6,0)</f>
        <v>1968</v>
      </c>
      <c r="C5" s="122"/>
      <c r="D5" s="122"/>
      <c r="E5" s="122"/>
      <c r="F5" s="122"/>
      <c r="G5" s="122"/>
      <c r="H5" s="122"/>
    </row>
    <row r="6" spans="1:11" s="5" customFormat="1" ht="33" customHeight="1" x14ac:dyDescent="0.25">
      <c r="A6" s="4" t="s">
        <v>21</v>
      </c>
      <c r="B6" s="122" t="str">
        <f>VLOOKUP($I$3,Adressliste_Anmeldungen!$A$2:$AY$191,7,0)</f>
        <v>S</v>
      </c>
      <c r="C6" s="122"/>
      <c r="D6" s="122"/>
      <c r="E6" s="122"/>
      <c r="F6" s="122"/>
      <c r="G6" s="122"/>
      <c r="H6" s="122"/>
    </row>
    <row r="7" spans="1:11" s="5" customFormat="1" ht="33" customHeight="1" x14ac:dyDescent="0.25">
      <c r="A7" s="4"/>
      <c r="B7" s="6"/>
      <c r="C7" s="6"/>
      <c r="D7" s="6"/>
      <c r="E7" s="6"/>
      <c r="F7" s="6"/>
      <c r="G7" s="6"/>
      <c r="H7" s="6"/>
    </row>
    <row r="8" spans="1:11" s="5" customFormat="1" ht="33" customHeight="1" x14ac:dyDescent="0.25">
      <c r="A8" s="11" t="s">
        <v>40</v>
      </c>
      <c r="B8" s="11" t="s">
        <v>41</v>
      </c>
      <c r="C8" s="11" t="s">
        <v>42</v>
      </c>
      <c r="D8" s="11" t="s">
        <v>43</v>
      </c>
      <c r="E8" s="11" t="s">
        <v>44</v>
      </c>
      <c r="F8" s="11" t="s">
        <v>45</v>
      </c>
      <c r="G8" s="11" t="s">
        <v>132</v>
      </c>
      <c r="H8" s="11" t="s">
        <v>38</v>
      </c>
    </row>
    <row r="9" spans="1:11" s="5" customFormat="1" ht="33" customHeight="1" x14ac:dyDescent="0.25">
      <c r="A9" s="11">
        <f>VLOOKUP($I$3,Adressliste_Anmeldungen!$A$2:$AY$191,23,0)</f>
        <v>102</v>
      </c>
      <c r="B9" s="11">
        <f>VLOOKUP($I$3,Adressliste_Anmeldungen!$A$2:$AY$191,24,0)</f>
        <v>101.4</v>
      </c>
      <c r="C9" s="11">
        <f>VLOOKUP($I$3,Adressliste_Anmeldungen!$A$2:$AY$191,25,0)</f>
        <v>103</v>
      </c>
      <c r="D9" s="11">
        <f>VLOOKUP($I$3,Adressliste_Anmeldungen!$A$2:$AY$191,26,0)</f>
        <v>100.7</v>
      </c>
      <c r="E9" s="11">
        <f>VLOOKUP($I$3,Adressliste_Anmeldungen!$A$2:$AY$191,27,0)</f>
        <v>103.2</v>
      </c>
      <c r="F9" s="11">
        <f>VLOOKUP($I$3,Adressliste_Anmeldungen!$A$2:$AY$191,28,0)</f>
        <v>101.3</v>
      </c>
      <c r="G9" s="66" t="str">
        <f>VLOOKUP($I$3,Adressliste_Anmeldungen!$A$2:$AY$191,32,0)&amp;" "&amp;"("&amp;VLOOKUP($I$3,Adressliste_Anmeldungen!$A$2:$AY$191,50,0)&amp;")"</f>
        <v>611,6 (0)</v>
      </c>
      <c r="H9" s="11" t="str">
        <f>"("&amp;VLOOKUP($I$3,Adressliste_Anmeldungen!$A$2:$AY$191,29,0)&amp;")"</f>
        <v>(26)</v>
      </c>
      <c r="K9" s="66"/>
    </row>
    <row r="10" spans="1:11" s="5" customFormat="1" ht="33" customHeight="1" x14ac:dyDescent="0.25">
      <c r="A10" s="12"/>
      <c r="B10" s="12"/>
      <c r="C10" s="12"/>
      <c r="D10" s="12"/>
      <c r="E10" s="12"/>
      <c r="F10" s="12"/>
      <c r="G10" s="12"/>
      <c r="H10" s="12"/>
    </row>
    <row r="11" spans="1:11" s="5" customFormat="1" ht="33" customHeight="1" x14ac:dyDescent="0.25">
      <c r="A11" s="6" t="s">
        <v>62</v>
      </c>
      <c r="B11" s="8">
        <f>VLOOKUP($I$3,Adressliste_Anmeldungen!$A$2:$AY$191,30,0)</f>
        <v>30</v>
      </c>
      <c r="C11" s="7"/>
      <c r="D11" s="7"/>
      <c r="E11" s="7"/>
      <c r="F11" s="7"/>
      <c r="G11" s="7"/>
      <c r="H11" s="7"/>
    </row>
    <row r="12" spans="1:11" s="5" customFormat="1" ht="33" customHeight="1" x14ac:dyDescent="0.25">
      <c r="A12" s="6" t="s">
        <v>63</v>
      </c>
      <c r="B12" s="6" t="s">
        <v>13</v>
      </c>
      <c r="C12" s="7"/>
      <c r="D12" s="7"/>
      <c r="E12" s="13"/>
      <c r="F12" s="12"/>
      <c r="G12" s="12"/>
      <c r="H12" s="12"/>
    </row>
    <row r="13" spans="1:11" s="5" customFormat="1" ht="33" customHeight="1" x14ac:dyDescent="0.25">
      <c r="A13" s="6" t="s">
        <v>64</v>
      </c>
      <c r="B13" s="10">
        <f ca="1">TODAY()</f>
        <v>43359</v>
      </c>
      <c r="C13" s="7"/>
      <c r="D13" s="7"/>
      <c r="E13" s="12"/>
      <c r="F13" s="12"/>
      <c r="G13" s="120"/>
      <c r="H13" s="120"/>
    </row>
    <row r="14" spans="1:11" x14ac:dyDescent="0.25">
      <c r="A14" s="121" t="s">
        <v>66</v>
      </c>
      <c r="B14" s="121"/>
      <c r="C14" s="121"/>
      <c r="D14" s="121"/>
      <c r="E14" s="121"/>
      <c r="F14" s="121"/>
      <c r="G14" s="121"/>
      <c r="H14" s="121"/>
      <c r="I14" s="5"/>
    </row>
    <row r="15" spans="1:11" x14ac:dyDescent="0.25">
      <c r="A15" s="121"/>
      <c r="B15" s="121"/>
      <c r="C15" s="121"/>
      <c r="D15" s="121"/>
      <c r="E15" s="121"/>
      <c r="F15" s="121"/>
      <c r="G15" s="121"/>
      <c r="H15" s="121"/>
    </row>
    <row r="16" spans="1:11" ht="33" customHeight="1" x14ac:dyDescent="0.25">
      <c r="A16" s="4" t="s">
        <v>1</v>
      </c>
      <c r="B16" s="122" t="str">
        <f t="shared" ref="B16:B21" si="0">B1</f>
        <v>Rossi</v>
      </c>
      <c r="C16" s="122"/>
      <c r="D16" s="122"/>
      <c r="E16" s="122"/>
      <c r="F16" s="122"/>
      <c r="G16" s="122"/>
      <c r="H16" s="122"/>
    </row>
    <row r="17" spans="1:8" ht="33" customHeight="1" x14ac:dyDescent="0.25">
      <c r="A17" s="4" t="s">
        <v>2</v>
      </c>
      <c r="B17" s="122" t="str">
        <f t="shared" si="0"/>
        <v>Marco</v>
      </c>
      <c r="C17" s="122"/>
      <c r="D17" s="122"/>
      <c r="E17" s="122"/>
      <c r="F17" s="122"/>
      <c r="G17" s="122"/>
      <c r="H17" s="122"/>
    </row>
    <row r="18" spans="1:8" ht="33" customHeight="1" x14ac:dyDescent="0.25">
      <c r="A18" s="4" t="s">
        <v>6</v>
      </c>
      <c r="B18" s="122" t="str">
        <f t="shared" si="0"/>
        <v>Rancate</v>
      </c>
      <c r="C18" s="122"/>
      <c r="D18" s="122"/>
      <c r="E18" s="122"/>
      <c r="F18" s="122"/>
      <c r="G18" s="122"/>
      <c r="H18" s="122"/>
    </row>
    <row r="19" spans="1:8" ht="33" customHeight="1" x14ac:dyDescent="0.25">
      <c r="A19" s="4" t="s">
        <v>0</v>
      </c>
      <c r="B19" s="122" t="str">
        <f t="shared" si="0"/>
        <v>Iseo</v>
      </c>
      <c r="C19" s="122"/>
      <c r="D19" s="122"/>
      <c r="E19" s="122"/>
      <c r="F19" s="122"/>
      <c r="G19" s="122"/>
      <c r="H19" s="122"/>
    </row>
    <row r="20" spans="1:8" ht="33" customHeight="1" x14ac:dyDescent="0.25">
      <c r="A20" s="4" t="s">
        <v>29</v>
      </c>
      <c r="B20" s="122">
        <f t="shared" si="0"/>
        <v>1968</v>
      </c>
      <c r="C20" s="122"/>
      <c r="D20" s="122"/>
      <c r="E20" s="122"/>
      <c r="F20" s="122"/>
      <c r="G20" s="122"/>
      <c r="H20" s="122"/>
    </row>
    <row r="21" spans="1:8" ht="33" customHeight="1" x14ac:dyDescent="0.25">
      <c r="A21" s="4" t="s">
        <v>21</v>
      </c>
      <c r="B21" s="122" t="str">
        <f t="shared" si="0"/>
        <v>S</v>
      </c>
      <c r="C21" s="122"/>
      <c r="D21" s="122"/>
      <c r="E21" s="122"/>
      <c r="F21" s="122"/>
      <c r="G21" s="122"/>
      <c r="H21" s="122"/>
    </row>
    <row r="22" spans="1:8" ht="33" customHeight="1" x14ac:dyDescent="0.25">
      <c r="A22" s="4"/>
      <c r="B22" s="16"/>
      <c r="C22" s="16"/>
      <c r="D22" s="16"/>
      <c r="E22" s="16"/>
      <c r="F22" s="16"/>
      <c r="G22" s="16"/>
      <c r="H22" s="16"/>
    </row>
    <row r="23" spans="1:8" ht="33" customHeight="1" x14ac:dyDescent="0.25">
      <c r="A23" s="11" t="s">
        <v>40</v>
      </c>
      <c r="B23" s="11" t="s">
        <v>41</v>
      </c>
      <c r="C23" s="11" t="s">
        <v>42</v>
      </c>
      <c r="D23" s="11" t="s">
        <v>43</v>
      </c>
      <c r="E23" s="11" t="s">
        <v>44</v>
      </c>
      <c r="F23" s="11" t="s">
        <v>45</v>
      </c>
      <c r="G23" s="11" t="s">
        <v>132</v>
      </c>
      <c r="H23" s="11" t="s">
        <v>38</v>
      </c>
    </row>
    <row r="24" spans="1:8" ht="33" customHeight="1" x14ac:dyDescent="0.25">
      <c r="A24" s="11">
        <f t="shared" ref="A24:H24" si="1">A9</f>
        <v>102</v>
      </c>
      <c r="B24" s="11">
        <f t="shared" si="1"/>
        <v>101.4</v>
      </c>
      <c r="C24" s="11">
        <f t="shared" si="1"/>
        <v>103</v>
      </c>
      <c r="D24" s="11">
        <f t="shared" si="1"/>
        <v>100.7</v>
      </c>
      <c r="E24" s="11">
        <f t="shared" si="1"/>
        <v>103.2</v>
      </c>
      <c r="F24" s="11">
        <f t="shared" si="1"/>
        <v>101.3</v>
      </c>
      <c r="G24" s="66" t="str">
        <f t="shared" si="1"/>
        <v>611,6 (0)</v>
      </c>
      <c r="H24" s="11" t="str">
        <f t="shared" si="1"/>
        <v>(26)</v>
      </c>
    </row>
    <row r="25" spans="1:8" ht="33" customHeight="1" x14ac:dyDescent="0.25">
      <c r="A25" s="12"/>
      <c r="B25" s="12"/>
      <c r="C25" s="12"/>
      <c r="D25" s="12"/>
      <c r="E25" s="12"/>
      <c r="F25" s="12"/>
      <c r="G25" s="12"/>
      <c r="H25" s="12"/>
    </row>
    <row r="26" spans="1:8" ht="33" customHeight="1" x14ac:dyDescent="0.25">
      <c r="A26" s="13" t="s">
        <v>62</v>
      </c>
      <c r="B26" s="8">
        <f>B11</f>
        <v>30</v>
      </c>
      <c r="C26" s="12"/>
      <c r="D26" s="12"/>
      <c r="E26" s="12"/>
      <c r="F26" s="12"/>
      <c r="G26" s="12"/>
      <c r="H26" s="12"/>
    </row>
    <row r="27" spans="1:8" ht="33" customHeight="1" x14ac:dyDescent="0.25">
      <c r="A27" s="13" t="s">
        <v>63</v>
      </c>
      <c r="B27" s="13" t="s">
        <v>13</v>
      </c>
      <c r="C27" s="12"/>
      <c r="D27" s="12"/>
      <c r="E27" s="13" t="s">
        <v>65</v>
      </c>
      <c r="F27" s="12"/>
      <c r="G27" s="9"/>
      <c r="H27" s="9"/>
    </row>
    <row r="28" spans="1:8" ht="33" customHeight="1" x14ac:dyDescent="0.25">
      <c r="A28" s="13" t="s">
        <v>64</v>
      </c>
      <c r="B28" s="14">
        <f ca="1">TODAY()</f>
        <v>43359</v>
      </c>
      <c r="C28" s="12"/>
      <c r="D28" s="12"/>
      <c r="E28" s="12"/>
      <c r="F28" s="12"/>
      <c r="G28" s="123" t="str">
        <f>VLOOKUP($I$3,Adressliste_Anmeldungen!$A$2:$AY$191,6,0)&amp;" "&amp;VLOOKUP($I$3,Adressliste_Anmeldungen!$A$2:$AY$191,5,0)</f>
        <v>1968 Marco</v>
      </c>
      <c r="H28" s="123"/>
    </row>
    <row r="29" spans="1:8" x14ac:dyDescent="0.25">
      <c r="A29" s="121"/>
      <c r="B29" s="121"/>
      <c r="C29" s="121"/>
      <c r="D29" s="121"/>
      <c r="E29" s="121"/>
      <c r="F29" s="121"/>
      <c r="G29" s="121"/>
      <c r="H29" s="121"/>
    </row>
  </sheetData>
  <mergeCells count="17">
    <mergeCell ref="A29:H29"/>
    <mergeCell ref="A15:H15"/>
    <mergeCell ref="B17:H17"/>
    <mergeCell ref="B18:H18"/>
    <mergeCell ref="B19:H19"/>
    <mergeCell ref="B20:H20"/>
    <mergeCell ref="B21:H21"/>
    <mergeCell ref="G28:H28"/>
    <mergeCell ref="G13:H13"/>
    <mergeCell ref="A14:H14"/>
    <mergeCell ref="B16:H16"/>
    <mergeCell ref="B1:H1"/>
    <mergeCell ref="B2:H2"/>
    <mergeCell ref="B3:H3"/>
    <mergeCell ref="B4:H4"/>
    <mergeCell ref="B5:H5"/>
    <mergeCell ref="B6:H6"/>
  </mergeCells>
  <pageMargins left="0.70866141732283472" right="0.70866141732283472" top="1.5748031496062993" bottom="1.5748031496062993" header="0.31496062992125984" footer="0.31496062992125984"/>
  <pageSetup paperSize="9" scale="65" fitToHeight="0" orientation="portrait" r:id="rId1"/>
  <headerFooter>
    <oddHeader>&amp;L&amp;G&amp;C&amp;"Arial,Fett"&amp;20 5. Winterthurer Liegendmatch&amp;R&amp;G</oddHeader>
    <oddFooter>&amp;C&amp;D / &amp;T&amp;RSeite 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4"/>
  <sheetViews>
    <sheetView topLeftCell="A37" workbookViewId="0">
      <selection activeCell="B103" sqref="B103:C103"/>
    </sheetView>
  </sheetViews>
  <sheetFormatPr defaultColWidth="11.42578125" defaultRowHeight="15" x14ac:dyDescent="0.25"/>
  <sheetData>
    <row r="1" spans="1:4" x14ac:dyDescent="0.25">
      <c r="A1" t="s">
        <v>49</v>
      </c>
      <c r="B1" t="s">
        <v>50</v>
      </c>
    </row>
    <row r="2" spans="1:4" x14ac:dyDescent="0.25">
      <c r="A2">
        <v>1900</v>
      </c>
      <c r="B2" t="s">
        <v>55</v>
      </c>
      <c r="C2" s="1"/>
      <c r="D2" s="1"/>
    </row>
    <row r="3" spans="1:4" x14ac:dyDescent="0.25">
      <c r="A3">
        <v>1901</v>
      </c>
      <c r="B3" t="s">
        <v>55</v>
      </c>
      <c r="C3" s="1"/>
      <c r="D3" s="1"/>
    </row>
    <row r="4" spans="1:4" x14ac:dyDescent="0.25">
      <c r="A4">
        <v>1902</v>
      </c>
      <c r="B4" t="s">
        <v>55</v>
      </c>
      <c r="C4" s="1"/>
      <c r="D4" s="1"/>
    </row>
    <row r="5" spans="1:4" x14ac:dyDescent="0.25">
      <c r="A5">
        <v>1903</v>
      </c>
      <c r="B5" t="s">
        <v>55</v>
      </c>
      <c r="C5" s="1"/>
      <c r="D5" s="1"/>
    </row>
    <row r="6" spans="1:4" x14ac:dyDescent="0.25">
      <c r="A6">
        <v>1904</v>
      </c>
      <c r="B6" t="s">
        <v>55</v>
      </c>
      <c r="C6" s="1"/>
      <c r="D6" s="1"/>
    </row>
    <row r="7" spans="1:4" x14ac:dyDescent="0.25">
      <c r="A7">
        <v>1905</v>
      </c>
      <c r="B7" t="s">
        <v>55</v>
      </c>
      <c r="C7" s="1"/>
      <c r="D7" s="1"/>
    </row>
    <row r="8" spans="1:4" x14ac:dyDescent="0.25">
      <c r="A8">
        <v>1906</v>
      </c>
      <c r="B8" t="s">
        <v>55</v>
      </c>
      <c r="C8" s="1"/>
      <c r="D8" s="1"/>
    </row>
    <row r="9" spans="1:4" x14ac:dyDescent="0.25">
      <c r="A9">
        <v>1907</v>
      </c>
      <c r="B9" t="s">
        <v>55</v>
      </c>
      <c r="C9" s="1"/>
      <c r="D9" s="1"/>
    </row>
    <row r="10" spans="1:4" x14ac:dyDescent="0.25">
      <c r="A10">
        <v>1908</v>
      </c>
      <c r="B10" t="s">
        <v>55</v>
      </c>
      <c r="C10" s="1"/>
      <c r="D10" s="1"/>
    </row>
    <row r="11" spans="1:4" x14ac:dyDescent="0.25">
      <c r="A11">
        <v>1909</v>
      </c>
      <c r="B11" t="s">
        <v>55</v>
      </c>
      <c r="C11" s="1"/>
      <c r="D11" s="1"/>
    </row>
    <row r="12" spans="1:4" x14ac:dyDescent="0.25">
      <c r="A12">
        <v>1910</v>
      </c>
      <c r="B12" t="s">
        <v>55</v>
      </c>
      <c r="C12" s="1"/>
      <c r="D12" s="1"/>
    </row>
    <row r="13" spans="1:4" x14ac:dyDescent="0.25">
      <c r="A13">
        <v>1911</v>
      </c>
      <c r="B13" t="s">
        <v>55</v>
      </c>
      <c r="C13" s="1"/>
      <c r="D13" s="1"/>
    </row>
    <row r="14" spans="1:4" x14ac:dyDescent="0.25">
      <c r="A14">
        <v>1912</v>
      </c>
      <c r="B14" t="s">
        <v>55</v>
      </c>
      <c r="C14" s="1"/>
      <c r="D14" s="1"/>
    </row>
    <row r="15" spans="1:4" x14ac:dyDescent="0.25">
      <c r="A15">
        <v>1913</v>
      </c>
      <c r="B15" t="s">
        <v>55</v>
      </c>
      <c r="C15" s="1"/>
      <c r="D15" s="1"/>
    </row>
    <row r="16" spans="1:4" x14ac:dyDescent="0.25">
      <c r="A16">
        <v>1914</v>
      </c>
      <c r="B16" t="s">
        <v>55</v>
      </c>
      <c r="C16" s="1"/>
      <c r="D16" s="1"/>
    </row>
    <row r="17" spans="1:4" x14ac:dyDescent="0.25">
      <c r="A17">
        <v>1915</v>
      </c>
      <c r="B17" t="s">
        <v>55</v>
      </c>
      <c r="C17" s="1"/>
      <c r="D17" s="1"/>
    </row>
    <row r="18" spans="1:4" x14ac:dyDescent="0.25">
      <c r="A18">
        <v>1916</v>
      </c>
      <c r="B18" t="s">
        <v>55</v>
      </c>
      <c r="C18" s="1"/>
      <c r="D18" s="1"/>
    </row>
    <row r="19" spans="1:4" x14ac:dyDescent="0.25">
      <c r="A19">
        <v>1917</v>
      </c>
      <c r="B19" t="s">
        <v>55</v>
      </c>
      <c r="C19" s="1"/>
      <c r="D19" s="1"/>
    </row>
    <row r="20" spans="1:4" x14ac:dyDescent="0.25">
      <c r="A20">
        <v>1918</v>
      </c>
      <c r="B20" t="s">
        <v>55</v>
      </c>
      <c r="C20" s="1"/>
      <c r="D20" s="1"/>
    </row>
    <row r="21" spans="1:4" x14ac:dyDescent="0.25">
      <c r="A21">
        <v>1919</v>
      </c>
      <c r="B21" t="s">
        <v>55</v>
      </c>
      <c r="C21" s="1"/>
      <c r="D21" s="1"/>
    </row>
    <row r="22" spans="1:4" x14ac:dyDescent="0.25">
      <c r="A22">
        <v>1920</v>
      </c>
      <c r="B22" t="s">
        <v>55</v>
      </c>
      <c r="C22" s="1"/>
      <c r="D22" s="1"/>
    </row>
    <row r="23" spans="1:4" x14ac:dyDescent="0.25">
      <c r="A23">
        <v>1921</v>
      </c>
      <c r="B23" t="s">
        <v>55</v>
      </c>
      <c r="C23" s="1"/>
      <c r="D23" s="1"/>
    </row>
    <row r="24" spans="1:4" x14ac:dyDescent="0.25">
      <c r="A24">
        <v>1922</v>
      </c>
      <c r="B24" t="s">
        <v>55</v>
      </c>
      <c r="C24" s="1"/>
      <c r="D24" s="1"/>
    </row>
    <row r="25" spans="1:4" x14ac:dyDescent="0.25">
      <c r="A25">
        <v>1923</v>
      </c>
      <c r="B25" t="s">
        <v>55</v>
      </c>
      <c r="C25" s="1"/>
      <c r="D25" s="1"/>
    </row>
    <row r="26" spans="1:4" x14ac:dyDescent="0.25">
      <c r="A26">
        <v>1924</v>
      </c>
      <c r="B26" t="s">
        <v>55</v>
      </c>
      <c r="C26" s="1"/>
      <c r="D26" s="1"/>
    </row>
    <row r="27" spans="1:4" x14ac:dyDescent="0.25">
      <c r="A27">
        <v>1925</v>
      </c>
      <c r="B27" t="s">
        <v>55</v>
      </c>
      <c r="C27" s="1"/>
      <c r="D27" s="1"/>
    </row>
    <row r="28" spans="1:4" x14ac:dyDescent="0.25">
      <c r="A28">
        <v>1926</v>
      </c>
      <c r="B28" t="s">
        <v>55</v>
      </c>
      <c r="C28" s="1"/>
      <c r="D28" s="1"/>
    </row>
    <row r="29" spans="1:4" x14ac:dyDescent="0.25">
      <c r="A29">
        <v>1927</v>
      </c>
      <c r="B29" t="s">
        <v>55</v>
      </c>
      <c r="C29" s="1"/>
      <c r="D29" s="1"/>
    </row>
    <row r="30" spans="1:4" x14ac:dyDescent="0.25">
      <c r="A30">
        <v>1928</v>
      </c>
      <c r="B30" t="s">
        <v>55</v>
      </c>
      <c r="C30" s="1"/>
      <c r="D30" s="1"/>
    </row>
    <row r="31" spans="1:4" x14ac:dyDescent="0.25">
      <c r="A31">
        <v>1929</v>
      </c>
      <c r="B31" t="s">
        <v>55</v>
      </c>
      <c r="C31" s="1"/>
      <c r="D31" s="1"/>
    </row>
    <row r="32" spans="1:4" x14ac:dyDescent="0.25">
      <c r="A32">
        <v>1930</v>
      </c>
      <c r="B32" t="s">
        <v>55</v>
      </c>
      <c r="C32" s="1"/>
      <c r="D32" s="1"/>
    </row>
    <row r="33" spans="1:4" x14ac:dyDescent="0.25">
      <c r="A33">
        <v>1931</v>
      </c>
      <c r="B33" t="s">
        <v>55</v>
      </c>
      <c r="C33" s="1"/>
      <c r="D33" s="1"/>
    </row>
    <row r="34" spans="1:4" x14ac:dyDescent="0.25">
      <c r="A34">
        <v>1932</v>
      </c>
      <c r="B34" t="s">
        <v>55</v>
      </c>
      <c r="C34" s="1"/>
      <c r="D34" s="1"/>
    </row>
    <row r="35" spans="1:4" x14ac:dyDescent="0.25">
      <c r="A35">
        <v>1933</v>
      </c>
      <c r="B35" t="s">
        <v>55</v>
      </c>
      <c r="C35" s="1"/>
      <c r="D35" s="1"/>
    </row>
    <row r="36" spans="1:4" x14ac:dyDescent="0.25">
      <c r="A36">
        <v>1934</v>
      </c>
      <c r="B36" t="s">
        <v>55</v>
      </c>
      <c r="C36" s="1"/>
      <c r="D36" s="1"/>
    </row>
    <row r="37" spans="1:4" x14ac:dyDescent="0.25">
      <c r="A37">
        <v>1935</v>
      </c>
      <c r="B37" t="s">
        <v>55</v>
      </c>
      <c r="C37" s="1"/>
      <c r="D37" s="1"/>
    </row>
    <row r="38" spans="1:4" x14ac:dyDescent="0.25">
      <c r="A38">
        <v>1936</v>
      </c>
      <c r="B38" t="s">
        <v>55</v>
      </c>
      <c r="C38" s="1"/>
      <c r="D38" s="1"/>
    </row>
    <row r="39" spans="1:4" x14ac:dyDescent="0.25">
      <c r="A39">
        <v>1937</v>
      </c>
      <c r="B39" t="s">
        <v>55</v>
      </c>
      <c r="C39" s="1"/>
      <c r="D39" s="1"/>
    </row>
    <row r="40" spans="1:4" x14ac:dyDescent="0.25">
      <c r="A40">
        <v>1938</v>
      </c>
      <c r="B40" t="s">
        <v>55</v>
      </c>
      <c r="C40" s="1"/>
      <c r="D40" s="1"/>
    </row>
    <row r="41" spans="1:4" x14ac:dyDescent="0.25">
      <c r="A41">
        <v>1939</v>
      </c>
      <c r="B41" t="s">
        <v>55</v>
      </c>
      <c r="C41" s="1"/>
      <c r="D41" s="1"/>
    </row>
    <row r="42" spans="1:4" x14ac:dyDescent="0.25">
      <c r="A42">
        <v>1940</v>
      </c>
      <c r="B42" t="s">
        <v>55</v>
      </c>
      <c r="C42" s="1"/>
      <c r="D42" s="1"/>
    </row>
    <row r="43" spans="1:4" x14ac:dyDescent="0.25">
      <c r="A43">
        <v>1941</v>
      </c>
      <c r="B43" t="s">
        <v>55</v>
      </c>
      <c r="C43" s="1"/>
      <c r="D43" s="1"/>
    </row>
    <row r="44" spans="1:4" x14ac:dyDescent="0.25">
      <c r="A44">
        <v>1942</v>
      </c>
      <c r="B44" t="s">
        <v>55</v>
      </c>
      <c r="C44" s="1"/>
      <c r="D44" s="1"/>
    </row>
    <row r="45" spans="1:4" x14ac:dyDescent="0.25">
      <c r="A45">
        <v>1943</v>
      </c>
      <c r="B45" t="s">
        <v>55</v>
      </c>
      <c r="C45" s="1"/>
      <c r="D45" s="1"/>
    </row>
    <row r="46" spans="1:4" x14ac:dyDescent="0.25">
      <c r="A46">
        <v>1944</v>
      </c>
      <c r="B46" t="s">
        <v>55</v>
      </c>
      <c r="C46" s="1"/>
      <c r="D46" s="1"/>
    </row>
    <row r="47" spans="1:4" x14ac:dyDescent="0.25">
      <c r="A47">
        <v>1945</v>
      </c>
      <c r="B47" s="76" t="s">
        <v>55</v>
      </c>
      <c r="C47" s="1"/>
      <c r="D47" s="1"/>
    </row>
    <row r="48" spans="1:4" x14ac:dyDescent="0.25">
      <c r="A48">
        <v>1946</v>
      </c>
      <c r="B48" s="76" t="s">
        <v>55</v>
      </c>
      <c r="C48" s="1"/>
      <c r="D48" s="1"/>
    </row>
    <row r="49" spans="1:4" x14ac:dyDescent="0.25">
      <c r="A49">
        <v>1947</v>
      </c>
      <c r="B49" s="78" t="s">
        <v>55</v>
      </c>
      <c r="C49" s="1"/>
      <c r="D49" s="1"/>
    </row>
    <row r="50" spans="1:4" x14ac:dyDescent="0.25">
      <c r="A50">
        <v>1948</v>
      </c>
      <c r="B50" s="78" t="s">
        <v>55</v>
      </c>
      <c r="C50" s="1"/>
      <c r="D50" s="1"/>
    </row>
    <row r="51" spans="1:4" x14ac:dyDescent="0.25">
      <c r="A51">
        <v>1949</v>
      </c>
      <c r="B51" t="s">
        <v>54</v>
      </c>
      <c r="C51" s="1"/>
      <c r="D51" s="1"/>
    </row>
    <row r="52" spans="1:4" x14ac:dyDescent="0.25">
      <c r="A52">
        <v>1950</v>
      </c>
      <c r="B52" t="s">
        <v>54</v>
      </c>
      <c r="C52" s="1"/>
      <c r="D52" s="1"/>
    </row>
    <row r="53" spans="1:4" x14ac:dyDescent="0.25">
      <c r="A53">
        <v>1951</v>
      </c>
      <c r="B53" t="s">
        <v>54</v>
      </c>
      <c r="C53" s="1"/>
      <c r="D53" s="1"/>
    </row>
    <row r="54" spans="1:4" x14ac:dyDescent="0.25">
      <c r="A54">
        <v>1952</v>
      </c>
      <c r="B54" t="s">
        <v>54</v>
      </c>
      <c r="C54" s="1"/>
      <c r="D54" s="1"/>
    </row>
    <row r="55" spans="1:4" x14ac:dyDescent="0.25">
      <c r="A55">
        <v>1953</v>
      </c>
      <c r="B55" t="s">
        <v>54</v>
      </c>
      <c r="C55" s="1"/>
      <c r="D55" s="1"/>
    </row>
    <row r="56" spans="1:4" x14ac:dyDescent="0.25">
      <c r="A56">
        <v>1954</v>
      </c>
      <c r="B56" t="s">
        <v>54</v>
      </c>
      <c r="C56" s="1"/>
      <c r="D56" s="1"/>
    </row>
    <row r="57" spans="1:4" x14ac:dyDescent="0.25">
      <c r="A57">
        <v>1955</v>
      </c>
      <c r="B57" t="s">
        <v>54</v>
      </c>
      <c r="C57" s="1"/>
      <c r="D57" s="1"/>
    </row>
    <row r="58" spans="1:4" x14ac:dyDescent="0.25">
      <c r="A58">
        <v>1956</v>
      </c>
      <c r="B58" s="76" t="s">
        <v>54</v>
      </c>
      <c r="C58" s="1"/>
      <c r="D58" s="1"/>
    </row>
    <row r="59" spans="1:4" x14ac:dyDescent="0.25">
      <c r="A59">
        <v>1957</v>
      </c>
      <c r="B59" s="78" t="s">
        <v>54</v>
      </c>
      <c r="C59" s="1"/>
      <c r="D59" s="1"/>
    </row>
    <row r="60" spans="1:4" x14ac:dyDescent="0.25">
      <c r="A60">
        <v>1958</v>
      </c>
      <c r="B60" s="78" t="s">
        <v>54</v>
      </c>
      <c r="C60" s="1"/>
      <c r="D60" s="1"/>
    </row>
    <row r="61" spans="1:4" x14ac:dyDescent="0.25">
      <c r="A61">
        <v>1959</v>
      </c>
      <c r="B61" t="s">
        <v>52</v>
      </c>
      <c r="C61" s="1"/>
      <c r="D61" s="1"/>
    </row>
    <row r="62" spans="1:4" x14ac:dyDescent="0.25">
      <c r="A62">
        <v>1960</v>
      </c>
      <c r="B62" t="s">
        <v>52</v>
      </c>
      <c r="C62" s="1"/>
      <c r="D62" s="1"/>
    </row>
    <row r="63" spans="1:4" x14ac:dyDescent="0.25">
      <c r="A63">
        <v>1961</v>
      </c>
      <c r="B63" t="s">
        <v>52</v>
      </c>
      <c r="C63" s="1"/>
      <c r="D63" s="1"/>
    </row>
    <row r="64" spans="1:4" x14ac:dyDescent="0.25">
      <c r="A64">
        <v>1962</v>
      </c>
      <c r="B64" t="s">
        <v>52</v>
      </c>
      <c r="C64" s="1"/>
      <c r="D64" s="1"/>
    </row>
    <row r="65" spans="1:4" x14ac:dyDescent="0.25">
      <c r="A65">
        <v>1963</v>
      </c>
      <c r="B65" t="s">
        <v>52</v>
      </c>
      <c r="C65" s="1"/>
      <c r="D65" s="1"/>
    </row>
    <row r="66" spans="1:4" x14ac:dyDescent="0.25">
      <c r="A66">
        <v>1964</v>
      </c>
      <c r="B66" t="s">
        <v>52</v>
      </c>
      <c r="C66" s="1"/>
      <c r="D66" s="1"/>
    </row>
    <row r="67" spans="1:4" x14ac:dyDescent="0.25">
      <c r="A67">
        <v>1965</v>
      </c>
      <c r="B67" t="s">
        <v>52</v>
      </c>
      <c r="C67" s="1"/>
      <c r="D67" s="1"/>
    </row>
    <row r="68" spans="1:4" x14ac:dyDescent="0.25">
      <c r="A68">
        <v>1966</v>
      </c>
      <c r="B68" t="s">
        <v>52</v>
      </c>
      <c r="C68" s="1"/>
      <c r="D68" s="1"/>
    </row>
    <row r="69" spans="1:4" x14ac:dyDescent="0.25">
      <c r="A69">
        <v>1967</v>
      </c>
      <c r="B69" t="s">
        <v>52</v>
      </c>
      <c r="C69" s="1"/>
      <c r="D69" s="1"/>
    </row>
    <row r="70" spans="1:4" x14ac:dyDescent="0.25">
      <c r="A70">
        <v>1968</v>
      </c>
      <c r="B70" t="s">
        <v>52</v>
      </c>
      <c r="C70" s="1"/>
      <c r="D70" s="1"/>
    </row>
    <row r="71" spans="1:4" x14ac:dyDescent="0.25">
      <c r="A71">
        <v>1969</v>
      </c>
      <c r="B71" t="s">
        <v>52</v>
      </c>
      <c r="C71" s="1"/>
      <c r="D71" s="1"/>
    </row>
    <row r="72" spans="1:4" x14ac:dyDescent="0.25">
      <c r="A72">
        <v>1970</v>
      </c>
      <c r="B72" s="76" t="s">
        <v>52</v>
      </c>
      <c r="C72" s="1"/>
      <c r="D72" s="1"/>
    </row>
    <row r="73" spans="1:4" x14ac:dyDescent="0.25">
      <c r="A73">
        <v>1971</v>
      </c>
      <c r="B73" s="78" t="s">
        <v>52</v>
      </c>
      <c r="C73" s="1"/>
      <c r="D73" s="1"/>
    </row>
    <row r="74" spans="1:4" x14ac:dyDescent="0.25">
      <c r="A74">
        <v>1972</v>
      </c>
      <c r="B74" s="78" t="s">
        <v>52</v>
      </c>
      <c r="C74" s="1"/>
      <c r="D74" s="1"/>
    </row>
    <row r="75" spans="1:4" x14ac:dyDescent="0.25">
      <c r="A75">
        <v>1973</v>
      </c>
      <c r="B75" t="s">
        <v>53</v>
      </c>
      <c r="C75" s="1"/>
      <c r="D75" s="1"/>
    </row>
    <row r="76" spans="1:4" x14ac:dyDescent="0.25">
      <c r="A76">
        <v>1974</v>
      </c>
      <c r="B76" t="s">
        <v>53</v>
      </c>
      <c r="C76" s="1"/>
      <c r="D76" s="1"/>
    </row>
    <row r="77" spans="1:4" x14ac:dyDescent="0.25">
      <c r="A77">
        <v>1975</v>
      </c>
      <c r="B77" t="s">
        <v>53</v>
      </c>
      <c r="C77" s="1"/>
      <c r="D77" s="1"/>
    </row>
    <row r="78" spans="1:4" x14ac:dyDescent="0.25">
      <c r="A78">
        <v>1976</v>
      </c>
      <c r="B78" t="s">
        <v>53</v>
      </c>
      <c r="C78" s="1"/>
      <c r="D78" s="1"/>
    </row>
    <row r="79" spans="1:4" x14ac:dyDescent="0.25">
      <c r="A79">
        <v>1977</v>
      </c>
      <c r="B79" t="s">
        <v>53</v>
      </c>
      <c r="C79" s="1"/>
      <c r="D79" s="1"/>
    </row>
    <row r="80" spans="1:4" x14ac:dyDescent="0.25">
      <c r="A80">
        <v>1978</v>
      </c>
      <c r="B80" t="s">
        <v>53</v>
      </c>
      <c r="C80" s="1"/>
      <c r="D80" s="1"/>
    </row>
    <row r="81" spans="1:4" x14ac:dyDescent="0.25">
      <c r="A81">
        <v>1979</v>
      </c>
      <c r="B81" t="s">
        <v>53</v>
      </c>
      <c r="C81" s="1"/>
      <c r="D81" s="1"/>
    </row>
    <row r="82" spans="1:4" x14ac:dyDescent="0.25">
      <c r="A82">
        <v>1980</v>
      </c>
      <c r="B82" t="s">
        <v>53</v>
      </c>
      <c r="C82" s="1"/>
      <c r="D82" s="1"/>
    </row>
    <row r="83" spans="1:4" x14ac:dyDescent="0.25">
      <c r="A83">
        <v>1981</v>
      </c>
      <c r="B83" t="s">
        <v>53</v>
      </c>
      <c r="C83" s="1"/>
      <c r="D83" s="1"/>
    </row>
    <row r="84" spans="1:4" x14ac:dyDescent="0.25">
      <c r="A84">
        <v>1982</v>
      </c>
      <c r="B84" t="s">
        <v>53</v>
      </c>
      <c r="C84" s="1"/>
      <c r="D84" s="1"/>
    </row>
    <row r="85" spans="1:4" x14ac:dyDescent="0.25">
      <c r="A85">
        <v>1983</v>
      </c>
      <c r="B85" t="s">
        <v>53</v>
      </c>
      <c r="C85" s="1"/>
      <c r="D85" s="1"/>
    </row>
    <row r="86" spans="1:4" x14ac:dyDescent="0.25">
      <c r="A86">
        <v>1984</v>
      </c>
      <c r="B86" t="s">
        <v>53</v>
      </c>
      <c r="C86" s="1"/>
      <c r="D86" s="1"/>
    </row>
    <row r="87" spans="1:4" x14ac:dyDescent="0.25">
      <c r="A87">
        <v>1985</v>
      </c>
      <c r="B87" t="s">
        <v>53</v>
      </c>
      <c r="C87" s="1"/>
      <c r="D87" s="1"/>
    </row>
    <row r="88" spans="1:4" x14ac:dyDescent="0.25">
      <c r="A88">
        <v>1986</v>
      </c>
      <c r="B88" t="s">
        <v>53</v>
      </c>
      <c r="C88" s="1"/>
      <c r="D88" s="1"/>
    </row>
    <row r="89" spans="1:4" x14ac:dyDescent="0.25">
      <c r="A89">
        <v>1987</v>
      </c>
      <c r="B89" t="s">
        <v>53</v>
      </c>
      <c r="C89" s="1"/>
      <c r="D89" s="1"/>
    </row>
    <row r="90" spans="1:4" x14ac:dyDescent="0.25">
      <c r="A90">
        <v>1988</v>
      </c>
      <c r="B90" t="s">
        <v>53</v>
      </c>
      <c r="C90" s="1"/>
      <c r="D90" s="1"/>
    </row>
    <row r="91" spans="1:4" x14ac:dyDescent="0.25">
      <c r="A91">
        <v>1989</v>
      </c>
      <c r="B91" t="s">
        <v>53</v>
      </c>
      <c r="C91" s="1"/>
      <c r="D91" s="1"/>
    </row>
    <row r="92" spans="1:4" x14ac:dyDescent="0.25">
      <c r="A92">
        <v>1990</v>
      </c>
      <c r="B92" t="s">
        <v>53</v>
      </c>
      <c r="C92" s="1"/>
      <c r="D92" s="1"/>
    </row>
    <row r="93" spans="1:4" x14ac:dyDescent="0.25">
      <c r="A93">
        <v>1991</v>
      </c>
      <c r="B93" t="s">
        <v>53</v>
      </c>
      <c r="C93" s="1"/>
      <c r="D93" s="1"/>
    </row>
    <row r="94" spans="1:4" x14ac:dyDescent="0.25">
      <c r="A94">
        <v>1992</v>
      </c>
      <c r="B94" t="s">
        <v>53</v>
      </c>
      <c r="C94" s="1"/>
      <c r="D94" s="1"/>
    </row>
    <row r="95" spans="1:4" x14ac:dyDescent="0.25">
      <c r="A95">
        <v>1993</v>
      </c>
      <c r="B95" t="s">
        <v>53</v>
      </c>
      <c r="C95" s="1"/>
      <c r="D95" s="1"/>
    </row>
    <row r="96" spans="1:4" x14ac:dyDescent="0.25">
      <c r="A96">
        <v>1994</v>
      </c>
      <c r="B96" t="s">
        <v>53</v>
      </c>
      <c r="C96" s="1"/>
      <c r="D96" s="1"/>
    </row>
    <row r="97" spans="1:4" x14ac:dyDescent="0.25">
      <c r="A97">
        <v>1995</v>
      </c>
      <c r="B97" t="s">
        <v>53</v>
      </c>
      <c r="C97" s="1"/>
      <c r="D97" s="1"/>
    </row>
    <row r="98" spans="1:4" x14ac:dyDescent="0.25">
      <c r="A98">
        <v>1996</v>
      </c>
      <c r="B98" s="78" t="s">
        <v>53</v>
      </c>
      <c r="C98" s="1"/>
      <c r="D98" s="1"/>
    </row>
    <row r="99" spans="1:4" x14ac:dyDescent="0.25">
      <c r="A99">
        <v>1997</v>
      </c>
      <c r="B99" s="78" t="s">
        <v>53</v>
      </c>
      <c r="C99" s="64"/>
      <c r="D99" s="1"/>
    </row>
    <row r="100" spans="1:4" x14ac:dyDescent="0.25">
      <c r="A100">
        <v>1998</v>
      </c>
      <c r="B100" s="78" t="s">
        <v>143</v>
      </c>
      <c r="C100" s="64" t="s">
        <v>51</v>
      </c>
      <c r="D100" s="1"/>
    </row>
    <row r="101" spans="1:4" x14ac:dyDescent="0.25">
      <c r="A101">
        <v>1999</v>
      </c>
      <c r="B101" s="78" t="s">
        <v>143</v>
      </c>
      <c r="C101" s="64" t="s">
        <v>51</v>
      </c>
      <c r="D101" s="1"/>
    </row>
    <row r="102" spans="1:4" x14ac:dyDescent="0.25">
      <c r="A102">
        <v>2000</v>
      </c>
      <c r="B102" s="78" t="s">
        <v>143</v>
      </c>
      <c r="C102" s="1" t="s">
        <v>51</v>
      </c>
      <c r="D102" s="1"/>
    </row>
    <row r="103" spans="1:4" x14ac:dyDescent="0.25">
      <c r="A103">
        <v>2001</v>
      </c>
      <c r="B103" s="78" t="s">
        <v>143</v>
      </c>
      <c r="C103" s="64" t="s">
        <v>51</v>
      </c>
      <c r="D103" s="1"/>
    </row>
    <row r="104" spans="1:4" x14ac:dyDescent="0.25">
      <c r="A104">
        <v>2002</v>
      </c>
      <c r="B104" s="78" t="s">
        <v>142</v>
      </c>
      <c r="C104" s="64" t="s">
        <v>51</v>
      </c>
      <c r="D104" s="1"/>
    </row>
    <row r="105" spans="1:4" x14ac:dyDescent="0.25">
      <c r="A105">
        <v>2003</v>
      </c>
      <c r="B105" s="78" t="s">
        <v>142</v>
      </c>
      <c r="C105" s="64" t="s">
        <v>51</v>
      </c>
      <c r="D105" s="1"/>
    </row>
    <row r="106" spans="1:4" x14ac:dyDescent="0.25">
      <c r="A106">
        <v>2004</v>
      </c>
      <c r="B106" s="78" t="s">
        <v>142</v>
      </c>
      <c r="C106" s="64" t="s">
        <v>51</v>
      </c>
      <c r="D106" s="1"/>
    </row>
    <row r="107" spans="1:4" x14ac:dyDescent="0.25">
      <c r="A107">
        <v>2005</v>
      </c>
      <c r="B107" s="78" t="s">
        <v>142</v>
      </c>
      <c r="C107" s="64" t="s">
        <v>51</v>
      </c>
      <c r="D107" s="1"/>
    </row>
    <row r="108" spans="1:4" x14ac:dyDescent="0.25">
      <c r="A108">
        <v>2006</v>
      </c>
      <c r="B108" s="78" t="s">
        <v>142</v>
      </c>
      <c r="C108" s="64" t="s">
        <v>51</v>
      </c>
      <c r="D108" s="1"/>
    </row>
    <row r="109" spans="1:4" x14ac:dyDescent="0.25">
      <c r="A109">
        <v>2007</v>
      </c>
      <c r="B109" s="78" t="s">
        <v>142</v>
      </c>
      <c r="C109" s="64" t="s">
        <v>51</v>
      </c>
      <c r="D109" s="1"/>
    </row>
    <row r="110" spans="1:4" x14ac:dyDescent="0.25">
      <c r="A110">
        <v>2008</v>
      </c>
      <c r="B110" s="78" t="s">
        <v>142</v>
      </c>
      <c r="C110" s="64" t="s">
        <v>51</v>
      </c>
      <c r="D110" s="1"/>
    </row>
    <row r="111" spans="1:4" x14ac:dyDescent="0.25">
      <c r="A111">
        <v>2009</v>
      </c>
      <c r="B111" s="78" t="s">
        <v>142</v>
      </c>
      <c r="C111" s="64" t="s">
        <v>51</v>
      </c>
      <c r="D111" s="1"/>
    </row>
    <row r="112" spans="1:4" x14ac:dyDescent="0.25">
      <c r="A112">
        <v>2010</v>
      </c>
      <c r="B112" s="78" t="s">
        <v>142</v>
      </c>
      <c r="C112" s="64" t="s">
        <v>51</v>
      </c>
      <c r="D112" s="1"/>
    </row>
    <row r="113" spans="1:6" x14ac:dyDescent="0.25">
      <c r="A113">
        <v>2011</v>
      </c>
      <c r="B113" s="78" t="s">
        <v>142</v>
      </c>
      <c r="C113" s="64" t="s">
        <v>51</v>
      </c>
      <c r="D113" s="1"/>
    </row>
    <row r="114" spans="1:6" x14ac:dyDescent="0.25">
      <c r="A114">
        <v>2012</v>
      </c>
      <c r="B114" s="78" t="s">
        <v>142</v>
      </c>
      <c r="C114" s="64" t="s">
        <v>51</v>
      </c>
      <c r="D114" s="1"/>
      <c r="F114" s="49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6544"/>
  <sheetViews>
    <sheetView workbookViewId="0">
      <pane xSplit="1" ySplit="2" topLeftCell="B6078" activePane="bottomRight" state="frozen"/>
      <selection activeCell="D41" sqref="D41"/>
      <selection pane="topRight" activeCell="D41" sqref="D41"/>
      <selection pane="bottomLeft" activeCell="D41" sqref="D41"/>
      <selection pane="bottomRight" activeCell="D6093" sqref="D6093:E6093"/>
    </sheetView>
  </sheetViews>
  <sheetFormatPr defaultColWidth="11.42578125" defaultRowHeight="15" x14ac:dyDescent="0.25"/>
  <cols>
    <col min="2" max="7" width="12.7109375" customWidth="1"/>
  </cols>
  <sheetData>
    <row r="1" spans="1:21" x14ac:dyDescent="0.25">
      <c r="B1" t="s">
        <v>58</v>
      </c>
      <c r="H1" t="s">
        <v>59</v>
      </c>
      <c r="O1" t="s">
        <v>129</v>
      </c>
    </row>
    <row r="2" spans="1:21" x14ac:dyDescent="0.25">
      <c r="A2" t="s">
        <v>57</v>
      </c>
      <c r="B2" s="78" t="s">
        <v>142</v>
      </c>
      <c r="C2" s="78" t="s">
        <v>143</v>
      </c>
      <c r="D2" t="s">
        <v>53</v>
      </c>
      <c r="E2" t="s">
        <v>52</v>
      </c>
      <c r="F2" t="s">
        <v>54</v>
      </c>
      <c r="G2" t="s">
        <v>55</v>
      </c>
      <c r="H2" s="78" t="s">
        <v>142</v>
      </c>
      <c r="I2" s="78" t="s">
        <v>143</v>
      </c>
      <c r="J2" t="s">
        <v>53</v>
      </c>
      <c r="K2" t="s">
        <v>52</v>
      </c>
      <c r="L2" t="s">
        <v>54</v>
      </c>
      <c r="M2" t="s">
        <v>55</v>
      </c>
      <c r="O2" s="65" t="s">
        <v>57</v>
      </c>
      <c r="P2" s="65" t="s">
        <v>142</v>
      </c>
      <c r="Q2" s="65" t="s">
        <v>143</v>
      </c>
      <c r="R2" s="65" t="s">
        <v>53</v>
      </c>
      <c r="S2" s="65" t="s">
        <v>52</v>
      </c>
      <c r="T2" s="65" t="s">
        <v>54</v>
      </c>
      <c r="U2" s="65" t="s">
        <v>55</v>
      </c>
    </row>
    <row r="3" spans="1:21" x14ac:dyDescent="0.25">
      <c r="A3">
        <v>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25</v>
      </c>
      <c r="I3" s="2">
        <v>25</v>
      </c>
      <c r="J3" s="2">
        <v>50</v>
      </c>
      <c r="K3" s="2">
        <v>50</v>
      </c>
      <c r="L3" s="2">
        <v>50</v>
      </c>
      <c r="M3" s="2">
        <v>50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x14ac:dyDescent="0.25">
      <c r="A4">
        <v>0.1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/>
      <c r="I4" s="2"/>
      <c r="J4" s="2"/>
      <c r="K4" s="2"/>
      <c r="L4" s="2"/>
      <c r="M4" s="2"/>
      <c r="O4" s="65">
        <v>1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x14ac:dyDescent="0.25">
      <c r="A5" s="65">
        <v>0.2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/>
      <c r="I5" s="2"/>
      <c r="J5" s="2"/>
      <c r="K5" s="2"/>
      <c r="L5" s="2"/>
      <c r="M5" s="2"/>
      <c r="O5" s="65">
        <v>2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x14ac:dyDescent="0.25">
      <c r="A6" s="65">
        <v>0.3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/>
      <c r="I6" s="2"/>
      <c r="J6" s="2"/>
      <c r="K6" s="2"/>
      <c r="L6" s="2"/>
      <c r="M6" s="2"/>
      <c r="O6" s="65">
        <v>3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x14ac:dyDescent="0.25">
      <c r="A7" s="65">
        <v>0.4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/>
      <c r="I7" s="2"/>
      <c r="J7" s="2"/>
      <c r="K7" s="2"/>
      <c r="L7" s="2"/>
      <c r="M7" s="2"/>
      <c r="O7" s="65">
        <v>4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x14ac:dyDescent="0.25">
      <c r="A8" s="65">
        <v>0.5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/>
      <c r="I8" s="2"/>
      <c r="J8" s="2"/>
      <c r="K8" s="2"/>
      <c r="L8" s="2"/>
      <c r="M8" s="2"/>
      <c r="O8" s="65">
        <v>5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x14ac:dyDescent="0.25">
      <c r="A9" s="65">
        <v>0.6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/>
      <c r="I9" s="2"/>
      <c r="J9" s="2"/>
      <c r="K9" s="2"/>
      <c r="L9" s="2"/>
      <c r="M9" s="2"/>
      <c r="O9" s="65">
        <v>6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</row>
    <row r="10" spans="1:21" x14ac:dyDescent="0.25">
      <c r="A10" s="65">
        <v>0.7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/>
      <c r="I10" s="2"/>
      <c r="J10" s="2"/>
      <c r="K10" s="2"/>
      <c r="L10" s="2"/>
      <c r="M10" s="2"/>
      <c r="O10" s="65">
        <v>7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x14ac:dyDescent="0.25">
      <c r="A11" s="65">
        <v>0.8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/>
      <c r="I11" s="2"/>
      <c r="J11" s="2"/>
      <c r="K11" s="2"/>
      <c r="L11" s="2"/>
      <c r="M11" s="2"/>
      <c r="O11" s="65">
        <v>8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1:21" x14ac:dyDescent="0.25">
      <c r="A12" s="65">
        <v>0.9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/>
      <c r="I12" s="2"/>
      <c r="J12" s="2"/>
      <c r="K12" s="2"/>
      <c r="L12" s="2"/>
      <c r="M12" s="2"/>
      <c r="O12" s="65">
        <v>9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1:21" x14ac:dyDescent="0.25">
      <c r="A13" s="65">
        <v>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/>
      <c r="I13" s="2"/>
      <c r="J13" s="2"/>
      <c r="K13" s="2"/>
      <c r="L13" s="2"/>
      <c r="M13" s="2"/>
      <c r="O13" s="65">
        <v>10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x14ac:dyDescent="0.25">
      <c r="A14" s="65">
        <v>1.1000000000000001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/>
      <c r="I14" s="2"/>
      <c r="J14" s="2"/>
      <c r="K14" s="2"/>
      <c r="L14" s="2"/>
      <c r="M14" s="2"/>
      <c r="O14" s="65">
        <v>11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x14ac:dyDescent="0.25">
      <c r="A15" s="65">
        <v>1.2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/>
      <c r="I15" s="2"/>
      <c r="J15" s="2"/>
      <c r="K15" s="2"/>
      <c r="L15" s="2"/>
      <c r="M15" s="2"/>
      <c r="O15" s="65">
        <v>12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x14ac:dyDescent="0.25">
      <c r="A16" s="65">
        <v>1.3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/>
      <c r="I16" s="2"/>
      <c r="J16" s="2"/>
      <c r="K16" s="2"/>
      <c r="L16" s="2"/>
      <c r="M16" s="2"/>
      <c r="O16" s="65">
        <v>13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1:21" x14ac:dyDescent="0.25">
      <c r="A17" s="65">
        <v>1.4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/>
      <c r="I17" s="2"/>
      <c r="J17" s="2"/>
      <c r="K17" s="2"/>
      <c r="L17" s="2"/>
      <c r="M17" s="2"/>
      <c r="O17" s="65">
        <v>14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</row>
    <row r="18" spans="1:21" x14ac:dyDescent="0.25">
      <c r="A18" s="65">
        <v>1.5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/>
      <c r="I18" s="2"/>
      <c r="J18" s="2"/>
      <c r="K18" s="2"/>
      <c r="L18" s="2"/>
      <c r="M18" s="2"/>
      <c r="O18" s="65">
        <v>15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</row>
    <row r="19" spans="1:21" x14ac:dyDescent="0.25">
      <c r="A19" s="65">
        <v>1.6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/>
      <c r="I19" s="2"/>
      <c r="J19" s="2"/>
      <c r="K19" s="2"/>
      <c r="L19" s="2"/>
      <c r="M19" s="2"/>
      <c r="O19" s="65">
        <v>16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x14ac:dyDescent="0.25">
      <c r="A20" s="65">
        <v>1.7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/>
      <c r="I20" s="2"/>
      <c r="J20" s="2"/>
      <c r="K20" s="2"/>
      <c r="L20" s="2"/>
      <c r="M20" s="2"/>
      <c r="O20" s="65">
        <v>17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</row>
    <row r="21" spans="1:21" x14ac:dyDescent="0.25">
      <c r="A21" s="65">
        <v>1.8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/>
      <c r="I21" s="2"/>
      <c r="J21" s="2"/>
      <c r="K21" s="2"/>
      <c r="L21" s="2"/>
      <c r="M21" s="2"/>
      <c r="O21" s="65">
        <v>18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</row>
    <row r="22" spans="1:21" x14ac:dyDescent="0.25">
      <c r="A22" s="65">
        <v>1.9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/>
      <c r="I22" s="2"/>
      <c r="J22" s="2"/>
      <c r="K22" s="2"/>
      <c r="L22" s="2"/>
      <c r="M22" s="2"/>
      <c r="O22" s="65">
        <v>19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</row>
    <row r="23" spans="1:21" x14ac:dyDescent="0.25">
      <c r="A23" s="65">
        <v>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/>
      <c r="I23" s="2"/>
      <c r="J23" s="2"/>
      <c r="K23" s="2"/>
      <c r="L23" s="2"/>
      <c r="M23" s="2"/>
      <c r="O23" s="65">
        <v>20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</row>
    <row r="24" spans="1:21" x14ac:dyDescent="0.25">
      <c r="A24" s="65">
        <v>2.1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/>
      <c r="I24" s="2"/>
      <c r="J24" s="2"/>
      <c r="K24" s="2"/>
      <c r="L24" s="2"/>
      <c r="M24" s="2"/>
      <c r="O24" s="65">
        <v>21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x14ac:dyDescent="0.25">
      <c r="A25" s="65">
        <v>2.2000000000000002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/>
      <c r="I25" s="2"/>
      <c r="J25" s="2"/>
      <c r="K25" s="2"/>
      <c r="L25" s="2"/>
      <c r="M25" s="2"/>
      <c r="O25" s="65">
        <v>22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1:21" x14ac:dyDescent="0.25">
      <c r="A26" s="65">
        <v>2.2999999999999998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/>
      <c r="I26" s="2"/>
      <c r="J26" s="2"/>
      <c r="K26" s="2"/>
      <c r="L26" s="2"/>
      <c r="M26" s="2"/>
      <c r="O26" s="65">
        <v>23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x14ac:dyDescent="0.25">
      <c r="A27" s="65">
        <v>2.4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/>
      <c r="I27" s="2"/>
      <c r="J27" s="2"/>
      <c r="K27" s="2"/>
      <c r="L27" s="2"/>
      <c r="M27" s="2"/>
      <c r="O27" s="65">
        <v>24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x14ac:dyDescent="0.25">
      <c r="A28" s="65">
        <v>2.5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/>
      <c r="I28" s="2"/>
      <c r="J28" s="2"/>
      <c r="K28" s="2"/>
      <c r="L28" s="2"/>
      <c r="M28" s="2"/>
      <c r="O28" s="65">
        <v>25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x14ac:dyDescent="0.25">
      <c r="A29" s="65">
        <v>2.6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/>
      <c r="I29" s="2"/>
      <c r="J29" s="2"/>
      <c r="K29" s="2"/>
      <c r="L29" s="2"/>
      <c r="M29" s="2"/>
      <c r="O29" s="65">
        <v>26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x14ac:dyDescent="0.25">
      <c r="A30" s="65">
        <v>2.7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/>
      <c r="I30" s="2"/>
      <c r="J30" s="2"/>
      <c r="K30" s="2"/>
      <c r="L30" s="2"/>
      <c r="M30" s="2"/>
      <c r="O30" s="65">
        <v>27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x14ac:dyDescent="0.25">
      <c r="A31" s="65">
        <v>2.8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/>
      <c r="I31" s="2"/>
      <c r="J31" s="2"/>
      <c r="K31" s="2"/>
      <c r="L31" s="2"/>
      <c r="M31" s="2"/>
      <c r="O31" s="65">
        <v>28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x14ac:dyDescent="0.25">
      <c r="A32" s="65">
        <v>2.9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/>
      <c r="I32" s="2"/>
      <c r="J32" s="2"/>
      <c r="K32" s="2"/>
      <c r="L32" s="2"/>
      <c r="M32" s="2"/>
      <c r="O32" s="65">
        <v>29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</row>
    <row r="33" spans="1:21" x14ac:dyDescent="0.25">
      <c r="A33" s="65">
        <v>3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/>
      <c r="I33" s="2"/>
      <c r="J33" s="2"/>
      <c r="K33" s="2"/>
      <c r="L33" s="2"/>
      <c r="M33" s="2"/>
      <c r="O33" s="65">
        <v>30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x14ac:dyDescent="0.25">
      <c r="A34" s="65">
        <v>3.1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/>
      <c r="I34" s="2"/>
      <c r="J34" s="2"/>
      <c r="K34" s="2"/>
      <c r="L34" s="2"/>
      <c r="M34" s="2"/>
      <c r="O34" s="65">
        <v>31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1:21" x14ac:dyDescent="0.25">
      <c r="A35" s="65">
        <v>3.2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/>
      <c r="I35" s="2"/>
      <c r="J35" s="2"/>
      <c r="K35" s="2"/>
      <c r="L35" s="2"/>
      <c r="M35" s="2"/>
      <c r="O35" s="65">
        <v>32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</row>
    <row r="36" spans="1:21" x14ac:dyDescent="0.25">
      <c r="A36" s="65">
        <v>3.3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/>
      <c r="I36" s="2"/>
      <c r="J36" s="2"/>
      <c r="K36" s="2"/>
      <c r="L36" s="2"/>
      <c r="M36" s="2"/>
      <c r="O36" s="65">
        <v>33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x14ac:dyDescent="0.25">
      <c r="A37" s="65">
        <v>3.4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/>
      <c r="I37" s="2"/>
      <c r="J37" s="2"/>
      <c r="K37" s="2"/>
      <c r="L37" s="2"/>
      <c r="M37" s="2"/>
      <c r="O37" s="65">
        <v>34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x14ac:dyDescent="0.25">
      <c r="A38" s="65">
        <v>3.5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/>
      <c r="I38" s="2"/>
      <c r="J38" s="2"/>
      <c r="K38" s="2"/>
      <c r="L38" s="2"/>
      <c r="M38" s="2"/>
      <c r="O38" s="65">
        <v>35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</row>
    <row r="39" spans="1:21" x14ac:dyDescent="0.25">
      <c r="A39" s="65">
        <v>3.6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/>
      <c r="I39" s="2"/>
      <c r="J39" s="2"/>
      <c r="K39" s="2"/>
      <c r="L39" s="2"/>
      <c r="M39" s="2"/>
      <c r="O39" s="65">
        <v>36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x14ac:dyDescent="0.25">
      <c r="A40" s="65">
        <v>3.7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/>
      <c r="I40" s="2"/>
      <c r="J40" s="2"/>
      <c r="K40" s="2"/>
      <c r="L40" s="2"/>
      <c r="M40" s="2"/>
      <c r="O40" s="65">
        <v>37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x14ac:dyDescent="0.25">
      <c r="A41" s="65">
        <v>3.8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/>
      <c r="I41" s="2"/>
      <c r="J41" s="2"/>
      <c r="K41" s="2"/>
      <c r="L41" s="2"/>
      <c r="M41" s="2"/>
      <c r="O41" s="65">
        <v>38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</row>
    <row r="42" spans="1:21" x14ac:dyDescent="0.25">
      <c r="A42" s="65">
        <v>3.9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/>
      <c r="I42" s="2"/>
      <c r="J42" s="2"/>
      <c r="K42" s="2"/>
      <c r="L42" s="2"/>
      <c r="M42" s="2"/>
      <c r="O42" s="65">
        <v>39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x14ac:dyDescent="0.25">
      <c r="A43" s="65">
        <v>4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/>
      <c r="I43" s="2"/>
      <c r="J43" s="2"/>
      <c r="K43" s="2"/>
      <c r="L43" s="2"/>
      <c r="M43" s="2"/>
      <c r="O43" s="65">
        <v>40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x14ac:dyDescent="0.25">
      <c r="A44" s="65">
        <v>4.0999999999999996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/>
      <c r="I44" s="2"/>
      <c r="J44" s="2"/>
      <c r="K44" s="2"/>
      <c r="L44" s="2"/>
      <c r="M44" s="2"/>
      <c r="O44" s="65">
        <v>41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x14ac:dyDescent="0.25">
      <c r="A45" s="65">
        <v>4.2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/>
      <c r="I45" s="2"/>
      <c r="J45" s="2"/>
      <c r="K45" s="2"/>
      <c r="L45" s="2"/>
      <c r="M45" s="2"/>
      <c r="O45" s="65">
        <v>42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</row>
    <row r="46" spans="1:21" x14ac:dyDescent="0.25">
      <c r="A46" s="65">
        <v>4.3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/>
      <c r="I46" s="2"/>
      <c r="J46" s="2"/>
      <c r="K46" s="2"/>
      <c r="L46" s="2"/>
      <c r="M46" s="2"/>
      <c r="O46" s="65">
        <v>43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x14ac:dyDescent="0.25">
      <c r="A47" s="65">
        <v>4.4000000000000004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/>
      <c r="I47" s="2"/>
      <c r="J47" s="2"/>
      <c r="K47" s="2"/>
      <c r="L47" s="2"/>
      <c r="M47" s="2"/>
      <c r="O47" s="65">
        <v>44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</row>
    <row r="48" spans="1:21" x14ac:dyDescent="0.25">
      <c r="A48" s="65">
        <v>4.5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/>
      <c r="I48" s="2"/>
      <c r="J48" s="2"/>
      <c r="K48" s="2"/>
      <c r="L48" s="2"/>
      <c r="M48" s="2"/>
      <c r="O48" s="65">
        <v>45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</row>
    <row r="49" spans="1:21" x14ac:dyDescent="0.25">
      <c r="A49" s="65">
        <v>4.5999999999999996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/>
      <c r="I49" s="2"/>
      <c r="J49" s="2"/>
      <c r="K49" s="2"/>
      <c r="L49" s="2"/>
      <c r="M49" s="2"/>
      <c r="O49" s="65">
        <v>46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x14ac:dyDescent="0.25">
      <c r="A50" s="65">
        <v>4.7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/>
      <c r="I50" s="2"/>
      <c r="J50" s="2"/>
      <c r="K50" s="2"/>
      <c r="L50" s="2"/>
      <c r="M50" s="2"/>
      <c r="O50" s="65">
        <v>47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x14ac:dyDescent="0.25">
      <c r="A51" s="65">
        <v>4.8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/>
      <c r="I51" s="2"/>
      <c r="J51" s="2"/>
      <c r="K51" s="2"/>
      <c r="L51" s="2"/>
      <c r="M51" s="2"/>
      <c r="O51" s="65">
        <v>48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x14ac:dyDescent="0.25">
      <c r="A52" s="65">
        <v>4.9000000000000004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/>
      <c r="I52" s="2"/>
      <c r="J52" s="2"/>
      <c r="K52" s="2"/>
      <c r="L52" s="2"/>
      <c r="M52" s="2"/>
      <c r="O52" s="65">
        <v>49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</row>
    <row r="53" spans="1:21" x14ac:dyDescent="0.25">
      <c r="A53" s="65">
        <v>5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/>
      <c r="I53" s="2"/>
      <c r="J53" s="2"/>
      <c r="K53" s="2"/>
      <c r="L53" s="2"/>
      <c r="M53" s="2"/>
      <c r="O53" s="65">
        <v>50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  <row r="54" spans="1:21" x14ac:dyDescent="0.25">
      <c r="A54" s="65">
        <v>5.0999999999999996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/>
      <c r="I54" s="2"/>
      <c r="J54" s="2"/>
      <c r="K54" s="2"/>
      <c r="L54" s="2"/>
      <c r="M54" s="2"/>
      <c r="O54" s="65">
        <v>51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</row>
    <row r="55" spans="1:21" x14ac:dyDescent="0.25">
      <c r="A55" s="65">
        <v>5.2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/>
      <c r="I55" s="2"/>
      <c r="J55" s="2"/>
      <c r="K55" s="2"/>
      <c r="L55" s="2"/>
      <c r="M55" s="2"/>
      <c r="O55" s="65">
        <v>52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</row>
    <row r="56" spans="1:21" x14ac:dyDescent="0.25">
      <c r="A56" s="65">
        <v>5.3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/>
      <c r="I56" s="2"/>
      <c r="J56" s="2"/>
      <c r="K56" s="2"/>
      <c r="L56" s="2"/>
      <c r="M56" s="2"/>
      <c r="O56" s="65">
        <v>53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</row>
    <row r="57" spans="1:21" x14ac:dyDescent="0.25">
      <c r="A57" s="65">
        <v>5.4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/>
      <c r="I57" s="2"/>
      <c r="J57" s="2"/>
      <c r="K57" s="2"/>
      <c r="L57" s="2"/>
      <c r="M57" s="2"/>
      <c r="O57" s="65">
        <v>54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</row>
    <row r="58" spans="1:21" x14ac:dyDescent="0.25">
      <c r="A58" s="65">
        <v>5.5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/>
      <c r="I58" s="2"/>
      <c r="J58" s="2"/>
      <c r="K58" s="2"/>
      <c r="L58" s="2"/>
      <c r="M58" s="2"/>
      <c r="O58" s="65">
        <v>55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</row>
    <row r="59" spans="1:21" x14ac:dyDescent="0.25">
      <c r="A59" s="65">
        <v>5.6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/>
      <c r="I59" s="2"/>
      <c r="J59" s="2"/>
      <c r="K59" s="2"/>
      <c r="L59" s="2"/>
      <c r="M59" s="2"/>
      <c r="O59" s="65">
        <v>56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</row>
    <row r="60" spans="1:21" x14ac:dyDescent="0.25">
      <c r="A60" s="65">
        <v>5.7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/>
      <c r="I60" s="2"/>
      <c r="J60" s="2"/>
      <c r="K60" s="2"/>
      <c r="L60" s="2"/>
      <c r="M60" s="2"/>
      <c r="O60" s="65">
        <v>57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</row>
    <row r="61" spans="1:21" x14ac:dyDescent="0.25">
      <c r="A61" s="65">
        <v>5.8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/>
      <c r="I61" s="2"/>
      <c r="J61" s="2"/>
      <c r="K61" s="2"/>
      <c r="L61" s="2"/>
      <c r="M61" s="2"/>
      <c r="O61" s="65">
        <v>58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</row>
    <row r="62" spans="1:21" x14ac:dyDescent="0.25">
      <c r="A62" s="65">
        <v>5.9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/>
      <c r="I62" s="2"/>
      <c r="J62" s="2"/>
      <c r="K62" s="2"/>
      <c r="L62" s="2"/>
      <c r="M62" s="2"/>
      <c r="O62" s="65">
        <v>59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</row>
    <row r="63" spans="1:21" x14ac:dyDescent="0.25">
      <c r="A63" s="65">
        <v>6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/>
      <c r="I63" s="2"/>
      <c r="J63" s="2"/>
      <c r="K63" s="2"/>
      <c r="L63" s="2"/>
      <c r="M63" s="2"/>
      <c r="O63" s="65">
        <v>60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</row>
    <row r="64" spans="1:21" x14ac:dyDescent="0.25">
      <c r="A64" s="65">
        <v>6.1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/>
      <c r="I64" s="2"/>
      <c r="J64" s="2"/>
      <c r="K64" s="2"/>
      <c r="L64" s="2"/>
      <c r="M64" s="2"/>
      <c r="O64" s="65">
        <v>61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</row>
    <row r="65" spans="1:21" x14ac:dyDescent="0.25">
      <c r="A65" s="65">
        <v>6.2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/>
      <c r="I65" s="2"/>
      <c r="J65" s="2"/>
      <c r="K65" s="2"/>
      <c r="L65" s="2"/>
      <c r="M65" s="2"/>
      <c r="O65" s="65">
        <v>62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</row>
    <row r="66" spans="1:21" x14ac:dyDescent="0.25">
      <c r="A66" s="65">
        <v>6.3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/>
      <c r="I66" s="2"/>
      <c r="J66" s="2"/>
      <c r="K66" s="2"/>
      <c r="L66" s="2"/>
      <c r="M66" s="2"/>
      <c r="O66" s="65">
        <v>63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</row>
    <row r="67" spans="1:21" x14ac:dyDescent="0.25">
      <c r="A67" s="65">
        <v>6.4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/>
      <c r="I67" s="2"/>
      <c r="J67" s="2"/>
      <c r="K67" s="2"/>
      <c r="L67" s="2"/>
      <c r="M67" s="2"/>
      <c r="O67" s="65">
        <v>64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</row>
    <row r="68" spans="1:21" x14ac:dyDescent="0.25">
      <c r="A68" s="65">
        <v>6.5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/>
      <c r="I68" s="2"/>
      <c r="J68" s="2"/>
      <c r="K68" s="2"/>
      <c r="L68" s="2"/>
      <c r="M68" s="2"/>
      <c r="O68" s="65">
        <v>65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</row>
    <row r="69" spans="1:21" x14ac:dyDescent="0.25">
      <c r="A69" s="65">
        <v>6.6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/>
      <c r="I69" s="2"/>
      <c r="J69" s="2"/>
      <c r="K69" s="2"/>
      <c r="L69" s="2"/>
      <c r="M69" s="2"/>
      <c r="O69" s="65">
        <v>66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</row>
    <row r="70" spans="1:21" x14ac:dyDescent="0.25">
      <c r="A70" s="65">
        <v>6.7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/>
      <c r="I70" s="2"/>
      <c r="J70" s="2"/>
      <c r="K70" s="2"/>
      <c r="L70" s="2"/>
      <c r="M70" s="2"/>
      <c r="O70" s="65">
        <v>67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</row>
    <row r="71" spans="1:21" x14ac:dyDescent="0.25">
      <c r="A71" s="65">
        <v>6.8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/>
      <c r="I71" s="2"/>
      <c r="J71" s="2"/>
      <c r="K71" s="2"/>
      <c r="L71" s="2"/>
      <c r="M71" s="2"/>
      <c r="O71" s="65">
        <v>68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</row>
    <row r="72" spans="1:21" x14ac:dyDescent="0.25">
      <c r="A72" s="65">
        <v>6.9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/>
      <c r="I72" s="2"/>
      <c r="J72" s="2"/>
      <c r="K72" s="2"/>
      <c r="L72" s="2"/>
      <c r="M72" s="2"/>
      <c r="O72" s="65">
        <v>69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</row>
    <row r="73" spans="1:21" x14ac:dyDescent="0.25">
      <c r="A73" s="65">
        <v>7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/>
      <c r="I73" s="2"/>
      <c r="J73" s="2"/>
      <c r="K73" s="2"/>
      <c r="L73" s="2"/>
      <c r="M73" s="2"/>
      <c r="O73" s="65">
        <v>70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</row>
    <row r="74" spans="1:21" x14ac:dyDescent="0.25">
      <c r="A74" s="65">
        <v>7.1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/>
      <c r="I74" s="2"/>
      <c r="J74" s="2"/>
      <c r="K74" s="2"/>
      <c r="L74" s="2"/>
      <c r="M74" s="2"/>
      <c r="O74" s="65">
        <v>71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</row>
    <row r="75" spans="1:21" x14ac:dyDescent="0.25">
      <c r="A75" s="65">
        <v>7.2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/>
      <c r="I75" s="2"/>
      <c r="J75" s="2"/>
      <c r="K75" s="2"/>
      <c r="L75" s="2"/>
      <c r="M75" s="2"/>
      <c r="O75" s="65">
        <v>72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</row>
    <row r="76" spans="1:21" x14ac:dyDescent="0.25">
      <c r="A76" s="65">
        <v>7.3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/>
      <c r="I76" s="2"/>
      <c r="J76" s="2"/>
      <c r="K76" s="2"/>
      <c r="L76" s="2"/>
      <c r="M76" s="2"/>
      <c r="O76" s="65">
        <v>73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</row>
    <row r="77" spans="1:21" x14ac:dyDescent="0.25">
      <c r="A77" s="65">
        <v>7.4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/>
      <c r="I77" s="2"/>
      <c r="J77" s="2"/>
      <c r="K77" s="2"/>
      <c r="L77" s="2"/>
      <c r="M77" s="2"/>
      <c r="O77" s="65">
        <v>74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</row>
    <row r="78" spans="1:21" x14ac:dyDescent="0.25">
      <c r="A78" s="65">
        <v>7.5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/>
      <c r="I78" s="2"/>
      <c r="J78" s="2"/>
      <c r="K78" s="2"/>
      <c r="L78" s="2"/>
      <c r="M78" s="2"/>
      <c r="O78" s="65">
        <v>75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</row>
    <row r="79" spans="1:21" x14ac:dyDescent="0.25">
      <c r="A79" s="65">
        <v>7.6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/>
      <c r="I79" s="2"/>
      <c r="J79" s="2"/>
      <c r="K79" s="2"/>
      <c r="L79" s="2"/>
      <c r="M79" s="2"/>
      <c r="O79" s="65">
        <v>76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</row>
    <row r="80" spans="1:21" x14ac:dyDescent="0.25">
      <c r="A80" s="65">
        <v>7.7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/>
      <c r="I80" s="2"/>
      <c r="J80" s="2"/>
      <c r="K80" s="2"/>
      <c r="L80" s="2"/>
      <c r="M80" s="2"/>
      <c r="O80" s="65">
        <v>77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</row>
    <row r="81" spans="1:21" x14ac:dyDescent="0.25">
      <c r="A81" s="65">
        <v>7.8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/>
      <c r="I81" s="2"/>
      <c r="J81" s="2"/>
      <c r="K81" s="2"/>
      <c r="L81" s="2"/>
      <c r="M81" s="2"/>
      <c r="O81" s="65">
        <v>78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</row>
    <row r="82" spans="1:21" x14ac:dyDescent="0.25">
      <c r="A82" s="65">
        <v>7.9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/>
      <c r="I82" s="2"/>
      <c r="J82" s="2"/>
      <c r="K82" s="2"/>
      <c r="L82" s="2"/>
      <c r="M82" s="2"/>
      <c r="O82" s="65">
        <v>79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</row>
    <row r="83" spans="1:21" x14ac:dyDescent="0.25">
      <c r="A83" s="65">
        <v>8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/>
      <c r="I83" s="2"/>
      <c r="J83" s="2"/>
      <c r="K83" s="2"/>
      <c r="L83" s="2"/>
      <c r="M83" s="2"/>
      <c r="O83" s="65">
        <v>80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</row>
    <row r="84" spans="1:21" x14ac:dyDescent="0.25">
      <c r="A84" s="65">
        <v>8.1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/>
      <c r="I84" s="2"/>
      <c r="J84" s="2"/>
      <c r="K84" s="2"/>
      <c r="L84" s="2"/>
      <c r="M84" s="2"/>
      <c r="O84" s="65">
        <v>81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</row>
    <row r="85" spans="1:21" x14ac:dyDescent="0.25">
      <c r="A85" s="65">
        <v>8.1999999999999993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/>
      <c r="I85" s="2"/>
      <c r="J85" s="2"/>
      <c r="K85" s="2"/>
      <c r="L85" s="2"/>
      <c r="M85" s="2"/>
      <c r="O85" s="65">
        <v>82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</row>
    <row r="86" spans="1:21" x14ac:dyDescent="0.25">
      <c r="A86" s="65">
        <v>8.3000000000000007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/>
      <c r="I86" s="2"/>
      <c r="J86" s="2"/>
      <c r="K86" s="2"/>
      <c r="L86" s="2"/>
      <c r="M86" s="2"/>
      <c r="O86" s="65">
        <v>83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</row>
    <row r="87" spans="1:21" x14ac:dyDescent="0.25">
      <c r="A87" s="65">
        <v>8.4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/>
      <c r="I87" s="2"/>
      <c r="J87" s="2"/>
      <c r="K87" s="2"/>
      <c r="L87" s="2"/>
      <c r="M87" s="2"/>
      <c r="O87" s="65">
        <v>84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</row>
    <row r="88" spans="1:21" x14ac:dyDescent="0.25">
      <c r="A88" s="65">
        <v>8.5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/>
      <c r="I88" s="2"/>
      <c r="J88" s="2"/>
      <c r="K88" s="2"/>
      <c r="L88" s="2"/>
      <c r="M88" s="2"/>
      <c r="O88" s="65">
        <v>85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</row>
    <row r="89" spans="1:21" x14ac:dyDescent="0.25">
      <c r="A89" s="65">
        <v>8.6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/>
      <c r="I89" s="2"/>
      <c r="J89" s="2"/>
      <c r="K89" s="2"/>
      <c r="L89" s="2"/>
      <c r="M89" s="2"/>
      <c r="O89" s="65">
        <v>86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</row>
    <row r="90" spans="1:21" x14ac:dyDescent="0.25">
      <c r="A90" s="65">
        <v>8.6999999999999993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/>
      <c r="I90" s="2"/>
      <c r="J90" s="2"/>
      <c r="K90" s="2"/>
      <c r="L90" s="2"/>
      <c r="M90" s="2"/>
      <c r="O90" s="65">
        <v>87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</row>
    <row r="91" spans="1:21" x14ac:dyDescent="0.25">
      <c r="A91" s="65">
        <v>8.8000000000000007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/>
      <c r="I91" s="2"/>
      <c r="J91" s="2"/>
      <c r="K91" s="2"/>
      <c r="L91" s="2"/>
      <c r="M91" s="2"/>
      <c r="O91" s="65">
        <v>88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</row>
    <row r="92" spans="1:21" x14ac:dyDescent="0.25">
      <c r="A92" s="65">
        <v>8.9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/>
      <c r="I92" s="2"/>
      <c r="J92" s="2"/>
      <c r="K92" s="2"/>
      <c r="L92" s="2"/>
      <c r="M92" s="2"/>
      <c r="O92" s="65">
        <v>89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</row>
    <row r="93" spans="1:21" x14ac:dyDescent="0.25">
      <c r="A93" s="65">
        <v>9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/>
      <c r="I93" s="2"/>
      <c r="J93" s="2"/>
      <c r="K93" s="2"/>
      <c r="L93" s="2"/>
      <c r="M93" s="2"/>
      <c r="O93" s="65">
        <v>90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</row>
    <row r="94" spans="1:21" x14ac:dyDescent="0.25">
      <c r="A94" s="65">
        <v>9.1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/>
      <c r="I94" s="2"/>
      <c r="J94" s="2"/>
      <c r="K94" s="2"/>
      <c r="L94" s="2"/>
      <c r="M94" s="2"/>
      <c r="O94" s="65">
        <v>91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</row>
    <row r="95" spans="1:21" x14ac:dyDescent="0.25">
      <c r="A95" s="65">
        <v>9.1999999999999993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/>
      <c r="I95" s="2"/>
      <c r="J95" s="2"/>
      <c r="K95" s="2"/>
      <c r="L95" s="2"/>
      <c r="M95" s="2"/>
      <c r="O95" s="65">
        <v>92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</row>
    <row r="96" spans="1:21" x14ac:dyDescent="0.25">
      <c r="A96" s="65">
        <v>9.3000000000000007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/>
      <c r="I96" s="2"/>
      <c r="J96" s="2"/>
      <c r="K96" s="2"/>
      <c r="L96" s="2"/>
      <c r="M96" s="2"/>
      <c r="O96" s="65">
        <v>93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</row>
    <row r="97" spans="1:21" x14ac:dyDescent="0.25">
      <c r="A97" s="65">
        <v>9.4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/>
      <c r="I97" s="2"/>
      <c r="J97" s="2"/>
      <c r="K97" s="2"/>
      <c r="L97" s="2"/>
      <c r="M97" s="2"/>
      <c r="O97" s="65">
        <v>94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</row>
    <row r="98" spans="1:21" x14ac:dyDescent="0.25">
      <c r="A98" s="65">
        <v>9.5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/>
      <c r="I98" s="2"/>
      <c r="J98" s="2"/>
      <c r="K98" s="2"/>
      <c r="L98" s="2"/>
      <c r="M98" s="2"/>
      <c r="O98" s="65">
        <v>95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</row>
    <row r="99" spans="1:21" x14ac:dyDescent="0.25">
      <c r="A99" s="65">
        <v>9.6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/>
      <c r="I99" s="2"/>
      <c r="J99" s="2"/>
      <c r="K99" s="2"/>
      <c r="L99" s="2"/>
      <c r="M99" s="2"/>
      <c r="O99" s="65">
        <v>96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</row>
    <row r="100" spans="1:21" x14ac:dyDescent="0.25">
      <c r="A100" s="65">
        <v>9.6999999999999993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/>
      <c r="I100" s="2"/>
      <c r="J100" s="2"/>
      <c r="K100" s="2"/>
      <c r="L100" s="2"/>
      <c r="M100" s="2"/>
      <c r="O100" s="65">
        <v>97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</row>
    <row r="101" spans="1:21" x14ac:dyDescent="0.25">
      <c r="A101" s="65">
        <v>9.8000000000000007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/>
      <c r="I101" s="2"/>
      <c r="J101" s="2"/>
      <c r="K101" s="2"/>
      <c r="L101" s="2"/>
      <c r="M101" s="2"/>
      <c r="O101" s="65">
        <v>98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</row>
    <row r="102" spans="1:21" x14ac:dyDescent="0.25">
      <c r="A102" s="65">
        <v>9.9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/>
      <c r="I102" s="2"/>
      <c r="J102" s="2"/>
      <c r="K102" s="2"/>
      <c r="L102" s="2"/>
      <c r="M102" s="2"/>
      <c r="O102" s="65">
        <v>99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</row>
    <row r="103" spans="1:21" x14ac:dyDescent="0.25">
      <c r="A103" s="65">
        <v>10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/>
      <c r="I103" s="2"/>
      <c r="J103" s="2"/>
      <c r="K103" s="2"/>
      <c r="L103" s="2"/>
      <c r="M103" s="2"/>
      <c r="O103" s="65">
        <v>100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</row>
    <row r="104" spans="1:21" x14ac:dyDescent="0.25">
      <c r="A104" s="65">
        <v>10.1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/>
      <c r="I104" s="2"/>
      <c r="J104" s="2"/>
      <c r="K104" s="2"/>
      <c r="L104" s="2"/>
      <c r="M104" s="2"/>
      <c r="O104" s="65">
        <v>101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</row>
    <row r="105" spans="1:21" x14ac:dyDescent="0.25">
      <c r="A105" s="65">
        <v>10.199999999999999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/>
      <c r="I105" s="2"/>
      <c r="J105" s="2"/>
      <c r="K105" s="2"/>
      <c r="L105" s="2"/>
      <c r="M105" s="2"/>
      <c r="O105" s="65">
        <v>102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</row>
    <row r="106" spans="1:21" x14ac:dyDescent="0.25">
      <c r="A106" s="65">
        <v>10.3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/>
      <c r="I106" s="2"/>
      <c r="J106" s="2"/>
      <c r="K106" s="2"/>
      <c r="L106" s="2"/>
      <c r="M106" s="2"/>
      <c r="O106" s="65">
        <v>103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</row>
    <row r="107" spans="1:21" x14ac:dyDescent="0.25">
      <c r="A107" s="65">
        <v>10.4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/>
      <c r="I107" s="2"/>
      <c r="J107" s="2"/>
      <c r="K107" s="2"/>
      <c r="L107" s="2"/>
      <c r="M107" s="2"/>
      <c r="O107" s="65">
        <v>104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</row>
    <row r="108" spans="1:21" x14ac:dyDescent="0.25">
      <c r="A108" s="65">
        <v>10.5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/>
      <c r="I108" s="2"/>
      <c r="J108" s="2"/>
      <c r="K108" s="2"/>
      <c r="L108" s="2"/>
      <c r="M108" s="2"/>
      <c r="O108" s="65">
        <v>105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</row>
    <row r="109" spans="1:21" x14ac:dyDescent="0.25">
      <c r="A109" s="65">
        <v>10.6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/>
      <c r="I109" s="2"/>
      <c r="J109" s="2"/>
      <c r="K109" s="2"/>
      <c r="L109" s="2"/>
      <c r="M109" s="2"/>
      <c r="O109" s="65">
        <v>106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</row>
    <row r="110" spans="1:21" x14ac:dyDescent="0.25">
      <c r="A110" s="65">
        <v>10.7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/>
      <c r="I110" s="2"/>
      <c r="J110" s="2"/>
      <c r="K110" s="2"/>
      <c r="L110" s="2"/>
      <c r="M110" s="2"/>
      <c r="O110" s="65">
        <v>107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</row>
    <row r="111" spans="1:21" x14ac:dyDescent="0.25">
      <c r="A111" s="65">
        <v>10.8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/>
      <c r="I111" s="2"/>
      <c r="J111" s="2"/>
      <c r="K111" s="2"/>
      <c r="L111" s="2"/>
      <c r="M111" s="2"/>
      <c r="O111" s="65">
        <v>108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</row>
    <row r="112" spans="1:21" x14ac:dyDescent="0.25">
      <c r="A112" s="65">
        <v>10.9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/>
      <c r="I112" s="2"/>
      <c r="J112" s="2"/>
      <c r="K112" s="2"/>
      <c r="L112" s="2"/>
      <c r="M112" s="2"/>
      <c r="O112" s="65">
        <v>109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</row>
    <row r="113" spans="1:21" x14ac:dyDescent="0.25">
      <c r="A113" s="65">
        <v>11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/>
      <c r="I113" s="2"/>
      <c r="J113" s="2"/>
      <c r="K113" s="2"/>
      <c r="L113" s="2"/>
      <c r="M113" s="2"/>
      <c r="O113" s="65">
        <v>110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</row>
    <row r="114" spans="1:21" x14ac:dyDescent="0.25">
      <c r="A114" s="65">
        <v>11.1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/>
      <c r="I114" s="2"/>
      <c r="J114" s="2"/>
      <c r="K114" s="2"/>
      <c r="L114" s="2"/>
      <c r="M114" s="2"/>
      <c r="O114" s="65">
        <v>111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</row>
    <row r="115" spans="1:21" x14ac:dyDescent="0.25">
      <c r="A115" s="65">
        <v>11.2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/>
      <c r="I115" s="2"/>
      <c r="J115" s="2"/>
      <c r="K115" s="2"/>
      <c r="L115" s="2"/>
      <c r="M115" s="2"/>
      <c r="O115" s="65">
        <v>112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</row>
    <row r="116" spans="1:21" x14ac:dyDescent="0.25">
      <c r="A116" s="65">
        <v>11.3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/>
      <c r="I116" s="2"/>
      <c r="J116" s="2"/>
      <c r="K116" s="2"/>
      <c r="L116" s="2"/>
      <c r="M116" s="2"/>
      <c r="O116" s="65">
        <v>113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</row>
    <row r="117" spans="1:21" x14ac:dyDescent="0.25">
      <c r="A117" s="65">
        <v>11.4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/>
      <c r="I117" s="2"/>
      <c r="J117" s="2"/>
      <c r="K117" s="2"/>
      <c r="L117" s="2"/>
      <c r="M117" s="2"/>
      <c r="O117" s="65">
        <v>114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</row>
    <row r="118" spans="1:21" x14ac:dyDescent="0.25">
      <c r="A118" s="65">
        <v>11.5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/>
      <c r="I118" s="2"/>
      <c r="J118" s="2"/>
      <c r="K118" s="2"/>
      <c r="L118" s="2"/>
      <c r="M118" s="2"/>
      <c r="O118" s="65">
        <v>115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</row>
    <row r="119" spans="1:21" x14ac:dyDescent="0.25">
      <c r="A119" s="65">
        <v>11.6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/>
      <c r="I119" s="2"/>
      <c r="J119" s="2"/>
      <c r="K119" s="2"/>
      <c r="L119" s="2"/>
      <c r="M119" s="2"/>
      <c r="O119" s="65">
        <v>116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</row>
    <row r="120" spans="1:21" x14ac:dyDescent="0.25">
      <c r="A120" s="65">
        <v>11.7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/>
      <c r="I120" s="2"/>
      <c r="J120" s="2"/>
      <c r="K120" s="2"/>
      <c r="L120" s="2"/>
      <c r="M120" s="2"/>
      <c r="O120" s="65">
        <v>117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</row>
    <row r="121" spans="1:21" x14ac:dyDescent="0.25">
      <c r="A121" s="65">
        <v>11.8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/>
      <c r="I121" s="2"/>
      <c r="J121" s="2"/>
      <c r="K121" s="2"/>
      <c r="L121" s="2"/>
      <c r="M121" s="2"/>
      <c r="O121" s="65">
        <v>118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</row>
    <row r="122" spans="1:21" x14ac:dyDescent="0.25">
      <c r="A122" s="65">
        <v>11.9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/>
      <c r="I122" s="2"/>
      <c r="J122" s="2"/>
      <c r="K122" s="2"/>
      <c r="L122" s="2"/>
      <c r="M122" s="2"/>
      <c r="O122" s="65">
        <v>119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</row>
    <row r="123" spans="1:21" x14ac:dyDescent="0.25">
      <c r="A123" s="65">
        <v>12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/>
      <c r="I123" s="2"/>
      <c r="J123" s="2"/>
      <c r="K123" s="2"/>
      <c r="L123" s="2"/>
      <c r="M123" s="2"/>
      <c r="O123" s="65">
        <v>120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</row>
    <row r="124" spans="1:21" x14ac:dyDescent="0.25">
      <c r="A124" s="65">
        <v>12.1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/>
      <c r="I124" s="2"/>
      <c r="J124" s="2"/>
      <c r="K124" s="2"/>
      <c r="L124" s="2"/>
      <c r="M124" s="2"/>
      <c r="O124" s="65">
        <v>121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</row>
    <row r="125" spans="1:21" x14ac:dyDescent="0.25">
      <c r="A125" s="65">
        <v>12.2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/>
      <c r="I125" s="2"/>
      <c r="J125" s="2"/>
      <c r="K125" s="2"/>
      <c r="L125" s="2"/>
      <c r="M125" s="2"/>
      <c r="O125" s="65">
        <v>122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</row>
    <row r="126" spans="1:21" x14ac:dyDescent="0.25">
      <c r="A126" s="65">
        <v>12.3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/>
      <c r="I126" s="2"/>
      <c r="J126" s="2"/>
      <c r="K126" s="2"/>
      <c r="L126" s="2"/>
      <c r="M126" s="2"/>
      <c r="O126" s="65">
        <v>123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</row>
    <row r="127" spans="1:21" x14ac:dyDescent="0.25">
      <c r="A127" s="65">
        <v>12.4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/>
      <c r="I127" s="2"/>
      <c r="J127" s="2"/>
      <c r="K127" s="2"/>
      <c r="L127" s="2"/>
      <c r="M127" s="2"/>
      <c r="O127" s="65">
        <v>124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</row>
    <row r="128" spans="1:21" x14ac:dyDescent="0.25">
      <c r="A128" s="65">
        <v>12.5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/>
      <c r="I128" s="2"/>
      <c r="J128" s="2"/>
      <c r="K128" s="2"/>
      <c r="L128" s="2"/>
      <c r="M128" s="2"/>
      <c r="O128" s="65">
        <v>125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</row>
    <row r="129" spans="1:21" x14ac:dyDescent="0.25">
      <c r="A129" s="65">
        <v>12.6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/>
      <c r="I129" s="2"/>
      <c r="J129" s="2"/>
      <c r="K129" s="2"/>
      <c r="L129" s="2"/>
      <c r="M129" s="2"/>
      <c r="O129" s="65">
        <v>126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</row>
    <row r="130" spans="1:21" x14ac:dyDescent="0.25">
      <c r="A130" s="65">
        <v>12.7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/>
      <c r="I130" s="2"/>
      <c r="J130" s="2"/>
      <c r="K130" s="2"/>
      <c r="L130" s="2"/>
      <c r="M130" s="2"/>
      <c r="O130" s="65">
        <v>127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</row>
    <row r="131" spans="1:21" x14ac:dyDescent="0.25">
      <c r="A131" s="65">
        <v>12.8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/>
      <c r="I131" s="2"/>
      <c r="J131" s="2"/>
      <c r="K131" s="2"/>
      <c r="L131" s="2"/>
      <c r="M131" s="2"/>
      <c r="O131" s="65">
        <v>128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</row>
    <row r="132" spans="1:21" x14ac:dyDescent="0.25">
      <c r="A132" s="65">
        <v>12.9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/>
      <c r="I132" s="2"/>
      <c r="J132" s="2"/>
      <c r="K132" s="2"/>
      <c r="L132" s="2"/>
      <c r="M132" s="2"/>
      <c r="O132" s="65">
        <v>129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</row>
    <row r="133" spans="1:21" x14ac:dyDescent="0.25">
      <c r="A133" s="65">
        <v>13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/>
      <c r="I133" s="2"/>
      <c r="J133" s="2"/>
      <c r="K133" s="2"/>
      <c r="L133" s="2"/>
      <c r="M133" s="2"/>
      <c r="O133" s="65">
        <v>130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</row>
    <row r="134" spans="1:21" x14ac:dyDescent="0.25">
      <c r="A134" s="65">
        <v>13.1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/>
      <c r="I134" s="2"/>
      <c r="J134" s="2"/>
      <c r="K134" s="2"/>
      <c r="L134" s="2"/>
      <c r="M134" s="2"/>
      <c r="O134" s="65">
        <v>131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</row>
    <row r="135" spans="1:21" x14ac:dyDescent="0.25">
      <c r="A135" s="65">
        <v>13.2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/>
      <c r="I135" s="2"/>
      <c r="J135" s="2"/>
      <c r="K135" s="2"/>
      <c r="L135" s="2"/>
      <c r="M135" s="2"/>
      <c r="O135" s="65">
        <v>132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</row>
    <row r="136" spans="1:21" x14ac:dyDescent="0.25">
      <c r="A136" s="65">
        <v>13.3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/>
      <c r="I136" s="2"/>
      <c r="J136" s="2"/>
      <c r="K136" s="2"/>
      <c r="L136" s="2"/>
      <c r="M136" s="2"/>
      <c r="O136" s="65">
        <v>133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</row>
    <row r="137" spans="1:21" x14ac:dyDescent="0.25">
      <c r="A137" s="65">
        <v>13.4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/>
      <c r="I137" s="2"/>
      <c r="J137" s="2"/>
      <c r="K137" s="2"/>
      <c r="L137" s="2"/>
      <c r="M137" s="2"/>
      <c r="O137" s="65">
        <v>134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</row>
    <row r="138" spans="1:21" x14ac:dyDescent="0.25">
      <c r="A138" s="65">
        <v>13.5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/>
      <c r="I138" s="2"/>
      <c r="J138" s="2"/>
      <c r="K138" s="2"/>
      <c r="L138" s="2"/>
      <c r="M138" s="2"/>
      <c r="O138" s="65">
        <v>135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</row>
    <row r="139" spans="1:21" x14ac:dyDescent="0.25">
      <c r="A139" s="65">
        <v>13.6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/>
      <c r="I139" s="2"/>
      <c r="J139" s="2"/>
      <c r="K139" s="2"/>
      <c r="L139" s="2"/>
      <c r="M139" s="2"/>
      <c r="O139" s="65">
        <v>136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</row>
    <row r="140" spans="1:21" x14ac:dyDescent="0.25">
      <c r="A140" s="65">
        <v>13.7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/>
      <c r="I140" s="2"/>
      <c r="J140" s="2"/>
      <c r="K140" s="2"/>
      <c r="L140" s="2"/>
      <c r="M140" s="2"/>
      <c r="O140" s="65">
        <v>137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</row>
    <row r="141" spans="1:21" x14ac:dyDescent="0.25">
      <c r="A141" s="65">
        <v>13.8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/>
      <c r="I141" s="2"/>
      <c r="J141" s="2"/>
      <c r="K141" s="2"/>
      <c r="L141" s="2"/>
      <c r="M141" s="2"/>
      <c r="O141" s="65">
        <v>138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</row>
    <row r="142" spans="1:21" x14ac:dyDescent="0.25">
      <c r="A142" s="65">
        <v>13.9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/>
      <c r="I142" s="2"/>
      <c r="J142" s="2"/>
      <c r="K142" s="2"/>
      <c r="L142" s="2"/>
      <c r="M142" s="2"/>
      <c r="O142" s="65">
        <v>139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</row>
    <row r="143" spans="1:21" x14ac:dyDescent="0.25">
      <c r="A143" s="65">
        <v>14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/>
      <c r="I143" s="2"/>
      <c r="J143" s="2"/>
      <c r="K143" s="2"/>
      <c r="L143" s="2"/>
      <c r="M143" s="2"/>
      <c r="O143" s="65">
        <v>140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</row>
    <row r="144" spans="1:21" x14ac:dyDescent="0.25">
      <c r="A144" s="65">
        <v>14.1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/>
      <c r="I144" s="2"/>
      <c r="J144" s="2"/>
      <c r="K144" s="2"/>
      <c r="L144" s="2"/>
      <c r="M144" s="2"/>
      <c r="O144" s="65">
        <v>141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</row>
    <row r="145" spans="1:21" x14ac:dyDescent="0.25">
      <c r="A145" s="65">
        <v>14.2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/>
      <c r="I145" s="2"/>
      <c r="J145" s="2"/>
      <c r="K145" s="2"/>
      <c r="L145" s="2"/>
      <c r="M145" s="2"/>
      <c r="O145" s="65">
        <v>142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</row>
    <row r="146" spans="1:21" x14ac:dyDescent="0.25">
      <c r="A146" s="65">
        <v>14.3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/>
      <c r="I146" s="2"/>
      <c r="J146" s="2"/>
      <c r="K146" s="2"/>
      <c r="L146" s="2"/>
      <c r="M146" s="2"/>
      <c r="O146" s="65">
        <v>143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</row>
    <row r="147" spans="1:21" x14ac:dyDescent="0.25">
      <c r="A147" s="65">
        <v>14.4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/>
      <c r="I147" s="2"/>
      <c r="J147" s="2"/>
      <c r="K147" s="2"/>
      <c r="L147" s="2"/>
      <c r="M147" s="2"/>
      <c r="O147" s="65">
        <v>144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</row>
    <row r="148" spans="1:21" x14ac:dyDescent="0.25">
      <c r="A148" s="65">
        <v>14.5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/>
      <c r="I148" s="2"/>
      <c r="J148" s="2"/>
      <c r="K148" s="2"/>
      <c r="L148" s="2"/>
      <c r="M148" s="2"/>
      <c r="O148" s="65">
        <v>145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</row>
    <row r="149" spans="1:21" x14ac:dyDescent="0.25">
      <c r="A149" s="65">
        <v>14.6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/>
      <c r="I149" s="2"/>
      <c r="J149" s="2"/>
      <c r="K149" s="2"/>
      <c r="L149" s="2"/>
      <c r="M149" s="2"/>
      <c r="O149" s="65">
        <v>146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</row>
    <row r="150" spans="1:21" x14ac:dyDescent="0.25">
      <c r="A150" s="65">
        <v>14.7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/>
      <c r="I150" s="2"/>
      <c r="J150" s="2"/>
      <c r="K150" s="2"/>
      <c r="L150" s="2"/>
      <c r="M150" s="2"/>
      <c r="O150" s="65">
        <v>147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</row>
    <row r="151" spans="1:21" x14ac:dyDescent="0.25">
      <c r="A151" s="65">
        <v>14.8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/>
      <c r="I151" s="2"/>
      <c r="J151" s="2"/>
      <c r="K151" s="2"/>
      <c r="L151" s="2"/>
      <c r="M151" s="2"/>
      <c r="O151" s="65">
        <v>148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</row>
    <row r="152" spans="1:21" x14ac:dyDescent="0.25">
      <c r="A152" s="65">
        <v>14.9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/>
      <c r="I152" s="2"/>
      <c r="J152" s="2"/>
      <c r="K152" s="2"/>
      <c r="L152" s="2"/>
      <c r="M152" s="2"/>
      <c r="O152" s="65">
        <v>149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</row>
    <row r="153" spans="1:21" x14ac:dyDescent="0.25">
      <c r="A153" s="65">
        <v>15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/>
      <c r="I153" s="2"/>
      <c r="J153" s="2"/>
      <c r="K153" s="2"/>
      <c r="L153" s="2"/>
      <c r="M153" s="2"/>
      <c r="O153" s="65">
        <v>150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</row>
    <row r="154" spans="1:21" x14ac:dyDescent="0.25">
      <c r="A154" s="65">
        <v>15.1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/>
      <c r="I154" s="2"/>
      <c r="J154" s="2"/>
      <c r="K154" s="2"/>
      <c r="L154" s="2"/>
      <c r="M154" s="2"/>
      <c r="O154" s="65">
        <v>151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</row>
    <row r="155" spans="1:21" x14ac:dyDescent="0.25">
      <c r="A155" s="65">
        <v>15.2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/>
      <c r="I155" s="2"/>
      <c r="J155" s="2"/>
      <c r="K155" s="2"/>
      <c r="L155" s="2"/>
      <c r="M155" s="2"/>
      <c r="O155" s="65">
        <v>152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</row>
    <row r="156" spans="1:21" x14ac:dyDescent="0.25">
      <c r="A156" s="65">
        <v>15.3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/>
      <c r="I156" s="2"/>
      <c r="J156" s="2"/>
      <c r="K156" s="2"/>
      <c r="L156" s="2"/>
      <c r="M156" s="2"/>
      <c r="O156" s="65">
        <v>153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</row>
    <row r="157" spans="1:21" x14ac:dyDescent="0.25">
      <c r="A157" s="65">
        <v>15.4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/>
      <c r="I157" s="2"/>
      <c r="J157" s="2"/>
      <c r="K157" s="2"/>
      <c r="L157" s="2"/>
      <c r="M157" s="2"/>
      <c r="O157" s="65">
        <v>154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</row>
    <row r="158" spans="1:21" x14ac:dyDescent="0.25">
      <c r="A158" s="65">
        <v>15.5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/>
      <c r="I158" s="2"/>
      <c r="J158" s="2"/>
      <c r="K158" s="2"/>
      <c r="L158" s="2"/>
      <c r="M158" s="2"/>
      <c r="O158" s="65">
        <v>155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</row>
    <row r="159" spans="1:21" x14ac:dyDescent="0.25">
      <c r="A159" s="65">
        <v>15.6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/>
      <c r="I159" s="2"/>
      <c r="J159" s="2"/>
      <c r="K159" s="2"/>
      <c r="L159" s="2"/>
      <c r="M159" s="2"/>
      <c r="O159" s="65">
        <v>156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</row>
    <row r="160" spans="1:21" x14ac:dyDescent="0.25">
      <c r="A160" s="65">
        <v>15.7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/>
      <c r="I160" s="2"/>
      <c r="J160" s="2"/>
      <c r="K160" s="2"/>
      <c r="L160" s="2"/>
      <c r="M160" s="2"/>
      <c r="O160" s="65">
        <v>157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</row>
    <row r="161" spans="1:21" x14ac:dyDescent="0.25">
      <c r="A161" s="65">
        <v>15.8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/>
      <c r="I161" s="2"/>
      <c r="J161" s="2"/>
      <c r="K161" s="2"/>
      <c r="L161" s="2"/>
      <c r="M161" s="2"/>
      <c r="O161" s="65">
        <v>158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</row>
    <row r="162" spans="1:21" x14ac:dyDescent="0.25">
      <c r="A162" s="65">
        <v>15.9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/>
      <c r="I162" s="2"/>
      <c r="J162" s="2"/>
      <c r="K162" s="2"/>
      <c r="L162" s="2"/>
      <c r="M162" s="2"/>
      <c r="O162" s="65">
        <v>159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</row>
    <row r="163" spans="1:21" x14ac:dyDescent="0.25">
      <c r="A163" s="65">
        <v>16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/>
      <c r="I163" s="2"/>
      <c r="J163" s="2"/>
      <c r="K163" s="2"/>
      <c r="L163" s="2"/>
      <c r="M163" s="2"/>
      <c r="O163" s="65">
        <v>160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</row>
    <row r="164" spans="1:21" x14ac:dyDescent="0.25">
      <c r="A164" s="65">
        <v>16.100000000000001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/>
      <c r="I164" s="2"/>
      <c r="J164" s="2"/>
      <c r="K164" s="2"/>
      <c r="L164" s="2"/>
      <c r="M164" s="2"/>
      <c r="O164" s="65">
        <v>161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</row>
    <row r="165" spans="1:21" x14ac:dyDescent="0.25">
      <c r="A165" s="65">
        <v>16.2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/>
      <c r="I165" s="2"/>
      <c r="J165" s="2"/>
      <c r="K165" s="2"/>
      <c r="L165" s="2"/>
      <c r="M165" s="2"/>
      <c r="O165" s="65">
        <v>162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</row>
    <row r="166" spans="1:21" x14ac:dyDescent="0.25">
      <c r="A166" s="65">
        <v>16.3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/>
      <c r="I166" s="2"/>
      <c r="J166" s="2"/>
      <c r="K166" s="2"/>
      <c r="L166" s="2"/>
      <c r="M166" s="2"/>
      <c r="O166" s="65">
        <v>163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</row>
    <row r="167" spans="1:21" x14ac:dyDescent="0.25">
      <c r="A167" s="65">
        <v>16.399999999999999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/>
      <c r="I167" s="2"/>
      <c r="J167" s="2"/>
      <c r="K167" s="2"/>
      <c r="L167" s="2"/>
      <c r="M167" s="2"/>
      <c r="O167" s="65">
        <v>164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</row>
    <row r="168" spans="1:21" x14ac:dyDescent="0.25">
      <c r="A168" s="65">
        <v>16.5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/>
      <c r="I168" s="2"/>
      <c r="J168" s="2"/>
      <c r="K168" s="2"/>
      <c r="L168" s="2"/>
      <c r="M168" s="2"/>
      <c r="O168" s="65">
        <v>165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</row>
    <row r="169" spans="1:21" x14ac:dyDescent="0.25">
      <c r="A169" s="65">
        <v>16.600000000000001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/>
      <c r="I169" s="2"/>
      <c r="J169" s="2"/>
      <c r="K169" s="2"/>
      <c r="L169" s="2"/>
      <c r="M169" s="2"/>
      <c r="O169" s="65">
        <v>166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</row>
    <row r="170" spans="1:21" x14ac:dyDescent="0.25">
      <c r="A170" s="65">
        <v>16.7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/>
      <c r="I170" s="2"/>
      <c r="J170" s="2"/>
      <c r="K170" s="2"/>
      <c r="L170" s="2"/>
      <c r="M170" s="2"/>
      <c r="O170" s="65">
        <v>167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</row>
    <row r="171" spans="1:21" x14ac:dyDescent="0.25">
      <c r="A171" s="65">
        <v>16.8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/>
      <c r="I171" s="2"/>
      <c r="J171" s="2"/>
      <c r="K171" s="2"/>
      <c r="L171" s="2"/>
      <c r="M171" s="2"/>
      <c r="O171" s="65">
        <v>168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</row>
    <row r="172" spans="1:21" x14ac:dyDescent="0.25">
      <c r="A172" s="65">
        <v>16.899999999999999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/>
      <c r="I172" s="2"/>
      <c r="J172" s="2"/>
      <c r="K172" s="2"/>
      <c r="L172" s="2"/>
      <c r="M172" s="2"/>
      <c r="O172" s="65">
        <v>169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</row>
    <row r="173" spans="1:21" x14ac:dyDescent="0.25">
      <c r="A173" s="65">
        <v>17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/>
      <c r="I173" s="2"/>
      <c r="J173" s="2"/>
      <c r="K173" s="2"/>
      <c r="L173" s="2"/>
      <c r="M173" s="2"/>
      <c r="O173" s="65">
        <v>170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</row>
    <row r="174" spans="1:21" x14ac:dyDescent="0.25">
      <c r="A174" s="65">
        <v>17.100000000000001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/>
      <c r="I174" s="2"/>
      <c r="J174" s="2"/>
      <c r="K174" s="2"/>
      <c r="L174" s="2"/>
      <c r="M174" s="2"/>
      <c r="O174" s="65">
        <v>171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</row>
    <row r="175" spans="1:21" x14ac:dyDescent="0.25">
      <c r="A175" s="65">
        <v>17.2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/>
      <c r="I175" s="2"/>
      <c r="J175" s="2"/>
      <c r="K175" s="2"/>
      <c r="L175" s="2"/>
      <c r="M175" s="2"/>
      <c r="O175" s="65">
        <v>172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</row>
    <row r="176" spans="1:21" x14ac:dyDescent="0.25">
      <c r="A176" s="65">
        <v>17.3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/>
      <c r="I176" s="2"/>
      <c r="J176" s="2"/>
      <c r="K176" s="2"/>
      <c r="L176" s="2"/>
      <c r="M176" s="2"/>
      <c r="O176" s="65">
        <v>173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</row>
    <row r="177" spans="1:21" x14ac:dyDescent="0.25">
      <c r="A177" s="65">
        <v>17.399999999999999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/>
      <c r="I177" s="2"/>
      <c r="J177" s="2"/>
      <c r="K177" s="2"/>
      <c r="L177" s="2"/>
      <c r="M177" s="2"/>
      <c r="O177" s="65">
        <v>174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</row>
    <row r="178" spans="1:21" x14ac:dyDescent="0.25">
      <c r="A178" s="65">
        <v>17.5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/>
      <c r="I178" s="2"/>
      <c r="J178" s="2"/>
      <c r="K178" s="2"/>
      <c r="L178" s="2"/>
      <c r="M178" s="2"/>
      <c r="O178" s="65">
        <v>175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</row>
    <row r="179" spans="1:21" x14ac:dyDescent="0.25">
      <c r="A179" s="65">
        <v>17.600000000000001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/>
      <c r="I179" s="2"/>
      <c r="J179" s="2"/>
      <c r="K179" s="2"/>
      <c r="L179" s="2"/>
      <c r="M179" s="2"/>
      <c r="O179" s="65">
        <v>176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</row>
    <row r="180" spans="1:21" x14ac:dyDescent="0.25">
      <c r="A180" s="65">
        <v>17.7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/>
      <c r="I180" s="2"/>
      <c r="J180" s="2"/>
      <c r="K180" s="2"/>
      <c r="L180" s="2"/>
      <c r="M180" s="2"/>
      <c r="O180" s="65">
        <v>177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</row>
    <row r="181" spans="1:21" x14ac:dyDescent="0.25">
      <c r="A181" s="65">
        <v>17.8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/>
      <c r="I181" s="2"/>
      <c r="J181" s="2"/>
      <c r="K181" s="2"/>
      <c r="L181" s="2"/>
      <c r="M181" s="2"/>
      <c r="O181" s="65">
        <v>178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</row>
    <row r="182" spans="1:21" x14ac:dyDescent="0.25">
      <c r="A182" s="65">
        <v>17.899999999999999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/>
      <c r="I182" s="2"/>
      <c r="J182" s="2"/>
      <c r="K182" s="2"/>
      <c r="L182" s="2"/>
      <c r="M182" s="2"/>
      <c r="O182" s="65">
        <v>179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</row>
    <row r="183" spans="1:21" x14ac:dyDescent="0.25">
      <c r="A183" s="65">
        <v>18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/>
      <c r="I183" s="2"/>
      <c r="J183" s="2"/>
      <c r="K183" s="2"/>
      <c r="L183" s="2"/>
      <c r="M183" s="2"/>
      <c r="O183" s="65">
        <v>180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</row>
    <row r="184" spans="1:21" x14ac:dyDescent="0.25">
      <c r="A184" s="65">
        <v>18.100000000000001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/>
      <c r="I184" s="2"/>
      <c r="J184" s="2"/>
      <c r="K184" s="2"/>
      <c r="L184" s="2"/>
      <c r="M184" s="2"/>
      <c r="O184" s="65">
        <v>181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</row>
    <row r="185" spans="1:21" x14ac:dyDescent="0.25">
      <c r="A185" s="65">
        <v>18.2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/>
      <c r="I185" s="2"/>
      <c r="J185" s="2"/>
      <c r="K185" s="2"/>
      <c r="L185" s="2"/>
      <c r="M185" s="2"/>
      <c r="O185" s="65">
        <v>182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</row>
    <row r="186" spans="1:21" x14ac:dyDescent="0.25">
      <c r="A186" s="65">
        <v>18.3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/>
      <c r="I186" s="2"/>
      <c r="J186" s="2"/>
      <c r="K186" s="2"/>
      <c r="L186" s="2"/>
      <c r="M186" s="2"/>
      <c r="O186" s="65">
        <v>183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</row>
    <row r="187" spans="1:21" x14ac:dyDescent="0.25">
      <c r="A187" s="65">
        <v>18.399999999999999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/>
      <c r="I187" s="2"/>
      <c r="J187" s="2"/>
      <c r="K187" s="2"/>
      <c r="L187" s="2"/>
      <c r="M187" s="2"/>
      <c r="O187" s="65">
        <v>184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</row>
    <row r="188" spans="1:21" x14ac:dyDescent="0.25">
      <c r="A188" s="65">
        <v>18.5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/>
      <c r="I188" s="2"/>
      <c r="J188" s="2"/>
      <c r="K188" s="2"/>
      <c r="L188" s="2"/>
      <c r="M188" s="2"/>
      <c r="O188" s="65">
        <v>185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</row>
    <row r="189" spans="1:21" x14ac:dyDescent="0.25">
      <c r="A189" s="65">
        <v>18.600000000000001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/>
      <c r="I189" s="2"/>
      <c r="J189" s="2"/>
      <c r="K189" s="2"/>
      <c r="L189" s="2"/>
      <c r="M189" s="2"/>
      <c r="O189" s="65">
        <v>186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</row>
    <row r="190" spans="1:21" x14ac:dyDescent="0.25">
      <c r="A190" s="65">
        <v>18.7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/>
      <c r="I190" s="2"/>
      <c r="J190" s="2"/>
      <c r="K190" s="2"/>
      <c r="L190" s="2"/>
      <c r="M190" s="2"/>
      <c r="O190" s="65">
        <v>187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</row>
    <row r="191" spans="1:21" x14ac:dyDescent="0.25">
      <c r="A191" s="65">
        <v>18.8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/>
      <c r="I191" s="2"/>
      <c r="J191" s="2"/>
      <c r="K191" s="2"/>
      <c r="L191" s="2"/>
      <c r="M191" s="2"/>
      <c r="O191" s="65">
        <v>188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</row>
    <row r="192" spans="1:21" x14ac:dyDescent="0.25">
      <c r="A192" s="65">
        <v>18.899999999999999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/>
      <c r="I192" s="2"/>
      <c r="J192" s="2"/>
      <c r="K192" s="2"/>
      <c r="L192" s="2"/>
      <c r="M192" s="2"/>
      <c r="O192" s="65">
        <v>189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</row>
    <row r="193" spans="1:21" x14ac:dyDescent="0.25">
      <c r="A193" s="65">
        <v>19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/>
      <c r="I193" s="2"/>
      <c r="J193" s="2"/>
      <c r="K193" s="2"/>
      <c r="L193" s="2"/>
      <c r="M193" s="2"/>
      <c r="O193" s="65">
        <v>190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</row>
    <row r="194" spans="1:21" x14ac:dyDescent="0.25">
      <c r="A194" s="65">
        <v>19.100000000000001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/>
      <c r="I194" s="2"/>
      <c r="J194" s="2"/>
      <c r="K194" s="2"/>
      <c r="L194" s="2"/>
      <c r="M194" s="2"/>
      <c r="O194" s="65">
        <v>191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</row>
    <row r="195" spans="1:21" x14ac:dyDescent="0.25">
      <c r="A195" s="65">
        <v>19.2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/>
      <c r="I195" s="2"/>
      <c r="J195" s="2"/>
      <c r="K195" s="2"/>
      <c r="L195" s="2"/>
      <c r="M195" s="2"/>
      <c r="O195" s="65">
        <v>192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</row>
    <row r="196" spans="1:21" x14ac:dyDescent="0.25">
      <c r="A196" s="65">
        <v>19.3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/>
      <c r="I196" s="2"/>
      <c r="J196" s="2"/>
      <c r="K196" s="2"/>
      <c r="L196" s="2"/>
      <c r="M196" s="2"/>
      <c r="O196" s="65">
        <v>193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</row>
    <row r="197" spans="1:21" x14ac:dyDescent="0.25">
      <c r="A197" s="65">
        <v>19.399999999999999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/>
      <c r="I197" s="2"/>
      <c r="J197" s="2"/>
      <c r="K197" s="2"/>
      <c r="L197" s="2"/>
      <c r="M197" s="2"/>
      <c r="O197" s="65">
        <v>194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</row>
    <row r="198" spans="1:21" x14ac:dyDescent="0.25">
      <c r="A198" s="65">
        <v>19.5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/>
      <c r="I198" s="2"/>
      <c r="J198" s="2"/>
      <c r="K198" s="2"/>
      <c r="L198" s="2"/>
      <c r="M198" s="2"/>
      <c r="O198" s="65">
        <v>195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</row>
    <row r="199" spans="1:21" x14ac:dyDescent="0.25">
      <c r="A199" s="65">
        <v>19.600000000000001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/>
      <c r="I199" s="2"/>
      <c r="J199" s="2"/>
      <c r="K199" s="2"/>
      <c r="L199" s="2"/>
      <c r="M199" s="2"/>
      <c r="O199" s="65">
        <v>196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</row>
    <row r="200" spans="1:21" x14ac:dyDescent="0.25">
      <c r="A200" s="65">
        <v>19.7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/>
      <c r="I200" s="2"/>
      <c r="J200" s="2"/>
      <c r="K200" s="2"/>
      <c r="L200" s="2"/>
      <c r="M200" s="2"/>
      <c r="O200" s="65">
        <v>197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</row>
    <row r="201" spans="1:21" x14ac:dyDescent="0.25">
      <c r="A201" s="65">
        <v>19.8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/>
      <c r="I201" s="2"/>
      <c r="J201" s="2"/>
      <c r="K201" s="2"/>
      <c r="L201" s="2"/>
      <c r="M201" s="2"/>
      <c r="O201" s="65">
        <v>198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</row>
    <row r="202" spans="1:21" x14ac:dyDescent="0.25">
      <c r="A202" s="65">
        <v>19.899999999999999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/>
      <c r="I202" s="2"/>
      <c r="J202" s="2"/>
      <c r="K202" s="2"/>
      <c r="L202" s="2"/>
      <c r="M202" s="2"/>
      <c r="O202" s="65">
        <v>199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</row>
    <row r="203" spans="1:21" x14ac:dyDescent="0.25">
      <c r="A203" s="65">
        <v>20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/>
      <c r="I203" s="2"/>
      <c r="J203" s="2"/>
      <c r="K203" s="2"/>
      <c r="L203" s="2"/>
      <c r="M203" s="2"/>
      <c r="O203" s="65">
        <v>200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</row>
    <row r="204" spans="1:21" x14ac:dyDescent="0.25">
      <c r="A204" s="65">
        <v>20.100000000000001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/>
      <c r="I204" s="2"/>
      <c r="J204" s="2"/>
      <c r="K204" s="2"/>
      <c r="L204" s="2"/>
      <c r="M204" s="2"/>
      <c r="O204" s="65">
        <v>201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</row>
    <row r="205" spans="1:21" x14ac:dyDescent="0.25">
      <c r="A205" s="65">
        <v>20.2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/>
      <c r="I205" s="2"/>
      <c r="J205" s="2"/>
      <c r="K205" s="2"/>
      <c r="L205" s="2"/>
      <c r="M205" s="2"/>
      <c r="O205" s="65">
        <v>202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</row>
    <row r="206" spans="1:21" x14ac:dyDescent="0.25">
      <c r="A206" s="65">
        <v>20.3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/>
      <c r="I206" s="2"/>
      <c r="J206" s="2"/>
      <c r="K206" s="2"/>
      <c r="L206" s="2"/>
      <c r="M206" s="2"/>
      <c r="O206" s="65">
        <v>203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</row>
    <row r="207" spans="1:21" x14ac:dyDescent="0.25">
      <c r="A207" s="65">
        <v>20.399999999999999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/>
      <c r="I207" s="2"/>
      <c r="J207" s="2"/>
      <c r="K207" s="2"/>
      <c r="L207" s="2"/>
      <c r="M207" s="2"/>
      <c r="O207" s="65">
        <v>204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</row>
    <row r="208" spans="1:21" x14ac:dyDescent="0.25">
      <c r="A208" s="65">
        <v>20.5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/>
      <c r="I208" s="2"/>
      <c r="J208" s="2"/>
      <c r="K208" s="2"/>
      <c r="L208" s="2"/>
      <c r="M208" s="2"/>
      <c r="O208" s="65">
        <v>205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</row>
    <row r="209" spans="1:21" x14ac:dyDescent="0.25">
      <c r="A209" s="65">
        <v>20.6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/>
      <c r="I209" s="2"/>
      <c r="J209" s="2"/>
      <c r="K209" s="2"/>
      <c r="L209" s="2"/>
      <c r="M209" s="2"/>
      <c r="O209" s="65">
        <v>206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</row>
    <row r="210" spans="1:21" x14ac:dyDescent="0.25">
      <c r="A210" s="65">
        <v>20.7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/>
      <c r="I210" s="2"/>
      <c r="J210" s="2"/>
      <c r="K210" s="2"/>
      <c r="L210" s="2"/>
      <c r="M210" s="2"/>
      <c r="O210" s="65">
        <v>207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</row>
    <row r="211" spans="1:21" x14ac:dyDescent="0.25">
      <c r="A211" s="65">
        <v>20.8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/>
      <c r="I211" s="2"/>
      <c r="J211" s="2"/>
      <c r="K211" s="2"/>
      <c r="L211" s="2"/>
      <c r="M211" s="2"/>
      <c r="O211" s="65">
        <v>208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</row>
    <row r="212" spans="1:21" x14ac:dyDescent="0.25">
      <c r="A212" s="65">
        <v>20.9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/>
      <c r="I212" s="2"/>
      <c r="J212" s="2"/>
      <c r="K212" s="2"/>
      <c r="L212" s="2"/>
      <c r="M212" s="2"/>
      <c r="O212" s="65">
        <v>209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</row>
    <row r="213" spans="1:21" x14ac:dyDescent="0.25">
      <c r="A213" s="65">
        <v>21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/>
      <c r="I213" s="2"/>
      <c r="J213" s="2"/>
      <c r="K213" s="2"/>
      <c r="L213" s="2"/>
      <c r="M213" s="2"/>
      <c r="O213" s="65">
        <v>210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</row>
    <row r="214" spans="1:21" x14ac:dyDescent="0.25">
      <c r="A214" s="65">
        <v>21.1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/>
      <c r="I214" s="2"/>
      <c r="J214" s="2"/>
      <c r="K214" s="2"/>
      <c r="L214" s="2"/>
      <c r="M214" s="2"/>
      <c r="O214" s="65">
        <v>211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</row>
    <row r="215" spans="1:21" x14ac:dyDescent="0.25">
      <c r="A215" s="65">
        <v>21.2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/>
      <c r="I215" s="2"/>
      <c r="J215" s="2"/>
      <c r="K215" s="2"/>
      <c r="L215" s="2"/>
      <c r="M215" s="2"/>
      <c r="O215" s="65">
        <v>212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</row>
    <row r="216" spans="1:21" x14ac:dyDescent="0.25">
      <c r="A216" s="65">
        <v>21.3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/>
      <c r="I216" s="2"/>
      <c r="J216" s="2"/>
      <c r="K216" s="2"/>
      <c r="L216" s="2"/>
      <c r="M216" s="2"/>
      <c r="O216" s="65">
        <v>213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</row>
    <row r="217" spans="1:21" x14ac:dyDescent="0.25">
      <c r="A217" s="65">
        <v>21.4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/>
      <c r="I217" s="2"/>
      <c r="J217" s="2"/>
      <c r="K217" s="2"/>
      <c r="L217" s="2"/>
      <c r="M217" s="2"/>
      <c r="O217" s="65">
        <v>214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</row>
    <row r="218" spans="1:21" x14ac:dyDescent="0.25">
      <c r="A218" s="65">
        <v>21.5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/>
      <c r="I218" s="2"/>
      <c r="J218" s="2"/>
      <c r="K218" s="2"/>
      <c r="L218" s="2"/>
      <c r="M218" s="2"/>
      <c r="O218" s="65">
        <v>215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</row>
    <row r="219" spans="1:21" x14ac:dyDescent="0.25">
      <c r="A219" s="65">
        <v>21.6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/>
      <c r="I219" s="2"/>
      <c r="J219" s="2"/>
      <c r="K219" s="2"/>
      <c r="L219" s="2"/>
      <c r="M219" s="2"/>
      <c r="O219" s="65">
        <v>216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</row>
    <row r="220" spans="1:21" x14ac:dyDescent="0.25">
      <c r="A220" s="65">
        <v>21.7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/>
      <c r="I220" s="2"/>
      <c r="J220" s="2"/>
      <c r="K220" s="2"/>
      <c r="L220" s="2"/>
      <c r="M220" s="2"/>
      <c r="O220" s="65">
        <v>217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</row>
    <row r="221" spans="1:21" x14ac:dyDescent="0.25">
      <c r="A221" s="65">
        <v>21.8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/>
      <c r="I221" s="2"/>
      <c r="J221" s="2"/>
      <c r="K221" s="2"/>
      <c r="L221" s="2"/>
      <c r="M221" s="2"/>
      <c r="O221" s="65">
        <v>218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</row>
    <row r="222" spans="1:21" x14ac:dyDescent="0.25">
      <c r="A222" s="65">
        <v>21.9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/>
      <c r="I222" s="2"/>
      <c r="J222" s="2"/>
      <c r="K222" s="2"/>
      <c r="L222" s="2"/>
      <c r="M222" s="2"/>
      <c r="O222" s="65">
        <v>219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</row>
    <row r="223" spans="1:21" x14ac:dyDescent="0.25">
      <c r="A223" s="65">
        <v>22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/>
      <c r="I223" s="2"/>
      <c r="J223" s="2"/>
      <c r="K223" s="2"/>
      <c r="L223" s="2"/>
      <c r="M223" s="2"/>
      <c r="O223" s="65">
        <v>220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</row>
    <row r="224" spans="1:21" x14ac:dyDescent="0.25">
      <c r="A224" s="65">
        <v>22.1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/>
      <c r="I224" s="2"/>
      <c r="J224" s="2"/>
      <c r="K224" s="2"/>
      <c r="L224" s="2"/>
      <c r="M224" s="2"/>
      <c r="O224" s="65">
        <v>221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</row>
    <row r="225" spans="1:21" x14ac:dyDescent="0.25">
      <c r="A225" s="65">
        <v>22.2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/>
      <c r="I225" s="2"/>
      <c r="J225" s="2"/>
      <c r="K225" s="2"/>
      <c r="L225" s="2"/>
      <c r="M225" s="2"/>
      <c r="O225" s="65">
        <v>222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</row>
    <row r="226" spans="1:21" x14ac:dyDescent="0.25">
      <c r="A226" s="65">
        <v>22.3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/>
      <c r="I226" s="2"/>
      <c r="J226" s="2"/>
      <c r="K226" s="2"/>
      <c r="L226" s="2"/>
      <c r="M226" s="2"/>
      <c r="O226" s="65">
        <v>223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</row>
    <row r="227" spans="1:21" x14ac:dyDescent="0.25">
      <c r="A227" s="65">
        <v>22.4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/>
      <c r="I227" s="2"/>
      <c r="J227" s="2"/>
      <c r="K227" s="2"/>
      <c r="L227" s="2"/>
      <c r="M227" s="2"/>
      <c r="O227" s="65">
        <v>224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</row>
    <row r="228" spans="1:21" x14ac:dyDescent="0.25">
      <c r="A228" s="65">
        <v>22.5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/>
      <c r="I228" s="2"/>
      <c r="J228" s="2"/>
      <c r="K228" s="2"/>
      <c r="L228" s="2"/>
      <c r="M228" s="2"/>
      <c r="O228" s="65">
        <v>225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</row>
    <row r="229" spans="1:21" x14ac:dyDescent="0.25">
      <c r="A229" s="65">
        <v>22.6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/>
      <c r="I229" s="2"/>
      <c r="J229" s="2"/>
      <c r="K229" s="2"/>
      <c r="L229" s="2"/>
      <c r="M229" s="2"/>
      <c r="O229" s="65">
        <v>226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</row>
    <row r="230" spans="1:21" x14ac:dyDescent="0.25">
      <c r="A230" s="65">
        <v>22.7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/>
      <c r="I230" s="2"/>
      <c r="J230" s="2"/>
      <c r="K230" s="2"/>
      <c r="L230" s="2"/>
      <c r="M230" s="2"/>
      <c r="O230" s="65">
        <v>227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</row>
    <row r="231" spans="1:21" x14ac:dyDescent="0.25">
      <c r="A231" s="65">
        <v>22.8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/>
      <c r="I231" s="2"/>
      <c r="J231" s="2"/>
      <c r="K231" s="2"/>
      <c r="L231" s="2"/>
      <c r="M231" s="2"/>
      <c r="O231" s="65">
        <v>228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</row>
    <row r="232" spans="1:21" x14ac:dyDescent="0.25">
      <c r="A232" s="65">
        <v>22.9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/>
      <c r="I232" s="2"/>
      <c r="J232" s="2"/>
      <c r="K232" s="2"/>
      <c r="L232" s="2"/>
      <c r="M232" s="2"/>
      <c r="O232" s="65">
        <v>229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</row>
    <row r="233" spans="1:21" x14ac:dyDescent="0.25">
      <c r="A233" s="65">
        <v>23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/>
      <c r="I233" s="2"/>
      <c r="J233" s="2"/>
      <c r="K233" s="2"/>
      <c r="L233" s="2"/>
      <c r="M233" s="2"/>
      <c r="O233" s="65">
        <v>230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</row>
    <row r="234" spans="1:21" x14ac:dyDescent="0.25">
      <c r="A234" s="65">
        <v>23.1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/>
      <c r="I234" s="2"/>
      <c r="J234" s="2"/>
      <c r="K234" s="2"/>
      <c r="L234" s="2"/>
      <c r="M234" s="2"/>
      <c r="O234" s="65">
        <v>231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</row>
    <row r="235" spans="1:21" x14ac:dyDescent="0.25">
      <c r="A235" s="65">
        <v>23.2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/>
      <c r="I235" s="2"/>
      <c r="J235" s="2"/>
      <c r="K235" s="2"/>
      <c r="L235" s="2"/>
      <c r="M235" s="2"/>
      <c r="O235" s="65">
        <v>232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</row>
    <row r="236" spans="1:21" x14ac:dyDescent="0.25">
      <c r="A236" s="65">
        <v>23.3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/>
      <c r="I236" s="2"/>
      <c r="J236" s="2"/>
      <c r="K236" s="2"/>
      <c r="L236" s="2"/>
      <c r="M236" s="2"/>
      <c r="O236" s="65">
        <v>233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</row>
    <row r="237" spans="1:21" x14ac:dyDescent="0.25">
      <c r="A237" s="65">
        <v>23.4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/>
      <c r="I237" s="2"/>
      <c r="J237" s="2"/>
      <c r="K237" s="2"/>
      <c r="L237" s="2"/>
      <c r="M237" s="2"/>
      <c r="O237" s="65">
        <v>234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</row>
    <row r="238" spans="1:21" x14ac:dyDescent="0.25">
      <c r="A238" s="65">
        <v>23.5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/>
      <c r="I238" s="2"/>
      <c r="J238" s="2"/>
      <c r="K238" s="2"/>
      <c r="L238" s="2"/>
      <c r="M238" s="2"/>
      <c r="O238" s="65">
        <v>235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</row>
    <row r="239" spans="1:21" x14ac:dyDescent="0.25">
      <c r="A239" s="65">
        <v>23.6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/>
      <c r="I239" s="2"/>
      <c r="J239" s="2"/>
      <c r="K239" s="2"/>
      <c r="L239" s="2"/>
      <c r="M239" s="2"/>
      <c r="O239" s="65">
        <v>236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</row>
    <row r="240" spans="1:21" x14ac:dyDescent="0.25">
      <c r="A240" s="65">
        <v>23.7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/>
      <c r="I240" s="2"/>
      <c r="J240" s="2"/>
      <c r="K240" s="2"/>
      <c r="L240" s="2"/>
      <c r="M240" s="2"/>
      <c r="O240" s="65">
        <v>237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</row>
    <row r="241" spans="1:21" x14ac:dyDescent="0.25">
      <c r="A241" s="65">
        <v>23.8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/>
      <c r="I241" s="2"/>
      <c r="J241" s="2"/>
      <c r="K241" s="2"/>
      <c r="L241" s="2"/>
      <c r="M241" s="2"/>
      <c r="O241" s="65">
        <v>238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</row>
    <row r="242" spans="1:21" x14ac:dyDescent="0.25">
      <c r="A242" s="65">
        <v>23.9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/>
      <c r="I242" s="2"/>
      <c r="J242" s="2"/>
      <c r="K242" s="2"/>
      <c r="L242" s="2"/>
      <c r="M242" s="2"/>
      <c r="O242" s="65">
        <v>239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</row>
    <row r="243" spans="1:21" x14ac:dyDescent="0.25">
      <c r="A243" s="65">
        <v>24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/>
      <c r="I243" s="2"/>
      <c r="J243" s="2"/>
      <c r="K243" s="2"/>
      <c r="L243" s="2"/>
      <c r="M243" s="2"/>
      <c r="O243" s="65">
        <v>240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</row>
    <row r="244" spans="1:21" x14ac:dyDescent="0.25">
      <c r="A244" s="65">
        <v>24.1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/>
      <c r="I244" s="2"/>
      <c r="J244" s="2"/>
      <c r="K244" s="2"/>
      <c r="L244" s="2"/>
      <c r="M244" s="2"/>
      <c r="O244" s="65">
        <v>241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</row>
    <row r="245" spans="1:21" x14ac:dyDescent="0.25">
      <c r="A245" s="65">
        <v>24.2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/>
      <c r="I245" s="2"/>
      <c r="J245" s="2"/>
      <c r="K245" s="2"/>
      <c r="L245" s="2"/>
      <c r="M245" s="2"/>
      <c r="O245" s="65">
        <v>242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</row>
    <row r="246" spans="1:21" x14ac:dyDescent="0.25">
      <c r="A246" s="65">
        <v>24.3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/>
      <c r="I246" s="2"/>
      <c r="J246" s="2"/>
      <c r="K246" s="2"/>
      <c r="L246" s="2"/>
      <c r="M246" s="2"/>
      <c r="O246" s="65">
        <v>243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</row>
    <row r="247" spans="1:21" x14ac:dyDescent="0.25">
      <c r="A247" s="65">
        <v>24.4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/>
      <c r="I247" s="2"/>
      <c r="J247" s="2"/>
      <c r="K247" s="2"/>
      <c r="L247" s="2"/>
      <c r="M247" s="2"/>
      <c r="O247" s="65">
        <v>244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</row>
    <row r="248" spans="1:21" x14ac:dyDescent="0.25">
      <c r="A248" s="65">
        <v>24.5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/>
      <c r="I248" s="2"/>
      <c r="J248" s="2"/>
      <c r="K248" s="2"/>
      <c r="L248" s="2"/>
      <c r="M248" s="2"/>
      <c r="O248" s="65">
        <v>245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</row>
    <row r="249" spans="1:21" x14ac:dyDescent="0.25">
      <c r="A249" s="65">
        <v>24.6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/>
      <c r="I249" s="2"/>
      <c r="J249" s="2"/>
      <c r="K249" s="2"/>
      <c r="L249" s="2"/>
      <c r="M249" s="2"/>
      <c r="O249" s="65">
        <v>246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</row>
    <row r="250" spans="1:21" x14ac:dyDescent="0.25">
      <c r="A250" s="65">
        <v>24.7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/>
      <c r="I250" s="2"/>
      <c r="J250" s="2"/>
      <c r="K250" s="2"/>
      <c r="L250" s="2"/>
      <c r="M250" s="2"/>
      <c r="O250" s="65">
        <v>247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</row>
    <row r="251" spans="1:21" x14ac:dyDescent="0.25">
      <c r="A251" s="65">
        <v>24.8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/>
      <c r="I251" s="2"/>
      <c r="J251" s="2"/>
      <c r="K251" s="2"/>
      <c r="L251" s="2"/>
      <c r="M251" s="2"/>
      <c r="O251" s="65">
        <v>248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</row>
    <row r="252" spans="1:21" x14ac:dyDescent="0.25">
      <c r="A252" s="65">
        <v>24.9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/>
      <c r="I252" s="2"/>
      <c r="J252" s="2"/>
      <c r="K252" s="2"/>
      <c r="L252" s="2"/>
      <c r="M252" s="2"/>
      <c r="O252" s="65">
        <v>249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</row>
    <row r="253" spans="1:21" x14ac:dyDescent="0.25">
      <c r="A253" s="65">
        <v>25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/>
      <c r="I253" s="2"/>
      <c r="J253" s="2"/>
      <c r="K253" s="2"/>
      <c r="L253" s="2"/>
      <c r="M253" s="2"/>
      <c r="O253" s="65">
        <v>250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</row>
    <row r="254" spans="1:21" x14ac:dyDescent="0.25">
      <c r="A254" s="65">
        <v>25.1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/>
      <c r="I254" s="2"/>
      <c r="J254" s="2"/>
      <c r="K254" s="2"/>
      <c r="L254" s="2"/>
      <c r="M254" s="2"/>
      <c r="O254" s="65">
        <v>251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</row>
    <row r="255" spans="1:21" x14ac:dyDescent="0.25">
      <c r="A255" s="65">
        <v>25.2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/>
      <c r="I255" s="2"/>
      <c r="J255" s="2"/>
      <c r="K255" s="2"/>
      <c r="L255" s="2"/>
      <c r="M255" s="2"/>
      <c r="O255" s="65">
        <v>252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</row>
    <row r="256" spans="1:21" x14ac:dyDescent="0.25">
      <c r="A256" s="65">
        <v>25.3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/>
      <c r="I256" s="2"/>
      <c r="J256" s="2"/>
      <c r="K256" s="2"/>
      <c r="L256" s="2"/>
      <c r="M256" s="2"/>
      <c r="O256" s="65">
        <v>253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</row>
    <row r="257" spans="1:21" x14ac:dyDescent="0.25">
      <c r="A257" s="65">
        <v>25.4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/>
      <c r="I257" s="2"/>
      <c r="J257" s="2"/>
      <c r="K257" s="2"/>
      <c r="L257" s="2"/>
      <c r="M257" s="2"/>
      <c r="O257" s="65">
        <v>254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</row>
    <row r="258" spans="1:21" x14ac:dyDescent="0.25">
      <c r="A258" s="65">
        <v>25.5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/>
      <c r="I258" s="2"/>
      <c r="J258" s="2"/>
      <c r="K258" s="2"/>
      <c r="L258" s="2"/>
      <c r="M258" s="2"/>
      <c r="O258" s="65">
        <v>255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</row>
    <row r="259" spans="1:21" x14ac:dyDescent="0.25">
      <c r="A259" s="65">
        <v>25.6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/>
      <c r="I259" s="2"/>
      <c r="J259" s="2"/>
      <c r="K259" s="2"/>
      <c r="L259" s="2"/>
      <c r="M259" s="2"/>
      <c r="O259" s="65">
        <v>256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</row>
    <row r="260" spans="1:21" x14ac:dyDescent="0.25">
      <c r="A260" s="65">
        <v>25.7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/>
      <c r="I260" s="2"/>
      <c r="J260" s="2"/>
      <c r="K260" s="2"/>
      <c r="L260" s="2"/>
      <c r="M260" s="2"/>
      <c r="O260" s="65">
        <v>257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</row>
    <row r="261" spans="1:21" x14ac:dyDescent="0.25">
      <c r="A261" s="65">
        <v>25.8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/>
      <c r="I261" s="2"/>
      <c r="J261" s="2"/>
      <c r="K261" s="2"/>
      <c r="L261" s="2"/>
      <c r="M261" s="2"/>
      <c r="O261" s="65">
        <v>258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</row>
    <row r="262" spans="1:21" x14ac:dyDescent="0.25">
      <c r="A262" s="65">
        <v>25.9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/>
      <c r="I262" s="2"/>
      <c r="J262" s="2"/>
      <c r="K262" s="2"/>
      <c r="L262" s="2"/>
      <c r="M262" s="2"/>
      <c r="O262" s="65">
        <v>259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</row>
    <row r="263" spans="1:21" x14ac:dyDescent="0.25">
      <c r="A263" s="65">
        <v>26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/>
      <c r="I263" s="2"/>
      <c r="J263" s="2"/>
      <c r="K263" s="2"/>
      <c r="L263" s="2"/>
      <c r="M263" s="2"/>
      <c r="O263" s="65">
        <v>260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</row>
    <row r="264" spans="1:21" x14ac:dyDescent="0.25">
      <c r="A264" s="65">
        <v>26.1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/>
      <c r="I264" s="2"/>
      <c r="J264" s="2"/>
      <c r="K264" s="2"/>
      <c r="L264" s="2"/>
      <c r="M264" s="2"/>
      <c r="O264" s="65">
        <v>261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</row>
    <row r="265" spans="1:21" x14ac:dyDescent="0.25">
      <c r="A265" s="65">
        <v>26.2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/>
      <c r="I265" s="2"/>
      <c r="J265" s="2"/>
      <c r="K265" s="2"/>
      <c r="L265" s="2"/>
      <c r="M265" s="2"/>
      <c r="O265" s="65">
        <v>262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</row>
    <row r="266" spans="1:21" x14ac:dyDescent="0.25">
      <c r="A266" s="65">
        <v>26.3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/>
      <c r="I266" s="2"/>
      <c r="J266" s="2"/>
      <c r="K266" s="2"/>
      <c r="L266" s="2"/>
      <c r="M266" s="2"/>
      <c r="O266" s="65">
        <v>263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</row>
    <row r="267" spans="1:21" x14ac:dyDescent="0.25">
      <c r="A267" s="65">
        <v>26.4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/>
      <c r="I267" s="2"/>
      <c r="J267" s="2"/>
      <c r="K267" s="2"/>
      <c r="L267" s="2"/>
      <c r="M267" s="2"/>
      <c r="O267" s="65">
        <v>264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</row>
    <row r="268" spans="1:21" x14ac:dyDescent="0.25">
      <c r="A268" s="65">
        <v>26.5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/>
      <c r="I268" s="2"/>
      <c r="J268" s="2"/>
      <c r="K268" s="2"/>
      <c r="L268" s="2"/>
      <c r="M268" s="2"/>
      <c r="O268" s="65">
        <v>265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</row>
    <row r="269" spans="1:21" x14ac:dyDescent="0.25">
      <c r="A269" s="65">
        <v>26.6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/>
      <c r="I269" s="2"/>
      <c r="J269" s="2"/>
      <c r="K269" s="2"/>
      <c r="L269" s="2"/>
      <c r="M269" s="2"/>
      <c r="O269" s="65">
        <v>266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</row>
    <row r="270" spans="1:21" x14ac:dyDescent="0.25">
      <c r="A270" s="65">
        <v>26.7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/>
      <c r="I270" s="2"/>
      <c r="J270" s="2"/>
      <c r="K270" s="2"/>
      <c r="L270" s="2"/>
      <c r="M270" s="2"/>
      <c r="O270" s="65">
        <v>267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</row>
    <row r="271" spans="1:21" x14ac:dyDescent="0.25">
      <c r="A271" s="65">
        <v>26.8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/>
      <c r="I271" s="2"/>
      <c r="J271" s="2"/>
      <c r="K271" s="2"/>
      <c r="L271" s="2"/>
      <c r="M271" s="2"/>
      <c r="O271" s="65">
        <v>268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</row>
    <row r="272" spans="1:21" x14ac:dyDescent="0.25">
      <c r="A272" s="65">
        <v>26.9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/>
      <c r="I272" s="2"/>
      <c r="J272" s="2"/>
      <c r="K272" s="2"/>
      <c r="L272" s="2"/>
      <c r="M272" s="2"/>
      <c r="O272" s="65">
        <v>269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</row>
    <row r="273" spans="1:21" x14ac:dyDescent="0.25">
      <c r="A273" s="65">
        <v>27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/>
      <c r="I273" s="2"/>
      <c r="J273" s="2"/>
      <c r="K273" s="2"/>
      <c r="L273" s="2"/>
      <c r="M273" s="2"/>
      <c r="O273" s="65">
        <v>270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</row>
    <row r="274" spans="1:21" x14ac:dyDescent="0.25">
      <c r="A274" s="65">
        <v>27.1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/>
      <c r="I274" s="2"/>
      <c r="J274" s="2"/>
      <c r="K274" s="2"/>
      <c r="L274" s="2"/>
      <c r="M274" s="2"/>
      <c r="O274" s="65">
        <v>271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</row>
    <row r="275" spans="1:21" x14ac:dyDescent="0.25">
      <c r="A275" s="65">
        <v>27.2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/>
      <c r="I275" s="2"/>
      <c r="J275" s="2"/>
      <c r="K275" s="2"/>
      <c r="L275" s="2"/>
      <c r="M275" s="2"/>
      <c r="O275" s="65">
        <v>272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</row>
    <row r="276" spans="1:21" x14ac:dyDescent="0.25">
      <c r="A276" s="65">
        <v>27.3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/>
      <c r="I276" s="2"/>
      <c r="J276" s="2"/>
      <c r="K276" s="2"/>
      <c r="L276" s="2"/>
      <c r="M276" s="2"/>
      <c r="O276" s="65">
        <v>273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</row>
    <row r="277" spans="1:21" x14ac:dyDescent="0.25">
      <c r="A277" s="65">
        <v>27.4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/>
      <c r="I277" s="2"/>
      <c r="J277" s="2"/>
      <c r="K277" s="2"/>
      <c r="L277" s="2"/>
      <c r="M277" s="2"/>
      <c r="O277" s="65">
        <v>274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</row>
    <row r="278" spans="1:21" x14ac:dyDescent="0.25">
      <c r="A278" s="65">
        <v>27.5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/>
      <c r="I278" s="2"/>
      <c r="J278" s="2"/>
      <c r="K278" s="2"/>
      <c r="L278" s="2"/>
      <c r="M278" s="2"/>
      <c r="O278" s="65">
        <v>275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</row>
    <row r="279" spans="1:21" x14ac:dyDescent="0.25">
      <c r="A279" s="65">
        <v>27.6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/>
      <c r="I279" s="2"/>
      <c r="J279" s="2"/>
      <c r="K279" s="2"/>
      <c r="L279" s="2"/>
      <c r="M279" s="2"/>
      <c r="O279" s="65">
        <v>276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</row>
    <row r="280" spans="1:21" x14ac:dyDescent="0.25">
      <c r="A280" s="65">
        <v>27.7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/>
      <c r="I280" s="2"/>
      <c r="J280" s="2"/>
      <c r="K280" s="2"/>
      <c r="L280" s="2"/>
      <c r="M280" s="2"/>
      <c r="O280" s="65">
        <v>277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</row>
    <row r="281" spans="1:21" x14ac:dyDescent="0.25">
      <c r="A281" s="65">
        <v>27.8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/>
      <c r="I281" s="2"/>
      <c r="J281" s="2"/>
      <c r="K281" s="2"/>
      <c r="L281" s="2"/>
      <c r="M281" s="2"/>
      <c r="O281" s="65">
        <v>278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</row>
    <row r="282" spans="1:21" x14ac:dyDescent="0.25">
      <c r="A282" s="65">
        <v>27.9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/>
      <c r="I282" s="2"/>
      <c r="J282" s="2"/>
      <c r="K282" s="2"/>
      <c r="L282" s="2"/>
      <c r="M282" s="2"/>
      <c r="O282" s="65">
        <v>279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</row>
    <row r="283" spans="1:21" x14ac:dyDescent="0.25">
      <c r="A283" s="65">
        <v>28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/>
      <c r="I283" s="2"/>
      <c r="J283" s="2"/>
      <c r="K283" s="2"/>
      <c r="L283" s="2"/>
      <c r="M283" s="2"/>
      <c r="O283" s="65">
        <v>280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</row>
    <row r="284" spans="1:21" x14ac:dyDescent="0.25">
      <c r="A284" s="65">
        <v>28.1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/>
      <c r="I284" s="2"/>
      <c r="J284" s="2"/>
      <c r="K284" s="2"/>
      <c r="L284" s="2"/>
      <c r="M284" s="2"/>
      <c r="O284" s="65">
        <v>281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</row>
    <row r="285" spans="1:21" x14ac:dyDescent="0.25">
      <c r="A285" s="65">
        <v>28.2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/>
      <c r="I285" s="2"/>
      <c r="J285" s="2"/>
      <c r="K285" s="2"/>
      <c r="L285" s="2"/>
      <c r="M285" s="2"/>
      <c r="O285" s="65">
        <v>282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</row>
    <row r="286" spans="1:21" x14ac:dyDescent="0.25">
      <c r="A286" s="65">
        <v>28.3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/>
      <c r="I286" s="2"/>
      <c r="J286" s="2"/>
      <c r="K286" s="2"/>
      <c r="L286" s="2"/>
      <c r="M286" s="2"/>
      <c r="O286" s="65">
        <v>283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</row>
    <row r="287" spans="1:21" x14ac:dyDescent="0.25">
      <c r="A287" s="65">
        <v>28.4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/>
      <c r="I287" s="2"/>
      <c r="J287" s="2"/>
      <c r="K287" s="2"/>
      <c r="L287" s="2"/>
      <c r="M287" s="2"/>
      <c r="O287" s="65">
        <v>284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</row>
    <row r="288" spans="1:21" x14ac:dyDescent="0.25">
      <c r="A288" s="65">
        <v>28.5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/>
      <c r="I288" s="2"/>
      <c r="J288" s="2"/>
      <c r="K288" s="2"/>
      <c r="L288" s="2"/>
      <c r="M288" s="2"/>
      <c r="O288" s="65">
        <v>285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</row>
    <row r="289" spans="1:21" x14ac:dyDescent="0.25">
      <c r="A289" s="65">
        <v>28.6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/>
      <c r="I289" s="2"/>
      <c r="J289" s="2"/>
      <c r="K289" s="2"/>
      <c r="L289" s="2"/>
      <c r="M289" s="2"/>
      <c r="O289" s="65">
        <v>286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</row>
    <row r="290" spans="1:21" x14ac:dyDescent="0.25">
      <c r="A290" s="65">
        <v>28.7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/>
      <c r="I290" s="2"/>
      <c r="J290" s="2"/>
      <c r="K290" s="2"/>
      <c r="L290" s="2"/>
      <c r="M290" s="2"/>
      <c r="O290" s="65">
        <v>287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</row>
    <row r="291" spans="1:21" x14ac:dyDescent="0.25">
      <c r="A291" s="65">
        <v>28.8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/>
      <c r="I291" s="2"/>
      <c r="J291" s="2"/>
      <c r="K291" s="2"/>
      <c r="L291" s="2"/>
      <c r="M291" s="2"/>
      <c r="O291" s="65">
        <v>288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</row>
    <row r="292" spans="1:21" x14ac:dyDescent="0.25">
      <c r="A292" s="65">
        <v>28.9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/>
      <c r="I292" s="2"/>
      <c r="J292" s="2"/>
      <c r="K292" s="2"/>
      <c r="L292" s="2"/>
      <c r="M292" s="2"/>
      <c r="O292" s="65">
        <v>289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</row>
    <row r="293" spans="1:21" x14ac:dyDescent="0.25">
      <c r="A293" s="65">
        <v>29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/>
      <c r="I293" s="2"/>
      <c r="J293" s="2"/>
      <c r="K293" s="2"/>
      <c r="L293" s="2"/>
      <c r="M293" s="2"/>
      <c r="O293" s="65">
        <v>290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</row>
    <row r="294" spans="1:21" x14ac:dyDescent="0.25">
      <c r="A294" s="65">
        <v>29.1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/>
      <c r="I294" s="2"/>
      <c r="J294" s="2"/>
      <c r="K294" s="2"/>
      <c r="L294" s="2"/>
      <c r="M294" s="2"/>
      <c r="O294" s="65">
        <v>291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</row>
    <row r="295" spans="1:21" x14ac:dyDescent="0.25">
      <c r="A295" s="65">
        <v>29.2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/>
      <c r="I295" s="2"/>
      <c r="J295" s="2"/>
      <c r="K295" s="2"/>
      <c r="L295" s="2"/>
      <c r="M295" s="2"/>
      <c r="O295" s="65">
        <v>292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</row>
    <row r="296" spans="1:21" x14ac:dyDescent="0.25">
      <c r="A296" s="65">
        <v>29.3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/>
      <c r="I296" s="2"/>
      <c r="J296" s="2"/>
      <c r="K296" s="2"/>
      <c r="L296" s="2"/>
      <c r="M296" s="2"/>
      <c r="O296" s="65">
        <v>293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</row>
    <row r="297" spans="1:21" x14ac:dyDescent="0.25">
      <c r="A297" s="65">
        <v>29.4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/>
      <c r="I297" s="2"/>
      <c r="J297" s="2"/>
      <c r="K297" s="2"/>
      <c r="L297" s="2"/>
      <c r="M297" s="2"/>
      <c r="O297" s="65">
        <v>294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</row>
    <row r="298" spans="1:21" x14ac:dyDescent="0.25">
      <c r="A298" s="65">
        <v>29.5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/>
      <c r="I298" s="2"/>
      <c r="J298" s="2"/>
      <c r="K298" s="2"/>
      <c r="L298" s="2"/>
      <c r="M298" s="2"/>
      <c r="O298" s="65">
        <v>295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</row>
    <row r="299" spans="1:21" x14ac:dyDescent="0.25">
      <c r="A299" s="65">
        <v>29.6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/>
      <c r="I299" s="2"/>
      <c r="J299" s="2"/>
      <c r="K299" s="2"/>
      <c r="L299" s="2"/>
      <c r="M299" s="2"/>
      <c r="O299" s="65">
        <v>296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</row>
    <row r="300" spans="1:21" x14ac:dyDescent="0.25">
      <c r="A300" s="65">
        <v>29.7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/>
      <c r="I300" s="2"/>
      <c r="J300" s="2"/>
      <c r="K300" s="2"/>
      <c r="L300" s="2"/>
      <c r="M300" s="2"/>
      <c r="O300" s="65">
        <v>297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</row>
    <row r="301" spans="1:21" x14ac:dyDescent="0.25">
      <c r="A301" s="65">
        <v>29.8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/>
      <c r="I301" s="2"/>
      <c r="J301" s="2"/>
      <c r="K301" s="2"/>
      <c r="L301" s="2"/>
      <c r="M301" s="2"/>
      <c r="O301" s="65">
        <v>298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</row>
    <row r="302" spans="1:21" x14ac:dyDescent="0.25">
      <c r="A302" s="65">
        <v>29.9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/>
      <c r="I302" s="2"/>
      <c r="J302" s="2"/>
      <c r="K302" s="2"/>
      <c r="L302" s="2"/>
      <c r="M302" s="2"/>
      <c r="O302" s="65">
        <v>299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</row>
    <row r="303" spans="1:21" x14ac:dyDescent="0.25">
      <c r="A303" s="65">
        <v>30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/>
      <c r="I303" s="2"/>
      <c r="J303" s="2"/>
      <c r="K303" s="2"/>
      <c r="L303" s="2"/>
      <c r="M303" s="2"/>
      <c r="O303" s="65">
        <v>300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</row>
    <row r="304" spans="1:21" x14ac:dyDescent="0.25">
      <c r="A304" s="65">
        <v>30.1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/>
      <c r="I304" s="2"/>
      <c r="J304" s="2"/>
      <c r="K304" s="2"/>
      <c r="L304" s="2"/>
      <c r="M304" s="2"/>
      <c r="O304" s="65">
        <v>301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</row>
    <row r="305" spans="1:21" x14ac:dyDescent="0.25">
      <c r="A305" s="65">
        <v>30.2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/>
      <c r="I305" s="2"/>
      <c r="J305" s="2"/>
      <c r="K305" s="2"/>
      <c r="L305" s="2"/>
      <c r="M305" s="2"/>
      <c r="O305" s="65">
        <v>302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</row>
    <row r="306" spans="1:21" x14ac:dyDescent="0.25">
      <c r="A306" s="65">
        <v>30.3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/>
      <c r="I306" s="2"/>
      <c r="J306" s="2"/>
      <c r="K306" s="2"/>
      <c r="L306" s="2"/>
      <c r="M306" s="2"/>
      <c r="O306" s="65">
        <v>303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</row>
    <row r="307" spans="1:21" x14ac:dyDescent="0.25">
      <c r="A307" s="65">
        <v>30.4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/>
      <c r="I307" s="2"/>
      <c r="J307" s="2"/>
      <c r="K307" s="2"/>
      <c r="L307" s="2"/>
      <c r="M307" s="2"/>
      <c r="O307" s="65">
        <v>304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</row>
    <row r="308" spans="1:21" x14ac:dyDescent="0.25">
      <c r="A308" s="65">
        <v>30.5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/>
      <c r="I308" s="2"/>
      <c r="J308" s="2"/>
      <c r="K308" s="2"/>
      <c r="L308" s="2"/>
      <c r="M308" s="2"/>
      <c r="O308" s="65">
        <v>305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</row>
    <row r="309" spans="1:21" x14ac:dyDescent="0.25">
      <c r="A309" s="65">
        <v>30.6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/>
      <c r="I309" s="2"/>
      <c r="J309" s="2"/>
      <c r="K309" s="2"/>
      <c r="L309" s="2"/>
      <c r="M309" s="2"/>
      <c r="O309" s="65">
        <v>306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</row>
    <row r="310" spans="1:21" x14ac:dyDescent="0.25">
      <c r="A310" s="65">
        <v>30.7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/>
      <c r="I310" s="2"/>
      <c r="J310" s="2"/>
      <c r="K310" s="2"/>
      <c r="L310" s="2"/>
      <c r="M310" s="2"/>
      <c r="O310" s="65">
        <v>307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</row>
    <row r="311" spans="1:21" x14ac:dyDescent="0.25">
      <c r="A311" s="65">
        <v>30.8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/>
      <c r="I311" s="2"/>
      <c r="J311" s="2"/>
      <c r="K311" s="2"/>
      <c r="L311" s="2"/>
      <c r="M311" s="2"/>
      <c r="O311" s="65">
        <v>308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</row>
    <row r="312" spans="1:21" x14ac:dyDescent="0.25">
      <c r="A312" s="65">
        <v>30.9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/>
      <c r="I312" s="2"/>
      <c r="J312" s="2"/>
      <c r="K312" s="2"/>
      <c r="L312" s="2"/>
      <c r="M312" s="2"/>
      <c r="O312" s="65">
        <v>309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</row>
    <row r="313" spans="1:21" x14ac:dyDescent="0.25">
      <c r="A313" s="65">
        <v>31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/>
      <c r="I313" s="2"/>
      <c r="J313" s="2"/>
      <c r="K313" s="2"/>
      <c r="L313" s="2"/>
      <c r="M313" s="2"/>
      <c r="O313" s="65">
        <v>310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</row>
    <row r="314" spans="1:21" x14ac:dyDescent="0.25">
      <c r="A314" s="65">
        <v>31.1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/>
      <c r="I314" s="2"/>
      <c r="J314" s="2"/>
      <c r="K314" s="2"/>
      <c r="L314" s="2"/>
      <c r="M314" s="2"/>
      <c r="O314" s="65">
        <v>311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</row>
    <row r="315" spans="1:21" x14ac:dyDescent="0.25">
      <c r="A315" s="65">
        <v>31.2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/>
      <c r="I315" s="2"/>
      <c r="J315" s="2"/>
      <c r="K315" s="2"/>
      <c r="L315" s="2"/>
      <c r="M315" s="2"/>
      <c r="O315" s="65">
        <v>312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</row>
    <row r="316" spans="1:21" x14ac:dyDescent="0.25">
      <c r="A316" s="65">
        <v>31.3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/>
      <c r="I316" s="2"/>
      <c r="J316" s="2"/>
      <c r="K316" s="2"/>
      <c r="L316" s="2"/>
      <c r="M316" s="2"/>
      <c r="O316" s="65">
        <v>313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</row>
    <row r="317" spans="1:21" x14ac:dyDescent="0.25">
      <c r="A317" s="65">
        <v>31.4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/>
      <c r="I317" s="2"/>
      <c r="J317" s="2"/>
      <c r="K317" s="2"/>
      <c r="L317" s="2"/>
      <c r="M317" s="2"/>
      <c r="O317" s="65">
        <v>314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</row>
    <row r="318" spans="1:21" x14ac:dyDescent="0.25">
      <c r="A318" s="65">
        <v>31.5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/>
      <c r="I318" s="2"/>
      <c r="J318" s="2"/>
      <c r="K318" s="2"/>
      <c r="L318" s="2"/>
      <c r="M318" s="2"/>
      <c r="O318" s="65">
        <v>315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</row>
    <row r="319" spans="1:21" x14ac:dyDescent="0.25">
      <c r="A319" s="65">
        <v>31.6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/>
      <c r="I319" s="2"/>
      <c r="J319" s="2"/>
      <c r="K319" s="2"/>
      <c r="L319" s="2"/>
      <c r="M319" s="2"/>
      <c r="O319" s="65">
        <v>316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</row>
    <row r="320" spans="1:21" x14ac:dyDescent="0.25">
      <c r="A320" s="65">
        <v>31.7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/>
      <c r="I320" s="2"/>
      <c r="J320" s="2"/>
      <c r="K320" s="2"/>
      <c r="L320" s="2"/>
      <c r="M320" s="2"/>
      <c r="O320" s="65">
        <v>317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</row>
    <row r="321" spans="1:21" x14ac:dyDescent="0.25">
      <c r="A321" s="65">
        <v>31.8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/>
      <c r="I321" s="2"/>
      <c r="J321" s="2"/>
      <c r="K321" s="2"/>
      <c r="L321" s="2"/>
      <c r="M321" s="2"/>
      <c r="O321" s="65">
        <v>318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</row>
    <row r="322" spans="1:21" x14ac:dyDescent="0.25">
      <c r="A322" s="65">
        <v>31.9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/>
      <c r="I322" s="2"/>
      <c r="J322" s="2"/>
      <c r="K322" s="2"/>
      <c r="L322" s="2"/>
      <c r="M322" s="2"/>
      <c r="O322" s="65">
        <v>319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</row>
    <row r="323" spans="1:21" x14ac:dyDescent="0.25">
      <c r="A323" s="65">
        <v>32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/>
      <c r="I323" s="2"/>
      <c r="J323" s="2"/>
      <c r="K323" s="2"/>
      <c r="L323" s="2"/>
      <c r="M323" s="2"/>
      <c r="O323" s="65">
        <v>320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</row>
    <row r="324" spans="1:21" x14ac:dyDescent="0.25">
      <c r="A324" s="65">
        <v>32.1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/>
      <c r="I324" s="2"/>
      <c r="J324" s="2"/>
      <c r="K324" s="2"/>
      <c r="L324" s="2"/>
      <c r="M324" s="2"/>
      <c r="O324" s="65">
        <v>321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</row>
    <row r="325" spans="1:21" x14ac:dyDescent="0.25">
      <c r="A325" s="65">
        <v>32.200000000000003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/>
      <c r="I325" s="2"/>
      <c r="J325" s="2"/>
      <c r="K325" s="2"/>
      <c r="L325" s="2"/>
      <c r="M325" s="2"/>
      <c r="O325" s="65">
        <v>322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</row>
    <row r="326" spans="1:21" x14ac:dyDescent="0.25">
      <c r="A326" s="65">
        <v>32.299999999999997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/>
      <c r="I326" s="2"/>
      <c r="J326" s="2"/>
      <c r="K326" s="2"/>
      <c r="L326" s="2"/>
      <c r="M326" s="2"/>
      <c r="O326" s="65">
        <v>323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</row>
    <row r="327" spans="1:21" x14ac:dyDescent="0.25">
      <c r="A327" s="65">
        <v>32.4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/>
      <c r="I327" s="2"/>
      <c r="J327" s="2"/>
      <c r="K327" s="2"/>
      <c r="L327" s="2"/>
      <c r="M327" s="2"/>
      <c r="O327" s="65">
        <v>324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</row>
    <row r="328" spans="1:21" x14ac:dyDescent="0.25">
      <c r="A328" s="65">
        <v>32.5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/>
      <c r="I328" s="2"/>
      <c r="J328" s="2"/>
      <c r="K328" s="2"/>
      <c r="L328" s="2"/>
      <c r="M328" s="2"/>
      <c r="O328" s="65">
        <v>325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</row>
    <row r="329" spans="1:21" x14ac:dyDescent="0.25">
      <c r="A329" s="65">
        <v>32.6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/>
      <c r="I329" s="2"/>
      <c r="J329" s="2"/>
      <c r="K329" s="2"/>
      <c r="L329" s="2"/>
      <c r="M329" s="2"/>
      <c r="O329" s="65">
        <v>326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</row>
    <row r="330" spans="1:21" x14ac:dyDescent="0.25">
      <c r="A330" s="65">
        <v>32.700000000000003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/>
      <c r="I330" s="2"/>
      <c r="J330" s="2"/>
      <c r="K330" s="2"/>
      <c r="L330" s="2"/>
      <c r="M330" s="2"/>
      <c r="O330" s="65">
        <v>327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</row>
    <row r="331" spans="1:21" x14ac:dyDescent="0.25">
      <c r="A331" s="65">
        <v>32.799999999999997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/>
      <c r="I331" s="2"/>
      <c r="J331" s="2"/>
      <c r="K331" s="2"/>
      <c r="L331" s="2"/>
      <c r="M331" s="2"/>
      <c r="O331" s="65">
        <v>328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</row>
    <row r="332" spans="1:21" x14ac:dyDescent="0.25">
      <c r="A332" s="65">
        <v>32.9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/>
      <c r="I332" s="2"/>
      <c r="J332" s="2"/>
      <c r="K332" s="2"/>
      <c r="L332" s="2"/>
      <c r="M332" s="2"/>
      <c r="O332" s="65">
        <v>329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</row>
    <row r="333" spans="1:21" x14ac:dyDescent="0.25">
      <c r="A333" s="65">
        <v>33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/>
      <c r="I333" s="2"/>
      <c r="J333" s="2"/>
      <c r="K333" s="2"/>
      <c r="L333" s="2"/>
      <c r="M333" s="2"/>
      <c r="O333" s="65">
        <v>330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</row>
    <row r="334" spans="1:21" x14ac:dyDescent="0.25">
      <c r="A334" s="65">
        <v>33.1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/>
      <c r="I334" s="2"/>
      <c r="J334" s="2"/>
      <c r="K334" s="2"/>
      <c r="L334" s="2"/>
      <c r="M334" s="2"/>
      <c r="O334" s="65">
        <v>331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</row>
    <row r="335" spans="1:21" x14ac:dyDescent="0.25">
      <c r="A335" s="65">
        <v>33.200000000000003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/>
      <c r="I335" s="2"/>
      <c r="J335" s="2"/>
      <c r="K335" s="2"/>
      <c r="L335" s="2"/>
      <c r="M335" s="2"/>
      <c r="O335" s="65">
        <v>332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</row>
    <row r="336" spans="1:21" x14ac:dyDescent="0.25">
      <c r="A336" s="65">
        <v>33.299999999999997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/>
      <c r="I336" s="2"/>
      <c r="J336" s="2"/>
      <c r="K336" s="2"/>
      <c r="L336" s="2"/>
      <c r="M336" s="2"/>
      <c r="O336" s="65">
        <v>333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</row>
    <row r="337" spans="1:21" x14ac:dyDescent="0.25">
      <c r="A337" s="65">
        <v>33.4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/>
      <c r="I337" s="2"/>
      <c r="J337" s="2"/>
      <c r="K337" s="2"/>
      <c r="L337" s="2"/>
      <c r="M337" s="2"/>
      <c r="O337" s="65">
        <v>334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</row>
    <row r="338" spans="1:21" x14ac:dyDescent="0.25">
      <c r="A338" s="65">
        <v>33.5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/>
      <c r="I338" s="2"/>
      <c r="J338" s="2"/>
      <c r="K338" s="2"/>
      <c r="L338" s="2"/>
      <c r="M338" s="2"/>
      <c r="O338" s="65">
        <v>335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</row>
    <row r="339" spans="1:21" x14ac:dyDescent="0.25">
      <c r="A339" s="65">
        <v>33.6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/>
      <c r="I339" s="2"/>
      <c r="J339" s="2"/>
      <c r="K339" s="2"/>
      <c r="L339" s="2"/>
      <c r="M339" s="2"/>
      <c r="O339" s="65">
        <v>336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</row>
    <row r="340" spans="1:21" x14ac:dyDescent="0.25">
      <c r="A340" s="65">
        <v>33.700000000000003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/>
      <c r="I340" s="2"/>
      <c r="J340" s="2"/>
      <c r="K340" s="2"/>
      <c r="L340" s="2"/>
      <c r="M340" s="2"/>
      <c r="O340" s="65">
        <v>337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</row>
    <row r="341" spans="1:21" x14ac:dyDescent="0.25">
      <c r="A341" s="65">
        <v>33.799999999999997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/>
      <c r="I341" s="2"/>
      <c r="J341" s="2"/>
      <c r="K341" s="2"/>
      <c r="L341" s="2"/>
      <c r="M341" s="2"/>
      <c r="O341" s="65">
        <v>338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</row>
    <row r="342" spans="1:21" x14ac:dyDescent="0.25">
      <c r="A342" s="65">
        <v>33.9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/>
      <c r="I342" s="2"/>
      <c r="J342" s="2"/>
      <c r="K342" s="2"/>
      <c r="L342" s="2"/>
      <c r="M342" s="2"/>
      <c r="O342" s="65">
        <v>339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</row>
    <row r="343" spans="1:21" x14ac:dyDescent="0.25">
      <c r="A343" s="65">
        <v>34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/>
      <c r="I343" s="2"/>
      <c r="J343" s="2"/>
      <c r="K343" s="2"/>
      <c r="L343" s="2"/>
      <c r="M343" s="2"/>
      <c r="O343" s="65">
        <v>340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</row>
    <row r="344" spans="1:21" x14ac:dyDescent="0.25">
      <c r="A344" s="65">
        <v>34.1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/>
      <c r="I344" s="2"/>
      <c r="J344" s="2"/>
      <c r="K344" s="2"/>
      <c r="L344" s="2"/>
      <c r="M344" s="2"/>
      <c r="O344" s="65">
        <v>341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</row>
    <row r="345" spans="1:21" x14ac:dyDescent="0.25">
      <c r="A345" s="65">
        <v>34.200000000000003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/>
      <c r="I345" s="2"/>
      <c r="J345" s="2"/>
      <c r="K345" s="2"/>
      <c r="L345" s="2"/>
      <c r="M345" s="2"/>
      <c r="O345" s="65">
        <v>342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</row>
    <row r="346" spans="1:21" x14ac:dyDescent="0.25">
      <c r="A346" s="65">
        <v>34.299999999999997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/>
      <c r="I346" s="2"/>
      <c r="J346" s="2"/>
      <c r="K346" s="2"/>
      <c r="L346" s="2"/>
      <c r="M346" s="2"/>
      <c r="O346" s="65">
        <v>343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</row>
    <row r="347" spans="1:21" x14ac:dyDescent="0.25">
      <c r="A347" s="65">
        <v>34.4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/>
      <c r="I347" s="2"/>
      <c r="J347" s="2"/>
      <c r="K347" s="2"/>
      <c r="L347" s="2"/>
      <c r="M347" s="2"/>
      <c r="O347" s="65">
        <v>344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</row>
    <row r="348" spans="1:21" x14ac:dyDescent="0.25">
      <c r="A348" s="65">
        <v>34.5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/>
      <c r="I348" s="2"/>
      <c r="J348" s="2"/>
      <c r="K348" s="2"/>
      <c r="L348" s="2"/>
      <c r="M348" s="2"/>
      <c r="O348" s="65">
        <v>345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</row>
    <row r="349" spans="1:21" x14ac:dyDescent="0.25">
      <c r="A349" s="65">
        <v>34.6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/>
      <c r="I349" s="2"/>
      <c r="J349" s="2"/>
      <c r="K349" s="2"/>
      <c r="L349" s="2"/>
      <c r="M349" s="2"/>
      <c r="O349" s="65">
        <v>346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</row>
    <row r="350" spans="1:21" x14ac:dyDescent="0.25">
      <c r="A350" s="65">
        <v>34.700000000000003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/>
      <c r="I350" s="2"/>
      <c r="J350" s="2"/>
      <c r="K350" s="2"/>
      <c r="L350" s="2"/>
      <c r="M350" s="2"/>
      <c r="O350" s="65">
        <v>347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</row>
    <row r="351" spans="1:21" x14ac:dyDescent="0.25">
      <c r="A351" s="65">
        <v>34.799999999999997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/>
      <c r="I351" s="2"/>
      <c r="J351" s="2"/>
      <c r="K351" s="2"/>
      <c r="L351" s="2"/>
      <c r="M351" s="2"/>
      <c r="O351" s="65">
        <v>348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</row>
    <row r="352" spans="1:21" x14ac:dyDescent="0.25">
      <c r="A352" s="65">
        <v>34.9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/>
      <c r="I352" s="2"/>
      <c r="J352" s="2"/>
      <c r="K352" s="2"/>
      <c r="L352" s="2"/>
      <c r="M352" s="2"/>
      <c r="O352" s="65">
        <v>349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</row>
    <row r="353" spans="1:21" x14ac:dyDescent="0.25">
      <c r="A353" s="65">
        <v>35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/>
      <c r="I353" s="2"/>
      <c r="J353" s="2"/>
      <c r="K353" s="2"/>
      <c r="L353" s="2"/>
      <c r="M353" s="2"/>
      <c r="O353" s="65">
        <v>350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</row>
    <row r="354" spans="1:21" x14ac:dyDescent="0.25">
      <c r="A354" s="65">
        <v>35.1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/>
      <c r="I354" s="2"/>
      <c r="J354" s="2"/>
      <c r="K354" s="2"/>
      <c r="L354" s="2"/>
      <c r="M354" s="2"/>
      <c r="O354" s="65">
        <v>351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</row>
    <row r="355" spans="1:21" x14ac:dyDescent="0.25">
      <c r="A355" s="65">
        <v>35.200000000000003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/>
      <c r="I355" s="2"/>
      <c r="J355" s="2"/>
      <c r="K355" s="2"/>
      <c r="L355" s="2"/>
      <c r="M355" s="2"/>
      <c r="O355" s="65">
        <v>352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</row>
    <row r="356" spans="1:21" x14ac:dyDescent="0.25">
      <c r="A356" s="65">
        <v>35.299999999999997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/>
      <c r="I356" s="2"/>
      <c r="J356" s="2"/>
      <c r="K356" s="2"/>
      <c r="L356" s="2"/>
      <c r="M356" s="2"/>
      <c r="O356" s="65">
        <v>353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</row>
    <row r="357" spans="1:21" x14ac:dyDescent="0.25">
      <c r="A357" s="65">
        <v>35.4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/>
      <c r="I357" s="2"/>
      <c r="J357" s="2"/>
      <c r="K357" s="2"/>
      <c r="L357" s="2"/>
      <c r="M357" s="2"/>
      <c r="O357" s="65">
        <v>354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</row>
    <row r="358" spans="1:21" x14ac:dyDescent="0.25">
      <c r="A358" s="65">
        <v>35.5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/>
      <c r="I358" s="2"/>
      <c r="J358" s="2"/>
      <c r="K358" s="2"/>
      <c r="L358" s="2"/>
      <c r="M358" s="2"/>
      <c r="O358" s="65">
        <v>355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</row>
    <row r="359" spans="1:21" x14ac:dyDescent="0.25">
      <c r="A359" s="65">
        <v>35.6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/>
      <c r="I359" s="2"/>
      <c r="J359" s="2"/>
      <c r="K359" s="2"/>
      <c r="L359" s="2"/>
      <c r="M359" s="2"/>
      <c r="O359" s="65">
        <v>356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</row>
    <row r="360" spans="1:21" x14ac:dyDescent="0.25">
      <c r="A360" s="65">
        <v>35.700000000000003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/>
      <c r="I360" s="2"/>
      <c r="J360" s="2"/>
      <c r="K360" s="2"/>
      <c r="L360" s="2"/>
      <c r="M360" s="2"/>
      <c r="O360" s="65">
        <v>357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</row>
    <row r="361" spans="1:21" x14ac:dyDescent="0.25">
      <c r="A361" s="65">
        <v>35.799999999999997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/>
      <c r="I361" s="2"/>
      <c r="J361" s="2"/>
      <c r="K361" s="2"/>
      <c r="L361" s="2"/>
      <c r="M361" s="2"/>
      <c r="O361" s="65">
        <v>358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</row>
    <row r="362" spans="1:21" x14ac:dyDescent="0.25">
      <c r="A362" s="65">
        <v>35.9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/>
      <c r="I362" s="2"/>
      <c r="J362" s="2"/>
      <c r="K362" s="2"/>
      <c r="L362" s="2"/>
      <c r="M362" s="2"/>
      <c r="O362" s="65">
        <v>359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</row>
    <row r="363" spans="1:21" x14ac:dyDescent="0.25">
      <c r="A363" s="65">
        <v>36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/>
      <c r="I363" s="2"/>
      <c r="J363" s="2"/>
      <c r="K363" s="2"/>
      <c r="L363" s="2"/>
      <c r="M363" s="2"/>
      <c r="O363" s="65">
        <v>360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</row>
    <row r="364" spans="1:21" x14ac:dyDescent="0.25">
      <c r="A364" s="65">
        <v>36.1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/>
      <c r="I364" s="2"/>
      <c r="J364" s="2"/>
      <c r="K364" s="2"/>
      <c r="L364" s="2"/>
      <c r="M364" s="2"/>
      <c r="O364" s="65">
        <v>361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</row>
    <row r="365" spans="1:21" x14ac:dyDescent="0.25">
      <c r="A365" s="65">
        <v>36.200000000000003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/>
      <c r="I365" s="2"/>
      <c r="J365" s="2"/>
      <c r="K365" s="2"/>
      <c r="L365" s="2"/>
      <c r="M365" s="2"/>
      <c r="O365" s="65">
        <v>362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</row>
    <row r="366" spans="1:21" x14ac:dyDescent="0.25">
      <c r="A366" s="65">
        <v>36.299999999999997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/>
      <c r="I366" s="2"/>
      <c r="J366" s="2"/>
      <c r="K366" s="2"/>
      <c r="L366" s="2"/>
      <c r="M366" s="2"/>
      <c r="O366" s="65">
        <v>363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</row>
    <row r="367" spans="1:21" x14ac:dyDescent="0.25">
      <c r="A367" s="65">
        <v>36.4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/>
      <c r="I367" s="2"/>
      <c r="J367" s="2"/>
      <c r="K367" s="2"/>
      <c r="L367" s="2"/>
      <c r="M367" s="2"/>
      <c r="O367" s="65">
        <v>364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</row>
    <row r="368" spans="1:21" x14ac:dyDescent="0.25">
      <c r="A368" s="65">
        <v>36.5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/>
      <c r="I368" s="2"/>
      <c r="J368" s="2"/>
      <c r="K368" s="2"/>
      <c r="L368" s="2"/>
      <c r="M368" s="2"/>
      <c r="O368" s="65">
        <v>365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</row>
    <row r="369" spans="1:21" x14ac:dyDescent="0.25">
      <c r="A369" s="65">
        <v>36.6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/>
      <c r="I369" s="2"/>
      <c r="J369" s="2"/>
      <c r="K369" s="2"/>
      <c r="L369" s="2"/>
      <c r="M369" s="2"/>
      <c r="O369" s="65">
        <v>366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</row>
    <row r="370" spans="1:21" x14ac:dyDescent="0.25">
      <c r="A370" s="65">
        <v>36.700000000000003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/>
      <c r="I370" s="2"/>
      <c r="J370" s="2"/>
      <c r="K370" s="2"/>
      <c r="L370" s="2"/>
      <c r="M370" s="2"/>
      <c r="O370" s="65">
        <v>367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</row>
    <row r="371" spans="1:21" x14ac:dyDescent="0.25">
      <c r="A371" s="65">
        <v>36.799999999999997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/>
      <c r="I371" s="2"/>
      <c r="J371" s="2"/>
      <c r="K371" s="2"/>
      <c r="L371" s="2"/>
      <c r="M371" s="2"/>
      <c r="O371" s="65">
        <v>368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</row>
    <row r="372" spans="1:21" x14ac:dyDescent="0.25">
      <c r="A372" s="65">
        <v>36.9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/>
      <c r="I372" s="2"/>
      <c r="J372" s="2"/>
      <c r="K372" s="2"/>
      <c r="L372" s="2"/>
      <c r="M372" s="2"/>
      <c r="O372" s="65">
        <v>369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</row>
    <row r="373" spans="1:21" x14ac:dyDescent="0.25">
      <c r="A373" s="65">
        <v>37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/>
      <c r="I373" s="2"/>
      <c r="J373" s="2"/>
      <c r="K373" s="2"/>
      <c r="L373" s="2"/>
      <c r="M373" s="2"/>
      <c r="O373" s="65">
        <v>370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</row>
    <row r="374" spans="1:21" x14ac:dyDescent="0.25">
      <c r="A374" s="65">
        <v>37.1</v>
      </c>
      <c r="B374" s="2">
        <v>0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/>
      <c r="I374" s="2"/>
      <c r="J374" s="2"/>
      <c r="K374" s="2"/>
      <c r="L374" s="2"/>
      <c r="M374" s="2"/>
      <c r="O374" s="65">
        <v>371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</row>
    <row r="375" spans="1:21" x14ac:dyDescent="0.25">
      <c r="A375" s="65">
        <v>37.200000000000003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/>
      <c r="I375" s="2"/>
      <c r="J375" s="2"/>
      <c r="K375" s="2"/>
      <c r="L375" s="2"/>
      <c r="M375" s="2"/>
      <c r="O375" s="65">
        <v>372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</row>
    <row r="376" spans="1:21" x14ac:dyDescent="0.25">
      <c r="A376" s="65">
        <v>37.299999999999997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/>
      <c r="I376" s="2"/>
      <c r="J376" s="2"/>
      <c r="K376" s="2"/>
      <c r="L376" s="2"/>
      <c r="M376" s="2"/>
      <c r="O376" s="65">
        <v>373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</row>
    <row r="377" spans="1:21" x14ac:dyDescent="0.25">
      <c r="A377" s="65">
        <v>37.4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/>
      <c r="I377" s="2"/>
      <c r="J377" s="2"/>
      <c r="K377" s="2"/>
      <c r="L377" s="2"/>
      <c r="M377" s="2"/>
      <c r="O377" s="65">
        <v>374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</row>
    <row r="378" spans="1:21" x14ac:dyDescent="0.25">
      <c r="A378" s="65">
        <v>37.5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/>
      <c r="I378" s="2"/>
      <c r="J378" s="2"/>
      <c r="K378" s="2"/>
      <c r="L378" s="2"/>
      <c r="M378" s="2"/>
      <c r="O378" s="65">
        <v>375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</row>
    <row r="379" spans="1:21" x14ac:dyDescent="0.25">
      <c r="A379" s="65">
        <v>37.6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/>
      <c r="I379" s="2"/>
      <c r="J379" s="2"/>
      <c r="K379" s="2"/>
      <c r="L379" s="2"/>
      <c r="M379" s="2"/>
      <c r="O379" s="65">
        <v>376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</row>
    <row r="380" spans="1:21" x14ac:dyDescent="0.25">
      <c r="A380" s="65">
        <v>37.700000000000003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/>
      <c r="I380" s="2"/>
      <c r="J380" s="2"/>
      <c r="K380" s="2"/>
      <c r="L380" s="2"/>
      <c r="M380" s="2"/>
      <c r="O380" s="65">
        <v>377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</row>
    <row r="381" spans="1:21" x14ac:dyDescent="0.25">
      <c r="A381" s="65">
        <v>37.799999999999997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/>
      <c r="I381" s="2"/>
      <c r="J381" s="2"/>
      <c r="K381" s="2"/>
      <c r="L381" s="2"/>
      <c r="M381" s="2"/>
      <c r="O381" s="65">
        <v>378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</row>
    <row r="382" spans="1:21" x14ac:dyDescent="0.25">
      <c r="A382" s="65">
        <v>37.9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/>
      <c r="I382" s="2"/>
      <c r="J382" s="2"/>
      <c r="K382" s="2"/>
      <c r="L382" s="2"/>
      <c r="M382" s="2"/>
      <c r="O382" s="65">
        <v>379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</row>
    <row r="383" spans="1:21" x14ac:dyDescent="0.25">
      <c r="A383" s="65">
        <v>38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/>
      <c r="I383" s="2"/>
      <c r="J383" s="2"/>
      <c r="K383" s="2"/>
      <c r="L383" s="2"/>
      <c r="M383" s="2"/>
      <c r="O383" s="65">
        <v>380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</row>
    <row r="384" spans="1:21" x14ac:dyDescent="0.25">
      <c r="A384" s="65">
        <v>38.1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/>
      <c r="I384" s="2"/>
      <c r="J384" s="2"/>
      <c r="K384" s="2"/>
      <c r="L384" s="2"/>
      <c r="M384" s="2"/>
      <c r="O384" s="65">
        <v>381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</row>
    <row r="385" spans="1:21" x14ac:dyDescent="0.25">
      <c r="A385" s="65">
        <v>38.200000000000003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/>
      <c r="I385" s="2"/>
      <c r="J385" s="2"/>
      <c r="K385" s="2"/>
      <c r="L385" s="2"/>
      <c r="M385" s="2"/>
      <c r="O385" s="65">
        <v>382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</row>
    <row r="386" spans="1:21" x14ac:dyDescent="0.25">
      <c r="A386" s="65">
        <v>38.299999999999997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/>
      <c r="I386" s="2"/>
      <c r="J386" s="2"/>
      <c r="K386" s="2"/>
      <c r="L386" s="2"/>
      <c r="M386" s="2"/>
      <c r="O386" s="65">
        <v>383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</row>
    <row r="387" spans="1:21" x14ac:dyDescent="0.25">
      <c r="A387" s="65">
        <v>38.4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/>
      <c r="I387" s="2"/>
      <c r="J387" s="2"/>
      <c r="K387" s="2"/>
      <c r="L387" s="2"/>
      <c r="M387" s="2"/>
      <c r="O387" s="65">
        <v>384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</row>
    <row r="388" spans="1:21" x14ac:dyDescent="0.25">
      <c r="A388" s="65">
        <v>38.5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/>
      <c r="I388" s="2"/>
      <c r="J388" s="2"/>
      <c r="K388" s="2"/>
      <c r="L388" s="2"/>
      <c r="M388" s="2"/>
      <c r="O388" s="65">
        <v>385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</row>
    <row r="389" spans="1:21" x14ac:dyDescent="0.25">
      <c r="A389" s="65">
        <v>38.6</v>
      </c>
      <c r="B389" s="2">
        <v>0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/>
      <c r="I389" s="2"/>
      <c r="J389" s="2"/>
      <c r="K389" s="2"/>
      <c r="L389" s="2"/>
      <c r="M389" s="2"/>
      <c r="O389" s="65">
        <v>386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</row>
    <row r="390" spans="1:21" x14ac:dyDescent="0.25">
      <c r="A390" s="65">
        <v>38.700000000000003</v>
      </c>
      <c r="B390" s="2">
        <v>0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/>
      <c r="I390" s="2"/>
      <c r="J390" s="2"/>
      <c r="K390" s="2"/>
      <c r="L390" s="2"/>
      <c r="M390" s="2"/>
      <c r="O390" s="65">
        <v>387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</row>
    <row r="391" spans="1:21" x14ac:dyDescent="0.25">
      <c r="A391" s="65">
        <v>38.799999999999997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/>
      <c r="I391" s="2"/>
      <c r="J391" s="2"/>
      <c r="K391" s="2"/>
      <c r="L391" s="2"/>
      <c r="M391" s="2"/>
      <c r="O391" s="65">
        <v>388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</row>
    <row r="392" spans="1:21" x14ac:dyDescent="0.25">
      <c r="A392" s="65">
        <v>38.9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/>
      <c r="I392" s="2"/>
      <c r="J392" s="2"/>
      <c r="K392" s="2"/>
      <c r="L392" s="2"/>
      <c r="M392" s="2"/>
      <c r="O392" s="65">
        <v>389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</row>
    <row r="393" spans="1:21" x14ac:dyDescent="0.25">
      <c r="A393" s="65">
        <v>39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/>
      <c r="I393" s="2"/>
      <c r="J393" s="2"/>
      <c r="K393" s="2"/>
      <c r="L393" s="2"/>
      <c r="M393" s="2"/>
      <c r="O393" s="65">
        <v>390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</row>
    <row r="394" spans="1:21" x14ac:dyDescent="0.25">
      <c r="A394" s="65">
        <v>39.1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/>
      <c r="I394" s="2"/>
      <c r="J394" s="2"/>
      <c r="K394" s="2"/>
      <c r="L394" s="2"/>
      <c r="M394" s="2"/>
      <c r="O394" s="65">
        <v>391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</row>
    <row r="395" spans="1:21" x14ac:dyDescent="0.25">
      <c r="A395" s="65">
        <v>39.200000000000003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/>
      <c r="I395" s="2"/>
      <c r="J395" s="2"/>
      <c r="K395" s="2"/>
      <c r="L395" s="2"/>
      <c r="M395" s="2"/>
      <c r="O395" s="65">
        <v>392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</row>
    <row r="396" spans="1:21" x14ac:dyDescent="0.25">
      <c r="A396" s="65">
        <v>39.299999999999997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/>
      <c r="I396" s="2"/>
      <c r="J396" s="2"/>
      <c r="K396" s="2"/>
      <c r="L396" s="2"/>
      <c r="M396" s="2"/>
      <c r="O396" s="65">
        <v>393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</row>
    <row r="397" spans="1:21" x14ac:dyDescent="0.25">
      <c r="A397" s="65">
        <v>39.4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/>
      <c r="I397" s="2"/>
      <c r="J397" s="2"/>
      <c r="K397" s="2"/>
      <c r="L397" s="2"/>
      <c r="M397" s="2"/>
      <c r="O397" s="65">
        <v>394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</row>
    <row r="398" spans="1:21" x14ac:dyDescent="0.25">
      <c r="A398" s="65">
        <v>39.5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/>
      <c r="I398" s="2"/>
      <c r="J398" s="2"/>
      <c r="K398" s="2"/>
      <c r="L398" s="2"/>
      <c r="M398" s="2"/>
      <c r="O398" s="65">
        <v>395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</row>
    <row r="399" spans="1:21" x14ac:dyDescent="0.25">
      <c r="A399" s="65">
        <v>39.6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/>
      <c r="I399" s="2"/>
      <c r="J399" s="2"/>
      <c r="K399" s="2"/>
      <c r="L399" s="2"/>
      <c r="M399" s="2"/>
      <c r="O399" s="65">
        <v>396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</row>
    <row r="400" spans="1:21" x14ac:dyDescent="0.25">
      <c r="A400" s="65">
        <v>39.700000000000003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/>
      <c r="I400" s="2"/>
      <c r="J400" s="2"/>
      <c r="K400" s="2"/>
      <c r="L400" s="2"/>
      <c r="M400" s="2"/>
      <c r="O400" s="65">
        <v>397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</row>
    <row r="401" spans="1:21" x14ac:dyDescent="0.25">
      <c r="A401" s="65">
        <v>39.799999999999997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/>
      <c r="I401" s="2"/>
      <c r="J401" s="2"/>
      <c r="K401" s="2"/>
      <c r="L401" s="2"/>
      <c r="M401" s="2"/>
      <c r="O401" s="65">
        <v>398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</row>
    <row r="402" spans="1:21" x14ac:dyDescent="0.25">
      <c r="A402" s="65">
        <v>39.9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/>
      <c r="I402" s="2"/>
      <c r="J402" s="2"/>
      <c r="K402" s="2"/>
      <c r="L402" s="2"/>
      <c r="M402" s="2"/>
      <c r="O402" s="65">
        <v>399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</row>
    <row r="403" spans="1:21" x14ac:dyDescent="0.25">
      <c r="A403" s="65">
        <v>40</v>
      </c>
      <c r="B403" s="2">
        <v>0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/>
      <c r="I403" s="2"/>
      <c r="J403" s="2"/>
      <c r="K403" s="2"/>
      <c r="L403" s="2"/>
      <c r="M403" s="2"/>
      <c r="O403" s="65">
        <v>400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</row>
    <row r="404" spans="1:21" x14ac:dyDescent="0.25">
      <c r="A404" s="65">
        <v>40.1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/>
      <c r="I404" s="2"/>
      <c r="J404" s="2"/>
      <c r="K404" s="2"/>
      <c r="L404" s="2"/>
      <c r="M404" s="2"/>
      <c r="O404" s="65">
        <v>401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</row>
    <row r="405" spans="1:21" x14ac:dyDescent="0.25">
      <c r="A405" s="65">
        <v>40.200000000000003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/>
      <c r="I405" s="2"/>
      <c r="J405" s="2"/>
      <c r="K405" s="2"/>
      <c r="L405" s="2"/>
      <c r="M405" s="2"/>
      <c r="O405" s="65">
        <v>402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</row>
    <row r="406" spans="1:21" x14ac:dyDescent="0.25">
      <c r="A406" s="65">
        <v>40.299999999999997</v>
      </c>
      <c r="B406" s="2">
        <v>0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/>
      <c r="I406" s="2"/>
      <c r="J406" s="2"/>
      <c r="K406" s="2"/>
      <c r="L406" s="2"/>
      <c r="M406" s="2"/>
      <c r="O406" s="65">
        <v>403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</row>
    <row r="407" spans="1:21" x14ac:dyDescent="0.25">
      <c r="A407" s="65">
        <v>40.4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/>
      <c r="I407" s="2"/>
      <c r="J407" s="2"/>
      <c r="K407" s="2"/>
      <c r="L407" s="2"/>
      <c r="M407" s="2"/>
      <c r="O407" s="65">
        <v>404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</row>
    <row r="408" spans="1:21" x14ac:dyDescent="0.25">
      <c r="A408" s="65">
        <v>40.5</v>
      </c>
      <c r="B408" s="2">
        <v>0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/>
      <c r="I408" s="2"/>
      <c r="J408" s="2"/>
      <c r="K408" s="2"/>
      <c r="L408" s="2"/>
      <c r="M408" s="2"/>
      <c r="O408" s="65">
        <v>405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</row>
    <row r="409" spans="1:21" x14ac:dyDescent="0.25">
      <c r="A409" s="65">
        <v>40.6</v>
      </c>
      <c r="B409" s="2">
        <v>0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/>
      <c r="I409" s="2"/>
      <c r="J409" s="2"/>
      <c r="K409" s="2"/>
      <c r="L409" s="2"/>
      <c r="M409" s="2"/>
      <c r="O409" s="65">
        <v>406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</row>
    <row r="410" spans="1:21" x14ac:dyDescent="0.25">
      <c r="A410" s="65">
        <v>40.700000000000003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/>
      <c r="I410" s="2"/>
      <c r="J410" s="2"/>
      <c r="K410" s="2"/>
      <c r="L410" s="2"/>
      <c r="M410" s="2"/>
      <c r="O410" s="65">
        <v>407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</row>
    <row r="411" spans="1:21" x14ac:dyDescent="0.25">
      <c r="A411" s="65">
        <v>40.799999999999997</v>
      </c>
      <c r="B411" s="2">
        <v>0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/>
      <c r="I411" s="2"/>
      <c r="J411" s="2"/>
      <c r="K411" s="2"/>
      <c r="L411" s="2"/>
      <c r="M411" s="2"/>
      <c r="O411" s="65">
        <v>408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</row>
    <row r="412" spans="1:21" x14ac:dyDescent="0.25">
      <c r="A412" s="65">
        <v>40.9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/>
      <c r="I412" s="2"/>
      <c r="J412" s="2"/>
      <c r="K412" s="2"/>
      <c r="L412" s="2"/>
      <c r="M412" s="2"/>
      <c r="O412" s="65">
        <v>409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</row>
    <row r="413" spans="1:21" x14ac:dyDescent="0.25">
      <c r="A413" s="65">
        <v>41</v>
      </c>
      <c r="B413" s="2">
        <v>0</v>
      </c>
      <c r="C413" s="2">
        <v>0</v>
      </c>
      <c r="D413" s="2">
        <v>0</v>
      </c>
      <c r="E413" s="2">
        <v>0</v>
      </c>
      <c r="F413" s="2">
        <v>0</v>
      </c>
      <c r="G413" s="2">
        <v>0</v>
      </c>
      <c r="H413" s="2"/>
      <c r="I413" s="2"/>
      <c r="J413" s="2"/>
      <c r="K413" s="2"/>
      <c r="L413" s="2"/>
      <c r="M413" s="2"/>
      <c r="O413" s="65">
        <v>410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</row>
    <row r="414" spans="1:21" x14ac:dyDescent="0.25">
      <c r="A414" s="65">
        <v>41.1</v>
      </c>
      <c r="B414" s="2">
        <v>0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/>
      <c r="I414" s="2"/>
      <c r="J414" s="2"/>
      <c r="K414" s="2"/>
      <c r="L414" s="2"/>
      <c r="M414" s="2"/>
      <c r="O414" s="65">
        <v>411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</row>
    <row r="415" spans="1:21" x14ac:dyDescent="0.25">
      <c r="A415" s="65">
        <v>41.2</v>
      </c>
      <c r="B415" s="2">
        <v>0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/>
      <c r="I415" s="2"/>
      <c r="J415" s="2"/>
      <c r="K415" s="2"/>
      <c r="L415" s="2"/>
      <c r="M415" s="2"/>
      <c r="O415" s="65">
        <v>412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</row>
    <row r="416" spans="1:21" x14ac:dyDescent="0.25">
      <c r="A416" s="65">
        <v>41.3</v>
      </c>
      <c r="B416" s="2">
        <v>0</v>
      </c>
      <c r="C416" s="2">
        <v>0</v>
      </c>
      <c r="D416" s="2">
        <v>0</v>
      </c>
      <c r="E416" s="2">
        <v>0</v>
      </c>
      <c r="F416" s="2">
        <v>0</v>
      </c>
      <c r="G416" s="2">
        <v>0</v>
      </c>
      <c r="H416" s="2"/>
      <c r="I416" s="2"/>
      <c r="J416" s="2"/>
      <c r="K416" s="2"/>
      <c r="L416" s="2"/>
      <c r="M416" s="2"/>
      <c r="O416" s="65">
        <v>413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</row>
    <row r="417" spans="1:21" x14ac:dyDescent="0.25">
      <c r="A417" s="65">
        <v>41.4</v>
      </c>
      <c r="B417" s="2">
        <v>0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/>
      <c r="I417" s="2"/>
      <c r="J417" s="2"/>
      <c r="K417" s="2"/>
      <c r="L417" s="2"/>
      <c r="M417" s="2"/>
      <c r="O417" s="65">
        <v>414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</row>
    <row r="418" spans="1:21" x14ac:dyDescent="0.25">
      <c r="A418" s="65">
        <v>41.5</v>
      </c>
      <c r="B418" s="2">
        <v>0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/>
      <c r="I418" s="2"/>
      <c r="J418" s="2"/>
      <c r="K418" s="2"/>
      <c r="L418" s="2"/>
      <c r="M418" s="2"/>
      <c r="O418" s="65">
        <v>415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</row>
    <row r="419" spans="1:21" x14ac:dyDescent="0.25">
      <c r="A419" s="65">
        <v>41.6</v>
      </c>
      <c r="B419" s="2">
        <v>0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/>
      <c r="I419" s="2"/>
      <c r="J419" s="2"/>
      <c r="K419" s="2"/>
      <c r="L419" s="2"/>
      <c r="M419" s="2"/>
      <c r="O419" s="65">
        <v>416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</row>
    <row r="420" spans="1:21" x14ac:dyDescent="0.25">
      <c r="A420" s="65">
        <v>41.7</v>
      </c>
      <c r="B420" s="2">
        <v>0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/>
      <c r="I420" s="2"/>
      <c r="J420" s="2"/>
      <c r="K420" s="2"/>
      <c r="L420" s="2"/>
      <c r="M420" s="2"/>
      <c r="O420" s="65">
        <v>417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</row>
    <row r="421" spans="1:21" x14ac:dyDescent="0.25">
      <c r="A421" s="65">
        <v>41.8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/>
      <c r="I421" s="2"/>
      <c r="J421" s="2"/>
      <c r="K421" s="2"/>
      <c r="L421" s="2"/>
      <c r="M421" s="2"/>
      <c r="O421" s="65">
        <v>418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</row>
    <row r="422" spans="1:21" x14ac:dyDescent="0.25">
      <c r="A422" s="65">
        <v>41.9</v>
      </c>
      <c r="B422" s="2">
        <v>0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/>
      <c r="I422" s="2"/>
      <c r="J422" s="2"/>
      <c r="K422" s="2"/>
      <c r="L422" s="2"/>
      <c r="M422" s="2"/>
      <c r="O422" s="65">
        <v>419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</row>
    <row r="423" spans="1:21" x14ac:dyDescent="0.25">
      <c r="A423" s="65">
        <v>42</v>
      </c>
      <c r="B423" s="2">
        <v>0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/>
      <c r="I423" s="2"/>
      <c r="J423" s="2"/>
      <c r="K423" s="2"/>
      <c r="L423" s="2"/>
      <c r="M423" s="2"/>
      <c r="O423" s="65">
        <v>420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</row>
    <row r="424" spans="1:21" x14ac:dyDescent="0.25">
      <c r="A424" s="65">
        <v>42.1</v>
      </c>
      <c r="B424" s="2">
        <v>0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/>
      <c r="I424" s="2"/>
      <c r="J424" s="2"/>
      <c r="K424" s="2"/>
      <c r="L424" s="2"/>
      <c r="M424" s="2"/>
      <c r="O424" s="65">
        <v>421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</row>
    <row r="425" spans="1:21" x14ac:dyDescent="0.25">
      <c r="A425" s="65">
        <v>42.2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/>
      <c r="I425" s="2"/>
      <c r="J425" s="2"/>
      <c r="K425" s="2"/>
      <c r="L425" s="2"/>
      <c r="M425" s="2"/>
      <c r="O425" s="65">
        <v>422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</row>
    <row r="426" spans="1:21" x14ac:dyDescent="0.25">
      <c r="A426" s="65">
        <v>42.3</v>
      </c>
      <c r="B426" s="2">
        <v>0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/>
      <c r="I426" s="2"/>
      <c r="J426" s="2"/>
      <c r="K426" s="2"/>
      <c r="L426" s="2"/>
      <c r="M426" s="2"/>
      <c r="O426" s="65">
        <v>423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</row>
    <row r="427" spans="1:21" x14ac:dyDescent="0.25">
      <c r="A427" s="65">
        <v>42.4</v>
      </c>
      <c r="B427" s="2">
        <v>0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/>
      <c r="I427" s="2"/>
      <c r="J427" s="2"/>
      <c r="K427" s="2"/>
      <c r="L427" s="2"/>
      <c r="M427" s="2"/>
      <c r="O427" s="65">
        <v>424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</row>
    <row r="428" spans="1:21" x14ac:dyDescent="0.25">
      <c r="A428" s="65">
        <v>42.5</v>
      </c>
      <c r="B428" s="2">
        <v>0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/>
      <c r="I428" s="2"/>
      <c r="J428" s="2"/>
      <c r="K428" s="2"/>
      <c r="L428" s="2"/>
      <c r="M428" s="2"/>
      <c r="O428" s="65">
        <v>425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</row>
    <row r="429" spans="1:21" x14ac:dyDescent="0.25">
      <c r="A429" s="65">
        <v>42.6</v>
      </c>
      <c r="B429" s="2">
        <v>0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/>
      <c r="I429" s="2"/>
      <c r="J429" s="2"/>
      <c r="K429" s="2"/>
      <c r="L429" s="2"/>
      <c r="M429" s="2"/>
      <c r="O429" s="65">
        <v>426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</row>
    <row r="430" spans="1:21" x14ac:dyDescent="0.25">
      <c r="A430" s="65">
        <v>42.7</v>
      </c>
      <c r="B430" s="2">
        <v>0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/>
      <c r="I430" s="2"/>
      <c r="J430" s="2"/>
      <c r="K430" s="2"/>
      <c r="L430" s="2"/>
      <c r="M430" s="2"/>
      <c r="O430" s="65">
        <v>427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</row>
    <row r="431" spans="1:21" x14ac:dyDescent="0.25">
      <c r="A431" s="65">
        <v>42.8</v>
      </c>
      <c r="B431" s="2">
        <v>0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s="2"/>
      <c r="I431" s="2"/>
      <c r="J431" s="2"/>
      <c r="K431" s="2"/>
      <c r="L431" s="2"/>
      <c r="M431" s="2"/>
      <c r="O431" s="65">
        <v>428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</row>
    <row r="432" spans="1:21" x14ac:dyDescent="0.25">
      <c r="A432" s="65">
        <v>42.9</v>
      </c>
      <c r="B432" s="2">
        <v>0</v>
      </c>
      <c r="C432" s="2">
        <v>0</v>
      </c>
      <c r="D432" s="2">
        <v>0</v>
      </c>
      <c r="E432" s="2">
        <v>0</v>
      </c>
      <c r="F432" s="2">
        <v>0</v>
      </c>
      <c r="G432" s="2">
        <v>0</v>
      </c>
      <c r="H432" s="2"/>
      <c r="I432" s="2"/>
      <c r="J432" s="2"/>
      <c r="K432" s="2"/>
      <c r="L432" s="2"/>
      <c r="M432" s="2"/>
      <c r="O432" s="65">
        <v>429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</row>
    <row r="433" spans="1:21" x14ac:dyDescent="0.25">
      <c r="A433" s="65">
        <v>43</v>
      </c>
      <c r="B433" s="2">
        <v>0</v>
      </c>
      <c r="C433" s="2">
        <v>0</v>
      </c>
      <c r="D433" s="2">
        <v>0</v>
      </c>
      <c r="E433" s="2">
        <v>0</v>
      </c>
      <c r="F433" s="2">
        <v>0</v>
      </c>
      <c r="G433" s="2">
        <v>0</v>
      </c>
      <c r="H433" s="2"/>
      <c r="I433" s="2"/>
      <c r="J433" s="2"/>
      <c r="K433" s="2"/>
      <c r="L433" s="2"/>
      <c r="M433" s="2"/>
      <c r="O433" s="65">
        <v>430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</row>
    <row r="434" spans="1:21" x14ac:dyDescent="0.25">
      <c r="A434" s="65">
        <v>43.1</v>
      </c>
      <c r="B434" s="2">
        <v>0</v>
      </c>
      <c r="C434" s="2">
        <v>0</v>
      </c>
      <c r="D434" s="2">
        <v>0</v>
      </c>
      <c r="E434" s="2">
        <v>0</v>
      </c>
      <c r="F434" s="2">
        <v>0</v>
      </c>
      <c r="G434" s="2">
        <v>0</v>
      </c>
      <c r="H434" s="2"/>
      <c r="I434" s="2"/>
      <c r="J434" s="2"/>
      <c r="K434" s="2"/>
      <c r="L434" s="2"/>
      <c r="M434" s="2"/>
      <c r="O434" s="65">
        <v>431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</row>
    <row r="435" spans="1:21" x14ac:dyDescent="0.25">
      <c r="A435" s="65">
        <v>43.2</v>
      </c>
      <c r="B435" s="2">
        <v>0</v>
      </c>
      <c r="C435" s="2">
        <v>0</v>
      </c>
      <c r="D435" s="2">
        <v>0</v>
      </c>
      <c r="E435" s="2">
        <v>0</v>
      </c>
      <c r="F435" s="2">
        <v>0</v>
      </c>
      <c r="G435" s="2">
        <v>0</v>
      </c>
      <c r="H435" s="2"/>
      <c r="I435" s="2"/>
      <c r="J435" s="2"/>
      <c r="K435" s="2"/>
      <c r="L435" s="2"/>
      <c r="M435" s="2"/>
      <c r="O435" s="65">
        <v>432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</row>
    <row r="436" spans="1:21" x14ac:dyDescent="0.25">
      <c r="A436" s="65">
        <v>43.3</v>
      </c>
      <c r="B436" s="2">
        <v>0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/>
      <c r="I436" s="2"/>
      <c r="J436" s="2"/>
      <c r="K436" s="2"/>
      <c r="L436" s="2"/>
      <c r="M436" s="2"/>
      <c r="O436" s="65">
        <v>433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</row>
    <row r="437" spans="1:21" x14ac:dyDescent="0.25">
      <c r="A437" s="65">
        <v>43.4</v>
      </c>
      <c r="B437" s="2">
        <v>0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/>
      <c r="I437" s="2"/>
      <c r="J437" s="2"/>
      <c r="K437" s="2"/>
      <c r="L437" s="2"/>
      <c r="M437" s="2"/>
      <c r="O437" s="65">
        <v>434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</row>
    <row r="438" spans="1:21" x14ac:dyDescent="0.25">
      <c r="A438" s="65">
        <v>43.5</v>
      </c>
      <c r="B438" s="2">
        <v>0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/>
      <c r="I438" s="2"/>
      <c r="J438" s="2"/>
      <c r="K438" s="2"/>
      <c r="L438" s="2"/>
      <c r="M438" s="2"/>
      <c r="O438" s="65">
        <v>435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</row>
    <row r="439" spans="1:21" x14ac:dyDescent="0.25">
      <c r="A439" s="65">
        <v>43.6</v>
      </c>
      <c r="B439" s="2">
        <v>0</v>
      </c>
      <c r="C439" s="2">
        <v>0</v>
      </c>
      <c r="D439" s="2">
        <v>0</v>
      </c>
      <c r="E439" s="2">
        <v>0</v>
      </c>
      <c r="F439" s="2">
        <v>0</v>
      </c>
      <c r="G439" s="2">
        <v>0</v>
      </c>
      <c r="H439" s="2"/>
      <c r="I439" s="2"/>
      <c r="J439" s="2"/>
      <c r="K439" s="2"/>
      <c r="L439" s="2"/>
      <c r="M439" s="2"/>
      <c r="O439" s="65">
        <v>436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</row>
    <row r="440" spans="1:21" x14ac:dyDescent="0.25">
      <c r="A440" s="65">
        <v>43.7</v>
      </c>
      <c r="B440" s="2">
        <v>0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s="2"/>
      <c r="I440" s="2"/>
      <c r="J440" s="2"/>
      <c r="K440" s="2"/>
      <c r="L440" s="2"/>
      <c r="M440" s="2"/>
      <c r="O440" s="65">
        <v>437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</row>
    <row r="441" spans="1:21" x14ac:dyDescent="0.25">
      <c r="A441" s="65">
        <v>43.8</v>
      </c>
      <c r="B441" s="2">
        <v>0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/>
      <c r="I441" s="2"/>
      <c r="J441" s="2"/>
      <c r="K441" s="2"/>
      <c r="L441" s="2"/>
      <c r="M441" s="2"/>
      <c r="O441" s="65">
        <v>438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</row>
    <row r="442" spans="1:21" x14ac:dyDescent="0.25">
      <c r="A442" s="65">
        <v>43.9</v>
      </c>
      <c r="B442" s="2">
        <v>0</v>
      </c>
      <c r="C442" s="2">
        <v>0</v>
      </c>
      <c r="D442" s="2">
        <v>0</v>
      </c>
      <c r="E442" s="2">
        <v>0</v>
      </c>
      <c r="F442" s="2">
        <v>0</v>
      </c>
      <c r="G442" s="2">
        <v>0</v>
      </c>
      <c r="H442" s="2"/>
      <c r="I442" s="2"/>
      <c r="J442" s="2"/>
      <c r="K442" s="2"/>
      <c r="L442" s="2"/>
      <c r="M442" s="2"/>
      <c r="O442" s="65">
        <v>439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</row>
    <row r="443" spans="1:21" x14ac:dyDescent="0.25">
      <c r="A443" s="65">
        <v>44</v>
      </c>
      <c r="B443" s="2">
        <v>0</v>
      </c>
      <c r="C443" s="2">
        <v>0</v>
      </c>
      <c r="D443" s="2">
        <v>0</v>
      </c>
      <c r="E443" s="2">
        <v>0</v>
      </c>
      <c r="F443" s="2">
        <v>0</v>
      </c>
      <c r="G443" s="2">
        <v>0</v>
      </c>
      <c r="H443" s="2"/>
      <c r="I443" s="2"/>
      <c r="J443" s="2"/>
      <c r="K443" s="2"/>
      <c r="L443" s="2"/>
      <c r="M443" s="2"/>
      <c r="O443" s="65">
        <v>440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</row>
    <row r="444" spans="1:21" x14ac:dyDescent="0.25">
      <c r="A444" s="65">
        <v>44.1</v>
      </c>
      <c r="B444" s="2">
        <v>0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/>
      <c r="I444" s="2"/>
      <c r="J444" s="2"/>
      <c r="K444" s="2"/>
      <c r="L444" s="2"/>
      <c r="M444" s="2"/>
      <c r="O444" s="65">
        <v>441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</row>
    <row r="445" spans="1:21" x14ac:dyDescent="0.25">
      <c r="A445" s="65">
        <v>44.2</v>
      </c>
      <c r="B445" s="2">
        <v>0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/>
      <c r="I445" s="2"/>
      <c r="J445" s="2"/>
      <c r="K445" s="2"/>
      <c r="L445" s="2"/>
      <c r="M445" s="2"/>
      <c r="O445" s="65">
        <v>442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</row>
    <row r="446" spans="1:21" x14ac:dyDescent="0.25">
      <c r="A446" s="65">
        <v>44.3</v>
      </c>
      <c r="B446" s="2">
        <v>0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/>
      <c r="I446" s="2"/>
      <c r="J446" s="2"/>
      <c r="K446" s="2"/>
      <c r="L446" s="2"/>
      <c r="M446" s="2"/>
      <c r="O446" s="65">
        <v>443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</row>
    <row r="447" spans="1:21" x14ac:dyDescent="0.25">
      <c r="A447" s="65">
        <v>44.4</v>
      </c>
      <c r="B447" s="2">
        <v>0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/>
      <c r="I447" s="2"/>
      <c r="J447" s="2"/>
      <c r="K447" s="2"/>
      <c r="L447" s="2"/>
      <c r="M447" s="2"/>
      <c r="O447" s="65">
        <v>444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</row>
    <row r="448" spans="1:21" x14ac:dyDescent="0.25">
      <c r="A448" s="65">
        <v>44.5</v>
      </c>
      <c r="B448" s="2">
        <v>0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/>
      <c r="I448" s="2"/>
      <c r="J448" s="2"/>
      <c r="K448" s="2"/>
      <c r="L448" s="2"/>
      <c r="M448" s="2"/>
      <c r="O448" s="65">
        <v>445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</row>
    <row r="449" spans="1:21" x14ac:dyDescent="0.25">
      <c r="A449" s="65">
        <v>44.6</v>
      </c>
      <c r="B449" s="2">
        <v>0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/>
      <c r="I449" s="2"/>
      <c r="J449" s="2"/>
      <c r="K449" s="2"/>
      <c r="L449" s="2"/>
      <c r="M449" s="2"/>
      <c r="O449" s="65">
        <v>446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</row>
    <row r="450" spans="1:21" x14ac:dyDescent="0.25">
      <c r="A450" s="65">
        <v>44.7</v>
      </c>
      <c r="B450" s="2">
        <v>0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/>
      <c r="I450" s="2"/>
      <c r="J450" s="2"/>
      <c r="K450" s="2"/>
      <c r="L450" s="2"/>
      <c r="M450" s="2"/>
      <c r="O450" s="65">
        <v>447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</row>
    <row r="451" spans="1:21" x14ac:dyDescent="0.25">
      <c r="A451" s="65">
        <v>44.8</v>
      </c>
      <c r="B451" s="2">
        <v>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/>
      <c r="I451" s="2"/>
      <c r="J451" s="2"/>
      <c r="K451" s="2"/>
      <c r="L451" s="2"/>
      <c r="M451" s="2"/>
      <c r="O451" s="65">
        <v>448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</row>
    <row r="452" spans="1:21" x14ac:dyDescent="0.25">
      <c r="A452" s="65">
        <v>44.9</v>
      </c>
      <c r="B452" s="2">
        <v>0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/>
      <c r="I452" s="2"/>
      <c r="J452" s="2"/>
      <c r="K452" s="2"/>
      <c r="L452" s="2"/>
      <c r="M452" s="2"/>
      <c r="O452" s="65">
        <v>449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</row>
    <row r="453" spans="1:21" x14ac:dyDescent="0.25">
      <c r="A453" s="65">
        <v>45</v>
      </c>
      <c r="B453" s="2">
        <v>0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/>
      <c r="I453" s="2"/>
      <c r="J453" s="2"/>
      <c r="K453" s="2"/>
      <c r="L453" s="2"/>
      <c r="M453" s="2"/>
      <c r="O453" s="65">
        <v>450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</row>
    <row r="454" spans="1:21" x14ac:dyDescent="0.25">
      <c r="A454" s="65">
        <v>45.1</v>
      </c>
      <c r="B454" s="2">
        <v>0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/>
      <c r="I454" s="2"/>
      <c r="J454" s="2"/>
      <c r="K454" s="2"/>
      <c r="L454" s="2"/>
      <c r="M454" s="2"/>
      <c r="O454" s="65">
        <v>451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</row>
    <row r="455" spans="1:21" x14ac:dyDescent="0.25">
      <c r="A455" s="65">
        <v>45.2</v>
      </c>
      <c r="B455" s="2">
        <v>0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/>
      <c r="I455" s="2"/>
      <c r="J455" s="2"/>
      <c r="K455" s="2"/>
      <c r="L455" s="2"/>
      <c r="M455" s="2"/>
      <c r="O455" s="65">
        <v>452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</row>
    <row r="456" spans="1:21" x14ac:dyDescent="0.25">
      <c r="A456" s="65">
        <v>45.3</v>
      </c>
      <c r="B456" s="2">
        <v>0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/>
      <c r="I456" s="2"/>
      <c r="J456" s="2"/>
      <c r="K456" s="2"/>
      <c r="L456" s="2"/>
      <c r="M456" s="2"/>
      <c r="O456" s="65">
        <v>453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</row>
    <row r="457" spans="1:21" x14ac:dyDescent="0.25">
      <c r="A457" s="65">
        <v>45.4</v>
      </c>
      <c r="B457" s="2">
        <v>0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/>
      <c r="I457" s="2"/>
      <c r="J457" s="2"/>
      <c r="K457" s="2"/>
      <c r="L457" s="2"/>
      <c r="M457" s="2"/>
      <c r="O457" s="65">
        <v>454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</row>
    <row r="458" spans="1:21" x14ac:dyDescent="0.25">
      <c r="A458" s="65">
        <v>45.5</v>
      </c>
      <c r="B458" s="2">
        <v>0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/>
      <c r="I458" s="2"/>
      <c r="J458" s="2"/>
      <c r="K458" s="2"/>
      <c r="L458" s="2"/>
      <c r="M458" s="2"/>
      <c r="O458" s="65">
        <v>455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</row>
    <row r="459" spans="1:21" x14ac:dyDescent="0.25">
      <c r="A459" s="65">
        <v>45.6</v>
      </c>
      <c r="B459" s="2">
        <v>0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/>
      <c r="I459" s="2"/>
      <c r="J459" s="2"/>
      <c r="K459" s="2"/>
      <c r="L459" s="2"/>
      <c r="M459" s="2"/>
      <c r="O459" s="65">
        <v>456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</row>
    <row r="460" spans="1:21" x14ac:dyDescent="0.25">
      <c r="A460" s="65">
        <v>45.7</v>
      </c>
      <c r="B460" s="2">
        <v>0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/>
      <c r="I460" s="2"/>
      <c r="J460" s="2"/>
      <c r="K460" s="2"/>
      <c r="L460" s="2"/>
      <c r="M460" s="2"/>
      <c r="O460" s="65">
        <v>457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</row>
    <row r="461" spans="1:21" x14ac:dyDescent="0.25">
      <c r="A461" s="65">
        <v>45.8</v>
      </c>
      <c r="B461" s="2">
        <v>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/>
      <c r="I461" s="2"/>
      <c r="J461" s="2"/>
      <c r="K461" s="2"/>
      <c r="L461" s="2"/>
      <c r="M461" s="2"/>
      <c r="O461" s="65">
        <v>458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</row>
    <row r="462" spans="1:21" x14ac:dyDescent="0.25">
      <c r="A462" s="65">
        <v>45.9</v>
      </c>
      <c r="B462" s="2">
        <v>0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/>
      <c r="I462" s="2"/>
      <c r="J462" s="2"/>
      <c r="K462" s="2"/>
      <c r="L462" s="2"/>
      <c r="M462" s="2"/>
      <c r="O462" s="65">
        <v>459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</row>
    <row r="463" spans="1:21" x14ac:dyDescent="0.25">
      <c r="A463" s="65">
        <v>46</v>
      </c>
      <c r="B463" s="2">
        <v>0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/>
      <c r="I463" s="2"/>
      <c r="J463" s="2"/>
      <c r="K463" s="2"/>
      <c r="L463" s="2"/>
      <c r="M463" s="2"/>
      <c r="O463" s="65">
        <v>460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</row>
    <row r="464" spans="1:21" x14ac:dyDescent="0.25">
      <c r="A464" s="65">
        <v>46.1</v>
      </c>
      <c r="B464" s="2">
        <v>0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/>
      <c r="I464" s="2"/>
      <c r="J464" s="2"/>
      <c r="K464" s="2"/>
      <c r="L464" s="2"/>
      <c r="M464" s="2"/>
      <c r="O464" s="65">
        <v>461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</row>
    <row r="465" spans="1:21" x14ac:dyDescent="0.25">
      <c r="A465" s="65">
        <v>46.2</v>
      </c>
      <c r="B465" s="2">
        <v>0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/>
      <c r="I465" s="2"/>
      <c r="J465" s="2"/>
      <c r="K465" s="2"/>
      <c r="L465" s="2"/>
      <c r="M465" s="2"/>
      <c r="O465" s="65">
        <v>462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</row>
    <row r="466" spans="1:21" x14ac:dyDescent="0.25">
      <c r="A466" s="65">
        <v>46.3</v>
      </c>
      <c r="B466" s="2">
        <v>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/>
      <c r="I466" s="2"/>
      <c r="J466" s="2"/>
      <c r="K466" s="2"/>
      <c r="L466" s="2"/>
      <c r="M466" s="2"/>
      <c r="O466" s="65">
        <v>463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</row>
    <row r="467" spans="1:21" x14ac:dyDescent="0.25">
      <c r="A467" s="65">
        <v>46.4</v>
      </c>
      <c r="B467" s="2">
        <v>0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/>
      <c r="I467" s="2"/>
      <c r="J467" s="2"/>
      <c r="K467" s="2"/>
      <c r="L467" s="2"/>
      <c r="M467" s="2"/>
      <c r="O467" s="65">
        <v>464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</row>
    <row r="468" spans="1:21" x14ac:dyDescent="0.25">
      <c r="A468" s="65">
        <v>46.5</v>
      </c>
      <c r="B468" s="2">
        <v>0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/>
      <c r="I468" s="2"/>
      <c r="J468" s="2"/>
      <c r="K468" s="2"/>
      <c r="L468" s="2"/>
      <c r="M468" s="2"/>
      <c r="O468" s="65">
        <v>465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</row>
    <row r="469" spans="1:21" x14ac:dyDescent="0.25">
      <c r="A469" s="65">
        <v>46.6</v>
      </c>
      <c r="B469" s="2">
        <v>0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/>
      <c r="I469" s="2"/>
      <c r="J469" s="2"/>
      <c r="K469" s="2"/>
      <c r="L469" s="2"/>
      <c r="M469" s="2"/>
      <c r="O469" s="65">
        <v>466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</row>
    <row r="470" spans="1:21" x14ac:dyDescent="0.25">
      <c r="A470" s="65">
        <v>46.7</v>
      </c>
      <c r="B470" s="2">
        <v>0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/>
      <c r="I470" s="2"/>
      <c r="J470" s="2"/>
      <c r="K470" s="2"/>
      <c r="L470" s="2"/>
      <c r="M470" s="2"/>
      <c r="O470" s="65">
        <v>467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</row>
    <row r="471" spans="1:21" x14ac:dyDescent="0.25">
      <c r="A471" s="65">
        <v>46.8</v>
      </c>
      <c r="B471" s="2">
        <v>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/>
      <c r="I471" s="2"/>
      <c r="J471" s="2"/>
      <c r="K471" s="2"/>
      <c r="L471" s="2"/>
      <c r="M471" s="2"/>
      <c r="O471" s="65">
        <v>468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</row>
    <row r="472" spans="1:21" x14ac:dyDescent="0.25">
      <c r="A472" s="65">
        <v>46.9</v>
      </c>
      <c r="B472" s="2">
        <v>0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/>
      <c r="I472" s="2"/>
      <c r="J472" s="2"/>
      <c r="K472" s="2"/>
      <c r="L472" s="2"/>
      <c r="M472" s="2"/>
      <c r="O472" s="65">
        <v>469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</row>
    <row r="473" spans="1:21" x14ac:dyDescent="0.25">
      <c r="A473" s="65">
        <v>47</v>
      </c>
      <c r="B473" s="2">
        <v>0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/>
      <c r="I473" s="2"/>
      <c r="J473" s="2"/>
      <c r="K473" s="2"/>
      <c r="L473" s="2"/>
      <c r="M473" s="2"/>
      <c r="O473" s="65">
        <v>470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</row>
    <row r="474" spans="1:21" x14ac:dyDescent="0.25">
      <c r="A474" s="65">
        <v>47.1</v>
      </c>
      <c r="B474" s="2">
        <v>0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/>
      <c r="I474" s="2"/>
      <c r="J474" s="2"/>
      <c r="K474" s="2"/>
      <c r="L474" s="2"/>
      <c r="M474" s="2"/>
      <c r="O474" s="65">
        <v>471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</row>
    <row r="475" spans="1:21" x14ac:dyDescent="0.25">
      <c r="A475" s="65">
        <v>47.2</v>
      </c>
      <c r="B475" s="2">
        <v>0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/>
      <c r="I475" s="2"/>
      <c r="J475" s="2"/>
      <c r="K475" s="2"/>
      <c r="L475" s="2"/>
      <c r="M475" s="2"/>
      <c r="O475" s="65">
        <v>472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</row>
    <row r="476" spans="1:21" x14ac:dyDescent="0.25">
      <c r="A476" s="65">
        <v>47.3</v>
      </c>
      <c r="B476" s="2">
        <v>0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/>
      <c r="I476" s="2"/>
      <c r="J476" s="2"/>
      <c r="K476" s="2"/>
      <c r="L476" s="2"/>
      <c r="M476" s="2"/>
      <c r="O476" s="65">
        <v>473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</row>
    <row r="477" spans="1:21" x14ac:dyDescent="0.25">
      <c r="A477" s="65">
        <v>47.4</v>
      </c>
      <c r="B477" s="2">
        <v>0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/>
      <c r="I477" s="2"/>
      <c r="J477" s="2"/>
      <c r="K477" s="2"/>
      <c r="L477" s="2"/>
      <c r="M477" s="2"/>
      <c r="O477" s="65">
        <v>474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</row>
    <row r="478" spans="1:21" x14ac:dyDescent="0.25">
      <c r="A478" s="65">
        <v>47.5</v>
      </c>
      <c r="B478" s="2">
        <v>0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/>
      <c r="I478" s="2"/>
      <c r="J478" s="2"/>
      <c r="K478" s="2"/>
      <c r="L478" s="2"/>
      <c r="M478" s="2"/>
      <c r="O478" s="65">
        <v>475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</row>
    <row r="479" spans="1:21" x14ac:dyDescent="0.25">
      <c r="A479" s="65">
        <v>47.6</v>
      </c>
      <c r="B479" s="2">
        <v>0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/>
      <c r="I479" s="2"/>
      <c r="J479" s="2"/>
      <c r="K479" s="2"/>
      <c r="L479" s="2"/>
      <c r="M479" s="2"/>
      <c r="O479" s="65">
        <v>476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</row>
    <row r="480" spans="1:21" x14ac:dyDescent="0.25">
      <c r="A480" s="65">
        <v>47.7</v>
      </c>
      <c r="B480" s="2">
        <v>0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/>
      <c r="I480" s="2"/>
      <c r="J480" s="2"/>
      <c r="K480" s="2"/>
      <c r="L480" s="2"/>
      <c r="M480" s="2"/>
      <c r="O480" s="65">
        <v>477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</row>
    <row r="481" spans="1:21" x14ac:dyDescent="0.25">
      <c r="A481" s="65">
        <v>47.8</v>
      </c>
      <c r="B481" s="2">
        <v>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/>
      <c r="I481" s="2"/>
      <c r="J481" s="2"/>
      <c r="K481" s="2"/>
      <c r="L481" s="2"/>
      <c r="M481" s="2"/>
      <c r="O481" s="65">
        <v>478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</row>
    <row r="482" spans="1:21" x14ac:dyDescent="0.25">
      <c r="A482" s="65">
        <v>47.9</v>
      </c>
      <c r="B482" s="2">
        <v>0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/>
      <c r="I482" s="2"/>
      <c r="J482" s="2"/>
      <c r="K482" s="2"/>
      <c r="L482" s="2"/>
      <c r="M482" s="2"/>
      <c r="O482" s="65">
        <v>479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</row>
    <row r="483" spans="1:21" x14ac:dyDescent="0.25">
      <c r="A483" s="65">
        <v>48</v>
      </c>
      <c r="B483" s="2">
        <v>0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/>
      <c r="I483" s="2"/>
      <c r="J483" s="2"/>
      <c r="K483" s="2"/>
      <c r="L483" s="2"/>
      <c r="M483" s="2"/>
      <c r="O483" s="65">
        <v>480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</row>
    <row r="484" spans="1:21" x14ac:dyDescent="0.25">
      <c r="A484" s="65">
        <v>48.1</v>
      </c>
      <c r="B484" s="2">
        <v>0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/>
      <c r="I484" s="2"/>
      <c r="J484" s="2"/>
      <c r="K484" s="2"/>
      <c r="L484" s="2"/>
      <c r="M484" s="2"/>
      <c r="O484" s="65">
        <v>481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</row>
    <row r="485" spans="1:21" x14ac:dyDescent="0.25">
      <c r="A485" s="65">
        <v>48.2</v>
      </c>
      <c r="B485" s="2">
        <v>0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/>
      <c r="I485" s="2"/>
      <c r="J485" s="2"/>
      <c r="K485" s="2"/>
      <c r="L485" s="2"/>
      <c r="M485" s="2"/>
      <c r="O485" s="65">
        <v>482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</row>
    <row r="486" spans="1:21" x14ac:dyDescent="0.25">
      <c r="A486" s="65">
        <v>48.3</v>
      </c>
      <c r="B486" s="2">
        <v>0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/>
      <c r="I486" s="2"/>
      <c r="J486" s="2"/>
      <c r="K486" s="2"/>
      <c r="L486" s="2"/>
      <c r="M486" s="2"/>
      <c r="O486" s="65">
        <v>483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</row>
    <row r="487" spans="1:21" x14ac:dyDescent="0.25">
      <c r="A487" s="65">
        <v>48.4</v>
      </c>
      <c r="B487" s="2">
        <v>0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/>
      <c r="I487" s="2"/>
      <c r="J487" s="2"/>
      <c r="K487" s="2"/>
      <c r="L487" s="2"/>
      <c r="M487" s="2"/>
      <c r="O487" s="65">
        <v>484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</row>
    <row r="488" spans="1:21" x14ac:dyDescent="0.25">
      <c r="A488" s="65">
        <v>48.5</v>
      </c>
      <c r="B488" s="2">
        <v>0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/>
      <c r="I488" s="2"/>
      <c r="J488" s="2"/>
      <c r="K488" s="2"/>
      <c r="L488" s="2"/>
      <c r="M488" s="2"/>
      <c r="O488" s="65">
        <v>485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</row>
    <row r="489" spans="1:21" x14ac:dyDescent="0.25">
      <c r="A489" s="65">
        <v>48.6</v>
      </c>
      <c r="B489" s="2">
        <v>0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/>
      <c r="I489" s="2"/>
      <c r="J489" s="2"/>
      <c r="K489" s="2"/>
      <c r="L489" s="2"/>
      <c r="M489" s="2"/>
      <c r="O489" s="65">
        <v>486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</row>
    <row r="490" spans="1:21" x14ac:dyDescent="0.25">
      <c r="A490" s="65">
        <v>48.7</v>
      </c>
      <c r="B490" s="2">
        <v>0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/>
      <c r="I490" s="2"/>
      <c r="J490" s="2"/>
      <c r="K490" s="2"/>
      <c r="L490" s="2"/>
      <c r="M490" s="2"/>
      <c r="O490" s="65">
        <v>487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</row>
    <row r="491" spans="1:21" x14ac:dyDescent="0.25">
      <c r="A491" s="65">
        <v>48.8</v>
      </c>
      <c r="B491" s="2">
        <v>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/>
      <c r="I491" s="2"/>
      <c r="J491" s="2"/>
      <c r="K491" s="2"/>
      <c r="L491" s="2"/>
      <c r="M491" s="2"/>
      <c r="O491" s="65">
        <v>488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</row>
    <row r="492" spans="1:21" x14ac:dyDescent="0.25">
      <c r="A492" s="65">
        <v>48.9</v>
      </c>
      <c r="B492" s="2">
        <v>0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/>
      <c r="I492" s="2"/>
      <c r="J492" s="2"/>
      <c r="K492" s="2"/>
      <c r="L492" s="2"/>
      <c r="M492" s="2"/>
      <c r="O492" s="65">
        <v>489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</row>
    <row r="493" spans="1:21" x14ac:dyDescent="0.25">
      <c r="A493" s="65">
        <v>49</v>
      </c>
      <c r="B493" s="2">
        <v>0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/>
      <c r="I493" s="2"/>
      <c r="J493" s="2"/>
      <c r="K493" s="2"/>
      <c r="L493" s="2"/>
      <c r="M493" s="2"/>
      <c r="O493" s="65">
        <v>490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</row>
    <row r="494" spans="1:21" x14ac:dyDescent="0.25">
      <c r="A494" s="65">
        <v>49.1</v>
      </c>
      <c r="B494" s="2">
        <v>0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/>
      <c r="I494" s="2"/>
      <c r="J494" s="2"/>
      <c r="K494" s="2"/>
      <c r="L494" s="2"/>
      <c r="M494" s="2"/>
      <c r="O494" s="65">
        <v>491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</row>
    <row r="495" spans="1:21" x14ac:dyDescent="0.25">
      <c r="A495" s="65">
        <v>49.2</v>
      </c>
      <c r="B495" s="2">
        <v>0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/>
      <c r="I495" s="2"/>
      <c r="J495" s="2"/>
      <c r="K495" s="2"/>
      <c r="L495" s="2"/>
      <c r="M495" s="2"/>
      <c r="O495" s="65">
        <v>492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</row>
    <row r="496" spans="1:21" x14ac:dyDescent="0.25">
      <c r="A496" s="65">
        <v>49.3</v>
      </c>
      <c r="B496" s="2">
        <v>0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/>
      <c r="I496" s="2"/>
      <c r="J496" s="2"/>
      <c r="K496" s="2"/>
      <c r="L496" s="2"/>
      <c r="M496" s="2"/>
      <c r="O496" s="65">
        <v>493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</row>
    <row r="497" spans="1:21" x14ac:dyDescent="0.25">
      <c r="A497" s="65">
        <v>49.4</v>
      </c>
      <c r="B497" s="2">
        <v>0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/>
      <c r="I497" s="2"/>
      <c r="J497" s="2"/>
      <c r="K497" s="2"/>
      <c r="L497" s="2"/>
      <c r="M497" s="2"/>
      <c r="O497" s="65">
        <v>494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</row>
    <row r="498" spans="1:21" x14ac:dyDescent="0.25">
      <c r="A498" s="65">
        <v>49.5</v>
      </c>
      <c r="B498" s="2">
        <v>0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/>
      <c r="I498" s="2"/>
      <c r="J498" s="2"/>
      <c r="K498" s="2"/>
      <c r="L498" s="2"/>
      <c r="M498" s="2"/>
      <c r="O498" s="65">
        <v>495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</row>
    <row r="499" spans="1:21" x14ac:dyDescent="0.25">
      <c r="A499" s="65">
        <v>49.6</v>
      </c>
      <c r="B499" s="2">
        <v>0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/>
      <c r="I499" s="2"/>
      <c r="J499" s="2"/>
      <c r="K499" s="2"/>
      <c r="L499" s="2"/>
      <c r="M499" s="2"/>
      <c r="O499" s="65">
        <v>496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</row>
    <row r="500" spans="1:21" x14ac:dyDescent="0.25">
      <c r="A500" s="65">
        <v>49.7</v>
      </c>
      <c r="B500" s="2">
        <v>0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/>
      <c r="I500" s="2"/>
      <c r="J500" s="2"/>
      <c r="K500" s="2"/>
      <c r="L500" s="2"/>
      <c r="M500" s="2"/>
      <c r="O500" s="65">
        <v>497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</row>
    <row r="501" spans="1:21" x14ac:dyDescent="0.25">
      <c r="A501" s="65">
        <v>49.8</v>
      </c>
      <c r="B501" s="2">
        <v>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/>
      <c r="I501" s="2"/>
      <c r="J501" s="2"/>
      <c r="K501" s="2"/>
      <c r="L501" s="2"/>
      <c r="M501" s="2"/>
      <c r="O501" s="65">
        <v>498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</row>
    <row r="502" spans="1:21" x14ac:dyDescent="0.25">
      <c r="A502" s="65">
        <v>49.9</v>
      </c>
      <c r="B502" s="2">
        <v>0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/>
      <c r="I502" s="2"/>
      <c r="J502" s="2"/>
      <c r="K502" s="2"/>
      <c r="L502" s="2"/>
      <c r="M502" s="2"/>
      <c r="O502" s="65">
        <v>499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</row>
    <row r="503" spans="1:21" x14ac:dyDescent="0.25">
      <c r="A503" s="65">
        <v>50</v>
      </c>
      <c r="B503" s="2">
        <v>0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/>
      <c r="I503" s="2"/>
      <c r="J503" s="2"/>
      <c r="K503" s="2"/>
      <c r="L503" s="2"/>
      <c r="M503" s="2"/>
      <c r="O503" s="65">
        <v>500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</row>
    <row r="504" spans="1:21" x14ac:dyDescent="0.25">
      <c r="A504" s="65">
        <v>50.1</v>
      </c>
      <c r="B504" s="2">
        <v>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/>
      <c r="I504" s="2"/>
      <c r="J504" s="2"/>
      <c r="K504" s="2"/>
      <c r="L504" s="2"/>
      <c r="M504" s="2"/>
      <c r="O504" s="65">
        <v>501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</row>
    <row r="505" spans="1:21" x14ac:dyDescent="0.25">
      <c r="A505" s="65">
        <v>50.2</v>
      </c>
      <c r="B505" s="2">
        <v>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/>
      <c r="I505" s="2"/>
      <c r="J505" s="2"/>
      <c r="K505" s="2"/>
      <c r="L505" s="2"/>
      <c r="M505" s="2"/>
      <c r="O505" s="65">
        <v>502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</row>
    <row r="506" spans="1:21" x14ac:dyDescent="0.25">
      <c r="A506" s="65">
        <v>50.3</v>
      </c>
      <c r="B506" s="2">
        <v>0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/>
      <c r="I506" s="2"/>
      <c r="J506" s="2"/>
      <c r="K506" s="2"/>
      <c r="L506" s="2"/>
      <c r="M506" s="2"/>
      <c r="O506" s="65">
        <v>503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</row>
    <row r="507" spans="1:21" x14ac:dyDescent="0.25">
      <c r="A507" s="65">
        <v>50.4</v>
      </c>
      <c r="B507" s="2">
        <v>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/>
      <c r="I507" s="2"/>
      <c r="J507" s="2"/>
      <c r="K507" s="2"/>
      <c r="L507" s="2"/>
      <c r="M507" s="2"/>
      <c r="O507" s="65">
        <v>504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</row>
    <row r="508" spans="1:21" x14ac:dyDescent="0.25">
      <c r="A508" s="65">
        <v>50.5</v>
      </c>
      <c r="B508" s="2">
        <v>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/>
      <c r="I508" s="2"/>
      <c r="J508" s="2"/>
      <c r="K508" s="2"/>
      <c r="L508" s="2"/>
      <c r="M508" s="2"/>
      <c r="O508" s="65">
        <v>505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</row>
    <row r="509" spans="1:21" x14ac:dyDescent="0.25">
      <c r="A509" s="65">
        <v>50.6</v>
      </c>
      <c r="B509" s="2">
        <v>0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/>
      <c r="I509" s="2"/>
      <c r="J509" s="2"/>
      <c r="K509" s="2"/>
      <c r="L509" s="2"/>
      <c r="M509" s="2"/>
      <c r="O509" s="65">
        <v>506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</row>
    <row r="510" spans="1:21" x14ac:dyDescent="0.25">
      <c r="A510" s="65">
        <v>50.7</v>
      </c>
      <c r="B510" s="2">
        <v>0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/>
      <c r="I510" s="2"/>
      <c r="J510" s="2"/>
      <c r="K510" s="2"/>
      <c r="L510" s="2"/>
      <c r="M510" s="2"/>
      <c r="O510" s="65">
        <v>507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</row>
    <row r="511" spans="1:21" x14ac:dyDescent="0.25">
      <c r="A511" s="65">
        <v>50.8</v>
      </c>
      <c r="B511" s="2">
        <v>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/>
      <c r="I511" s="2"/>
      <c r="J511" s="2"/>
      <c r="K511" s="2"/>
      <c r="L511" s="2"/>
      <c r="M511" s="2"/>
      <c r="O511" s="65">
        <v>508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</row>
    <row r="512" spans="1:21" x14ac:dyDescent="0.25">
      <c r="A512" s="65">
        <v>50.9</v>
      </c>
      <c r="B512" s="2">
        <v>0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/>
      <c r="I512" s="2"/>
      <c r="J512" s="2"/>
      <c r="K512" s="2"/>
      <c r="L512" s="2"/>
      <c r="M512" s="2"/>
      <c r="O512" s="65">
        <v>509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</row>
    <row r="513" spans="1:21" x14ac:dyDescent="0.25">
      <c r="A513" s="65">
        <v>51</v>
      </c>
      <c r="B513" s="2">
        <v>0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/>
      <c r="I513" s="2"/>
      <c r="J513" s="2"/>
      <c r="K513" s="2"/>
      <c r="L513" s="2"/>
      <c r="M513" s="2"/>
      <c r="O513" s="65">
        <v>510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</row>
    <row r="514" spans="1:21" x14ac:dyDescent="0.25">
      <c r="A514" s="65">
        <v>51.1</v>
      </c>
      <c r="B514" s="2">
        <v>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/>
      <c r="I514" s="2"/>
      <c r="J514" s="2"/>
      <c r="K514" s="2"/>
      <c r="L514" s="2"/>
      <c r="M514" s="2"/>
      <c r="O514" s="65">
        <v>511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</row>
    <row r="515" spans="1:21" x14ac:dyDescent="0.25">
      <c r="A515" s="65">
        <v>51.2</v>
      </c>
      <c r="B515" s="2">
        <v>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/>
      <c r="I515" s="2"/>
      <c r="J515" s="2"/>
      <c r="K515" s="2"/>
      <c r="L515" s="2"/>
      <c r="M515" s="2"/>
      <c r="O515" s="65">
        <v>512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</row>
    <row r="516" spans="1:21" x14ac:dyDescent="0.25">
      <c r="A516" s="65">
        <v>51.3</v>
      </c>
      <c r="B516" s="2">
        <v>0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/>
      <c r="I516" s="2"/>
      <c r="J516" s="2"/>
      <c r="K516" s="2"/>
      <c r="L516" s="2"/>
      <c r="M516" s="2"/>
      <c r="O516" s="65">
        <v>513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</row>
    <row r="517" spans="1:21" x14ac:dyDescent="0.25">
      <c r="A517" s="65">
        <v>51.4</v>
      </c>
      <c r="B517" s="2">
        <v>0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/>
      <c r="I517" s="2"/>
      <c r="J517" s="2"/>
      <c r="K517" s="2"/>
      <c r="L517" s="2"/>
      <c r="M517" s="2"/>
      <c r="O517" s="65">
        <v>514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</row>
    <row r="518" spans="1:21" x14ac:dyDescent="0.25">
      <c r="A518" s="65">
        <v>51.5</v>
      </c>
      <c r="B518" s="2">
        <v>0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/>
      <c r="I518" s="2"/>
      <c r="J518" s="2"/>
      <c r="K518" s="2"/>
      <c r="L518" s="2"/>
      <c r="M518" s="2"/>
      <c r="O518" s="65">
        <v>515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</row>
    <row r="519" spans="1:21" x14ac:dyDescent="0.25">
      <c r="A519" s="65">
        <v>51.6</v>
      </c>
      <c r="B519" s="2">
        <v>0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/>
      <c r="I519" s="2"/>
      <c r="J519" s="2"/>
      <c r="K519" s="2"/>
      <c r="L519" s="2"/>
      <c r="M519" s="2"/>
      <c r="O519" s="65">
        <v>516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</row>
    <row r="520" spans="1:21" x14ac:dyDescent="0.25">
      <c r="A520" s="65">
        <v>51.7</v>
      </c>
      <c r="B520" s="2">
        <v>0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/>
      <c r="I520" s="2"/>
      <c r="J520" s="2"/>
      <c r="K520" s="2"/>
      <c r="L520" s="2"/>
      <c r="M520" s="2"/>
      <c r="O520" s="65">
        <v>517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</row>
    <row r="521" spans="1:21" x14ac:dyDescent="0.25">
      <c r="A521" s="65">
        <v>51.8</v>
      </c>
      <c r="B521" s="2">
        <v>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/>
      <c r="I521" s="2"/>
      <c r="J521" s="2"/>
      <c r="K521" s="2"/>
      <c r="L521" s="2"/>
      <c r="M521" s="2"/>
      <c r="O521" s="65">
        <v>518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</row>
    <row r="522" spans="1:21" x14ac:dyDescent="0.25">
      <c r="A522" s="65">
        <v>51.9</v>
      </c>
      <c r="B522" s="2">
        <v>0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/>
      <c r="I522" s="2"/>
      <c r="J522" s="2"/>
      <c r="K522" s="2"/>
      <c r="L522" s="2"/>
      <c r="M522" s="2"/>
      <c r="O522" s="65">
        <v>519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</row>
    <row r="523" spans="1:21" x14ac:dyDescent="0.25">
      <c r="A523" s="65">
        <v>52</v>
      </c>
      <c r="B523" s="2">
        <v>0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/>
      <c r="I523" s="2"/>
      <c r="J523" s="2"/>
      <c r="K523" s="2"/>
      <c r="L523" s="2"/>
      <c r="M523" s="2"/>
      <c r="O523" s="65">
        <v>520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</row>
    <row r="524" spans="1:21" x14ac:dyDescent="0.25">
      <c r="A524" s="65">
        <v>52.1</v>
      </c>
      <c r="B524" s="2">
        <v>0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/>
      <c r="I524" s="2"/>
      <c r="J524" s="2"/>
      <c r="K524" s="2"/>
      <c r="L524" s="2"/>
      <c r="M524" s="2"/>
      <c r="O524" s="65">
        <v>521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</row>
    <row r="525" spans="1:21" x14ac:dyDescent="0.25">
      <c r="A525" s="65">
        <v>52.2</v>
      </c>
      <c r="B525" s="2">
        <v>0</v>
      </c>
      <c r="C525" s="2">
        <v>0</v>
      </c>
      <c r="D525" s="2">
        <v>0</v>
      </c>
      <c r="E525" s="2">
        <v>0</v>
      </c>
      <c r="F525" s="2">
        <v>0</v>
      </c>
      <c r="G525" s="2">
        <v>0</v>
      </c>
      <c r="H525" s="2"/>
      <c r="I525" s="2"/>
      <c r="J525" s="2"/>
      <c r="K525" s="2"/>
      <c r="L525" s="2"/>
      <c r="M525" s="2"/>
      <c r="O525" s="65">
        <v>522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</row>
    <row r="526" spans="1:21" x14ac:dyDescent="0.25">
      <c r="A526" s="65">
        <v>52.3</v>
      </c>
      <c r="B526" s="2">
        <v>0</v>
      </c>
      <c r="C526" s="2">
        <v>0</v>
      </c>
      <c r="D526" s="2">
        <v>0</v>
      </c>
      <c r="E526" s="2">
        <v>0</v>
      </c>
      <c r="F526" s="2">
        <v>0</v>
      </c>
      <c r="G526" s="2">
        <v>0</v>
      </c>
      <c r="H526" s="2"/>
      <c r="I526" s="2"/>
      <c r="J526" s="2"/>
      <c r="K526" s="2"/>
      <c r="L526" s="2"/>
      <c r="M526" s="2"/>
      <c r="O526" s="65">
        <v>523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</row>
    <row r="527" spans="1:21" x14ac:dyDescent="0.25">
      <c r="A527" s="65">
        <v>52.4</v>
      </c>
      <c r="B527" s="2">
        <v>0</v>
      </c>
      <c r="C527" s="2">
        <v>0</v>
      </c>
      <c r="D527" s="2">
        <v>0</v>
      </c>
      <c r="E527" s="2">
        <v>0</v>
      </c>
      <c r="F527" s="2">
        <v>0</v>
      </c>
      <c r="G527" s="2">
        <v>0</v>
      </c>
      <c r="H527" s="2"/>
      <c r="I527" s="2"/>
      <c r="J527" s="2"/>
      <c r="K527" s="2"/>
      <c r="L527" s="2"/>
      <c r="M527" s="2"/>
      <c r="O527" s="65">
        <v>524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</row>
    <row r="528" spans="1:21" x14ac:dyDescent="0.25">
      <c r="A528" s="65">
        <v>52.5</v>
      </c>
      <c r="B528" s="2">
        <v>0</v>
      </c>
      <c r="C528" s="2">
        <v>0</v>
      </c>
      <c r="D528" s="2">
        <v>0</v>
      </c>
      <c r="E528" s="2">
        <v>0</v>
      </c>
      <c r="F528" s="2">
        <v>0</v>
      </c>
      <c r="G528" s="2">
        <v>0</v>
      </c>
      <c r="H528" s="2"/>
      <c r="I528" s="2"/>
      <c r="J528" s="2"/>
      <c r="K528" s="2"/>
      <c r="L528" s="2"/>
      <c r="M528" s="2"/>
      <c r="O528" s="65">
        <v>525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</row>
    <row r="529" spans="1:21" x14ac:dyDescent="0.25">
      <c r="A529" s="65">
        <v>52.6</v>
      </c>
      <c r="B529" s="2">
        <v>0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/>
      <c r="I529" s="2"/>
      <c r="J529" s="2"/>
      <c r="K529" s="2"/>
      <c r="L529" s="2"/>
      <c r="M529" s="2"/>
      <c r="O529" s="65">
        <v>526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</row>
    <row r="530" spans="1:21" x14ac:dyDescent="0.25">
      <c r="A530" s="65">
        <v>52.7</v>
      </c>
      <c r="B530" s="2">
        <v>0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/>
      <c r="I530" s="2"/>
      <c r="J530" s="2"/>
      <c r="K530" s="2"/>
      <c r="L530" s="2"/>
      <c r="M530" s="2"/>
      <c r="O530" s="65">
        <v>527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</row>
    <row r="531" spans="1:21" x14ac:dyDescent="0.25">
      <c r="A531" s="65">
        <v>52.8</v>
      </c>
      <c r="B531" s="2">
        <v>0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/>
      <c r="I531" s="2"/>
      <c r="J531" s="2"/>
      <c r="K531" s="2"/>
      <c r="L531" s="2"/>
      <c r="M531" s="2"/>
      <c r="O531" s="65">
        <v>528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</row>
    <row r="532" spans="1:21" x14ac:dyDescent="0.25">
      <c r="A532" s="65">
        <v>52.9</v>
      </c>
      <c r="B532" s="2">
        <v>0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/>
      <c r="I532" s="2"/>
      <c r="J532" s="2"/>
      <c r="K532" s="2"/>
      <c r="L532" s="2"/>
      <c r="M532" s="2"/>
      <c r="O532" s="65">
        <v>529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</row>
    <row r="533" spans="1:21" x14ac:dyDescent="0.25">
      <c r="A533" s="65">
        <v>53</v>
      </c>
      <c r="B533" s="2">
        <v>0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/>
      <c r="I533" s="2"/>
      <c r="J533" s="2"/>
      <c r="K533" s="2"/>
      <c r="L533" s="2"/>
      <c r="M533" s="2"/>
      <c r="O533" s="65">
        <v>530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</row>
    <row r="534" spans="1:21" x14ac:dyDescent="0.25">
      <c r="A534" s="65">
        <v>53.1</v>
      </c>
      <c r="B534" s="2">
        <v>0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/>
      <c r="I534" s="2"/>
      <c r="J534" s="2"/>
      <c r="K534" s="2"/>
      <c r="L534" s="2"/>
      <c r="M534" s="2"/>
      <c r="O534" s="65">
        <v>531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</row>
    <row r="535" spans="1:21" x14ac:dyDescent="0.25">
      <c r="A535" s="65">
        <v>53.2</v>
      </c>
      <c r="B535" s="2">
        <v>0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/>
      <c r="I535" s="2"/>
      <c r="J535" s="2"/>
      <c r="K535" s="2"/>
      <c r="L535" s="2"/>
      <c r="M535" s="2"/>
      <c r="O535" s="65">
        <v>532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</row>
    <row r="536" spans="1:21" x14ac:dyDescent="0.25">
      <c r="A536" s="65">
        <v>53.3</v>
      </c>
      <c r="B536" s="2">
        <v>0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/>
      <c r="I536" s="2"/>
      <c r="J536" s="2"/>
      <c r="K536" s="2"/>
      <c r="L536" s="2"/>
      <c r="M536" s="2"/>
      <c r="O536" s="65">
        <v>533</v>
      </c>
      <c r="P536" s="2">
        <v>6</v>
      </c>
      <c r="Q536" s="2">
        <v>6</v>
      </c>
      <c r="R536" s="2">
        <v>0</v>
      </c>
      <c r="S536" s="2">
        <v>0</v>
      </c>
      <c r="T536" s="2">
        <v>6</v>
      </c>
      <c r="U536" s="2">
        <v>6</v>
      </c>
    </row>
    <row r="537" spans="1:21" x14ac:dyDescent="0.25">
      <c r="A537" s="65">
        <v>53.4</v>
      </c>
      <c r="B537" s="2">
        <v>0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O537" s="65">
        <v>534</v>
      </c>
      <c r="P537" s="2">
        <v>6</v>
      </c>
      <c r="Q537" s="2">
        <v>6</v>
      </c>
      <c r="R537" s="2">
        <v>0</v>
      </c>
      <c r="S537" s="2">
        <v>0</v>
      </c>
      <c r="T537" s="2">
        <v>6</v>
      </c>
      <c r="U537" s="2">
        <v>6</v>
      </c>
    </row>
    <row r="538" spans="1:21" x14ac:dyDescent="0.25">
      <c r="A538" s="65">
        <v>53.5</v>
      </c>
      <c r="B538" s="2">
        <v>0</v>
      </c>
      <c r="C538" s="2">
        <v>0</v>
      </c>
      <c r="D538" s="2">
        <v>0</v>
      </c>
      <c r="E538" s="2">
        <v>0</v>
      </c>
      <c r="F538" s="2">
        <v>0</v>
      </c>
      <c r="G538" s="2">
        <v>0</v>
      </c>
      <c r="O538" s="65">
        <v>535</v>
      </c>
      <c r="P538" s="2">
        <v>6</v>
      </c>
      <c r="Q538" s="2">
        <v>6</v>
      </c>
      <c r="R538" s="2">
        <v>0</v>
      </c>
      <c r="S538" s="2">
        <v>0</v>
      </c>
      <c r="T538" s="2">
        <v>6</v>
      </c>
      <c r="U538" s="2">
        <v>6</v>
      </c>
    </row>
    <row r="539" spans="1:21" x14ac:dyDescent="0.25">
      <c r="A539" s="65">
        <v>53.6</v>
      </c>
      <c r="B539" s="2">
        <v>0</v>
      </c>
      <c r="C539" s="2">
        <v>0</v>
      </c>
      <c r="D539" s="2">
        <v>0</v>
      </c>
      <c r="E539" s="2">
        <v>0</v>
      </c>
      <c r="F539" s="2">
        <v>0</v>
      </c>
      <c r="G539" s="2">
        <v>0</v>
      </c>
      <c r="O539" s="65">
        <v>536</v>
      </c>
      <c r="P539" s="2">
        <v>6</v>
      </c>
      <c r="Q539" s="2">
        <v>6</v>
      </c>
      <c r="R539" s="2">
        <v>0</v>
      </c>
      <c r="S539" s="2">
        <v>0</v>
      </c>
      <c r="T539" s="2">
        <v>6</v>
      </c>
      <c r="U539" s="2">
        <v>6</v>
      </c>
    </row>
    <row r="540" spans="1:21" x14ac:dyDescent="0.25">
      <c r="A540" s="65">
        <v>53.7</v>
      </c>
      <c r="B540" s="2">
        <v>0</v>
      </c>
      <c r="C540" s="2">
        <v>0</v>
      </c>
      <c r="D540" s="2">
        <v>0</v>
      </c>
      <c r="E540" s="2">
        <v>0</v>
      </c>
      <c r="F540" s="2">
        <v>0</v>
      </c>
      <c r="G540" s="2">
        <v>0</v>
      </c>
      <c r="O540" s="65">
        <v>537</v>
      </c>
      <c r="P540" s="2">
        <v>6</v>
      </c>
      <c r="Q540" s="2">
        <v>6</v>
      </c>
      <c r="R540" s="2">
        <v>0</v>
      </c>
      <c r="S540" s="2">
        <v>0</v>
      </c>
      <c r="T540" s="2">
        <v>6</v>
      </c>
      <c r="U540" s="2">
        <v>6</v>
      </c>
    </row>
    <row r="541" spans="1:21" x14ac:dyDescent="0.25">
      <c r="A541" s="65">
        <v>53.8</v>
      </c>
      <c r="B541" s="2">
        <v>0</v>
      </c>
      <c r="C541" s="2">
        <v>0</v>
      </c>
      <c r="D541" s="2">
        <v>0</v>
      </c>
      <c r="E541" s="2">
        <v>0</v>
      </c>
      <c r="F541" s="2">
        <v>0</v>
      </c>
      <c r="G541" s="2">
        <v>0</v>
      </c>
      <c r="O541" s="65">
        <v>538</v>
      </c>
      <c r="P541" s="2">
        <v>6</v>
      </c>
      <c r="Q541" s="2">
        <v>6</v>
      </c>
      <c r="R541" s="2">
        <v>0</v>
      </c>
      <c r="S541" s="2">
        <v>0</v>
      </c>
      <c r="T541" s="2">
        <v>6</v>
      </c>
      <c r="U541" s="2">
        <v>6</v>
      </c>
    </row>
    <row r="542" spans="1:21" x14ac:dyDescent="0.25">
      <c r="A542" s="65">
        <v>53.9</v>
      </c>
      <c r="B542" s="2">
        <v>0</v>
      </c>
      <c r="C542" s="2">
        <v>0</v>
      </c>
      <c r="D542" s="2">
        <v>0</v>
      </c>
      <c r="E542" s="2">
        <v>0</v>
      </c>
      <c r="F542" s="2">
        <v>0</v>
      </c>
      <c r="G542" s="2">
        <v>0</v>
      </c>
      <c r="O542" s="65">
        <v>539</v>
      </c>
      <c r="P542" s="2">
        <v>6</v>
      </c>
      <c r="Q542" s="2">
        <v>6</v>
      </c>
      <c r="R542" s="2">
        <v>0</v>
      </c>
      <c r="S542" s="2">
        <v>0</v>
      </c>
      <c r="T542" s="2">
        <v>6</v>
      </c>
      <c r="U542" s="2">
        <v>6</v>
      </c>
    </row>
    <row r="543" spans="1:21" x14ac:dyDescent="0.25">
      <c r="A543" s="65">
        <v>54</v>
      </c>
      <c r="B543" s="2">
        <v>0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O543" s="65">
        <v>540</v>
      </c>
      <c r="P543" s="2">
        <v>6</v>
      </c>
      <c r="Q543" s="2">
        <v>6</v>
      </c>
      <c r="R543" s="2">
        <v>0</v>
      </c>
      <c r="S543" s="2">
        <v>0</v>
      </c>
      <c r="T543" s="2">
        <v>6</v>
      </c>
      <c r="U543" s="2">
        <v>6</v>
      </c>
    </row>
    <row r="544" spans="1:21" x14ac:dyDescent="0.25">
      <c r="A544" s="65">
        <v>54.1</v>
      </c>
      <c r="B544" s="2">
        <v>0</v>
      </c>
      <c r="C544" s="2">
        <v>0</v>
      </c>
      <c r="D544" s="2">
        <v>0</v>
      </c>
      <c r="E544" s="2">
        <v>0</v>
      </c>
      <c r="F544" s="2">
        <v>0</v>
      </c>
      <c r="G544" s="2">
        <v>0</v>
      </c>
      <c r="O544" s="65">
        <v>541</v>
      </c>
      <c r="P544" s="2">
        <v>6</v>
      </c>
      <c r="Q544" s="2">
        <v>6</v>
      </c>
      <c r="R544" s="2">
        <v>0</v>
      </c>
      <c r="S544" s="2">
        <v>0</v>
      </c>
      <c r="T544" s="2">
        <v>6</v>
      </c>
      <c r="U544" s="2">
        <v>6</v>
      </c>
    </row>
    <row r="545" spans="1:21" x14ac:dyDescent="0.25">
      <c r="A545" s="65">
        <v>54.2</v>
      </c>
      <c r="B545" s="2">
        <v>0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O545" s="65">
        <v>542</v>
      </c>
      <c r="P545" s="2">
        <v>6</v>
      </c>
      <c r="Q545" s="2">
        <v>6</v>
      </c>
      <c r="R545" s="2">
        <v>0</v>
      </c>
      <c r="S545" s="2">
        <v>0</v>
      </c>
      <c r="T545" s="2">
        <v>6</v>
      </c>
      <c r="U545" s="2">
        <v>6</v>
      </c>
    </row>
    <row r="546" spans="1:21" x14ac:dyDescent="0.25">
      <c r="A546" s="65">
        <v>54.3</v>
      </c>
      <c r="B546" s="2">
        <v>0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O546" s="65">
        <v>543</v>
      </c>
      <c r="P546" s="2">
        <v>6</v>
      </c>
      <c r="Q546" s="2">
        <v>6</v>
      </c>
      <c r="R546" s="2">
        <v>0</v>
      </c>
      <c r="S546" s="2">
        <v>0</v>
      </c>
      <c r="T546" s="2">
        <v>6</v>
      </c>
      <c r="U546" s="2">
        <v>6</v>
      </c>
    </row>
    <row r="547" spans="1:21" x14ac:dyDescent="0.25">
      <c r="A547" s="65">
        <v>54.4</v>
      </c>
      <c r="B547" s="2">
        <v>0</v>
      </c>
      <c r="C547" s="2">
        <v>0</v>
      </c>
      <c r="D547" s="2">
        <v>0</v>
      </c>
      <c r="E547" s="2">
        <v>0</v>
      </c>
      <c r="F547" s="2">
        <v>0</v>
      </c>
      <c r="G547" s="2">
        <v>0</v>
      </c>
      <c r="O547" s="65">
        <v>544</v>
      </c>
      <c r="P547" s="2">
        <v>6</v>
      </c>
      <c r="Q547" s="2">
        <v>6</v>
      </c>
      <c r="R547" s="2">
        <v>0</v>
      </c>
      <c r="S547" s="2">
        <v>0</v>
      </c>
      <c r="T547" s="2">
        <v>6</v>
      </c>
      <c r="U547" s="2">
        <v>6</v>
      </c>
    </row>
    <row r="548" spans="1:21" x14ac:dyDescent="0.25">
      <c r="A548" s="65">
        <v>54.5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O548" s="65">
        <v>545</v>
      </c>
      <c r="P548" s="2">
        <v>8</v>
      </c>
      <c r="Q548" s="2">
        <v>8</v>
      </c>
      <c r="R548" s="2">
        <v>6</v>
      </c>
      <c r="S548" s="2">
        <v>6</v>
      </c>
      <c r="T548" s="2">
        <v>8</v>
      </c>
      <c r="U548" s="2">
        <v>8</v>
      </c>
    </row>
    <row r="549" spans="1:21" x14ac:dyDescent="0.25">
      <c r="A549" s="65">
        <v>54.6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O549" s="65">
        <v>546</v>
      </c>
      <c r="P549" s="2">
        <v>8</v>
      </c>
      <c r="Q549" s="2">
        <v>8</v>
      </c>
      <c r="R549" s="2">
        <v>6</v>
      </c>
      <c r="S549" s="2">
        <v>6</v>
      </c>
      <c r="T549" s="2">
        <v>8</v>
      </c>
      <c r="U549" s="2">
        <v>8</v>
      </c>
    </row>
    <row r="550" spans="1:21" x14ac:dyDescent="0.25">
      <c r="A550" s="65">
        <v>54.7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O550" s="65">
        <v>547</v>
      </c>
      <c r="P550" s="2">
        <v>8</v>
      </c>
      <c r="Q550" s="2">
        <v>8</v>
      </c>
      <c r="R550" s="2">
        <v>6</v>
      </c>
      <c r="S550" s="2">
        <v>6</v>
      </c>
      <c r="T550" s="2">
        <v>8</v>
      </c>
      <c r="U550" s="2">
        <v>8</v>
      </c>
    </row>
    <row r="551" spans="1:21" x14ac:dyDescent="0.25">
      <c r="A551" s="65">
        <v>54.8</v>
      </c>
      <c r="B551" s="2">
        <v>0</v>
      </c>
      <c r="C551" s="2">
        <v>0</v>
      </c>
      <c r="D551" s="2">
        <v>0</v>
      </c>
      <c r="E551" s="2">
        <v>0</v>
      </c>
      <c r="F551" s="2">
        <v>0</v>
      </c>
      <c r="G551" s="2">
        <v>0</v>
      </c>
      <c r="O551" s="65">
        <v>548</v>
      </c>
      <c r="P551" s="2">
        <v>8</v>
      </c>
      <c r="Q551" s="2">
        <v>8</v>
      </c>
      <c r="R551" s="2">
        <v>6</v>
      </c>
      <c r="S551" s="2">
        <v>6</v>
      </c>
      <c r="T551" s="2">
        <v>8</v>
      </c>
      <c r="U551" s="2">
        <v>8</v>
      </c>
    </row>
    <row r="552" spans="1:21" x14ac:dyDescent="0.25">
      <c r="A552" s="65">
        <v>54.9</v>
      </c>
      <c r="B552" s="2">
        <v>0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O552" s="65">
        <v>549</v>
      </c>
      <c r="P552" s="2">
        <v>8</v>
      </c>
      <c r="Q552" s="2">
        <v>8</v>
      </c>
      <c r="R552" s="2">
        <v>6</v>
      </c>
      <c r="S552" s="2">
        <v>6</v>
      </c>
      <c r="T552" s="2">
        <v>8</v>
      </c>
      <c r="U552" s="2">
        <v>8</v>
      </c>
    </row>
    <row r="553" spans="1:21" x14ac:dyDescent="0.25">
      <c r="A553" s="65">
        <v>55</v>
      </c>
      <c r="B553" s="2">
        <v>0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O553" s="65">
        <v>550</v>
      </c>
      <c r="P553" s="2">
        <v>8</v>
      </c>
      <c r="Q553" s="2">
        <v>8</v>
      </c>
      <c r="R553" s="2">
        <v>6</v>
      </c>
      <c r="S553" s="2">
        <v>6</v>
      </c>
      <c r="T553" s="2">
        <v>8</v>
      </c>
      <c r="U553" s="2">
        <v>8</v>
      </c>
    </row>
    <row r="554" spans="1:21" x14ac:dyDescent="0.25">
      <c r="A554" s="65">
        <v>55.1</v>
      </c>
      <c r="B554" s="2">
        <v>0</v>
      </c>
      <c r="C554" s="2">
        <v>0</v>
      </c>
      <c r="D554" s="2">
        <v>0</v>
      </c>
      <c r="E554" s="2">
        <v>0</v>
      </c>
      <c r="F554" s="2">
        <v>0</v>
      </c>
      <c r="G554" s="2">
        <v>0</v>
      </c>
      <c r="O554" s="65">
        <v>551</v>
      </c>
      <c r="P554" s="2">
        <v>8</v>
      </c>
      <c r="Q554" s="2">
        <v>8</v>
      </c>
      <c r="R554" s="2">
        <v>6</v>
      </c>
      <c r="S554" s="2">
        <v>6</v>
      </c>
      <c r="T554" s="2">
        <v>8</v>
      </c>
      <c r="U554" s="2">
        <v>8</v>
      </c>
    </row>
    <row r="555" spans="1:21" x14ac:dyDescent="0.25">
      <c r="A555" s="65">
        <v>55.2</v>
      </c>
      <c r="B555" s="2">
        <v>0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O555" s="65">
        <v>552</v>
      </c>
      <c r="P555" s="2">
        <v>8</v>
      </c>
      <c r="Q555" s="2">
        <v>8</v>
      </c>
      <c r="R555" s="2">
        <v>6</v>
      </c>
      <c r="S555" s="2">
        <v>6</v>
      </c>
      <c r="T555" s="2">
        <v>8</v>
      </c>
      <c r="U555" s="2">
        <v>8</v>
      </c>
    </row>
    <row r="556" spans="1:21" x14ac:dyDescent="0.25">
      <c r="A556" s="65">
        <v>55.3</v>
      </c>
      <c r="B556" s="2">
        <v>0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O556" s="65">
        <v>553</v>
      </c>
      <c r="P556" s="2">
        <v>8</v>
      </c>
      <c r="Q556" s="2">
        <v>8</v>
      </c>
      <c r="R556" s="2">
        <v>6</v>
      </c>
      <c r="S556" s="2">
        <v>6</v>
      </c>
      <c r="T556" s="2">
        <v>8</v>
      </c>
      <c r="U556" s="2">
        <v>8</v>
      </c>
    </row>
    <row r="557" spans="1:21" x14ac:dyDescent="0.25">
      <c r="A557" s="65">
        <v>55.4</v>
      </c>
      <c r="B557" s="2">
        <v>0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O557" s="65">
        <v>554</v>
      </c>
      <c r="P557" s="2">
        <v>8</v>
      </c>
      <c r="Q557" s="2">
        <v>8</v>
      </c>
      <c r="R557" s="2">
        <v>6</v>
      </c>
      <c r="S557" s="2">
        <v>6</v>
      </c>
      <c r="T557" s="2">
        <v>8</v>
      </c>
      <c r="U557" s="2">
        <v>8</v>
      </c>
    </row>
    <row r="558" spans="1:21" x14ac:dyDescent="0.25">
      <c r="A558" s="65">
        <v>55.5</v>
      </c>
      <c r="B558" s="2">
        <v>0</v>
      </c>
      <c r="C558" s="2">
        <v>0</v>
      </c>
      <c r="D558" s="2">
        <v>0</v>
      </c>
      <c r="E558" s="2">
        <v>0</v>
      </c>
      <c r="F558" s="2">
        <v>0</v>
      </c>
      <c r="G558" s="2">
        <v>0</v>
      </c>
      <c r="O558" s="65">
        <v>555</v>
      </c>
      <c r="P558" s="2">
        <v>8</v>
      </c>
      <c r="Q558" s="2">
        <v>8</v>
      </c>
      <c r="R558" s="2">
        <v>6</v>
      </c>
      <c r="S558" s="2">
        <v>6</v>
      </c>
      <c r="T558" s="2">
        <v>8</v>
      </c>
      <c r="U558" s="2">
        <v>8</v>
      </c>
    </row>
    <row r="559" spans="1:21" x14ac:dyDescent="0.25">
      <c r="A559" s="65">
        <v>55.6</v>
      </c>
      <c r="B559" s="2">
        <v>0</v>
      </c>
      <c r="C559" s="2">
        <v>0</v>
      </c>
      <c r="D559" s="2">
        <v>0</v>
      </c>
      <c r="E559" s="2">
        <v>0</v>
      </c>
      <c r="F559" s="2">
        <v>0</v>
      </c>
      <c r="G559" s="2">
        <v>0</v>
      </c>
      <c r="O559" s="65">
        <v>556</v>
      </c>
      <c r="P559" s="2">
        <v>8</v>
      </c>
      <c r="Q559" s="2">
        <v>8</v>
      </c>
      <c r="R559" s="2">
        <v>6</v>
      </c>
      <c r="S559" s="2">
        <v>6</v>
      </c>
      <c r="T559" s="2">
        <v>8</v>
      </c>
      <c r="U559" s="2">
        <v>8</v>
      </c>
    </row>
    <row r="560" spans="1:21" x14ac:dyDescent="0.25">
      <c r="A560" s="65">
        <v>55.7</v>
      </c>
      <c r="B560" s="2">
        <v>0</v>
      </c>
      <c r="C560" s="2">
        <v>0</v>
      </c>
      <c r="D560" s="2">
        <v>0</v>
      </c>
      <c r="E560" s="2">
        <v>0</v>
      </c>
      <c r="F560" s="2">
        <v>0</v>
      </c>
      <c r="G560" s="2">
        <v>0</v>
      </c>
      <c r="O560" s="65">
        <v>557</v>
      </c>
      <c r="P560" s="2">
        <v>8</v>
      </c>
      <c r="Q560" s="2">
        <v>8</v>
      </c>
      <c r="R560" s="2">
        <v>6</v>
      </c>
      <c r="S560" s="2">
        <v>6</v>
      </c>
      <c r="T560" s="2">
        <v>8</v>
      </c>
      <c r="U560" s="2">
        <v>8</v>
      </c>
    </row>
    <row r="561" spans="1:21" x14ac:dyDescent="0.25">
      <c r="A561" s="65">
        <v>55.8</v>
      </c>
      <c r="B561" s="2">
        <v>0</v>
      </c>
      <c r="C561" s="2">
        <v>0</v>
      </c>
      <c r="D561" s="2">
        <v>0</v>
      </c>
      <c r="E561" s="2">
        <v>0</v>
      </c>
      <c r="F561" s="2">
        <v>0</v>
      </c>
      <c r="G561" s="2">
        <v>0</v>
      </c>
      <c r="O561" s="65">
        <v>558</v>
      </c>
      <c r="P561" s="2">
        <v>8</v>
      </c>
      <c r="Q561" s="2">
        <v>8</v>
      </c>
      <c r="R561" s="2">
        <v>6</v>
      </c>
      <c r="S561" s="2">
        <v>6</v>
      </c>
      <c r="T561" s="2">
        <v>8</v>
      </c>
      <c r="U561" s="2">
        <v>8</v>
      </c>
    </row>
    <row r="562" spans="1:21" x14ac:dyDescent="0.25">
      <c r="A562" s="65">
        <v>55.9</v>
      </c>
      <c r="B562" s="2">
        <v>0</v>
      </c>
      <c r="C562" s="2">
        <v>0</v>
      </c>
      <c r="D562" s="2">
        <v>0</v>
      </c>
      <c r="E562" s="2">
        <v>0</v>
      </c>
      <c r="F562" s="2">
        <v>0</v>
      </c>
      <c r="G562" s="2">
        <v>0</v>
      </c>
      <c r="O562" s="65">
        <v>559</v>
      </c>
      <c r="P562" s="2">
        <v>8</v>
      </c>
      <c r="Q562" s="2">
        <v>8</v>
      </c>
      <c r="R562" s="2">
        <v>6</v>
      </c>
      <c r="S562" s="2">
        <v>6</v>
      </c>
      <c r="T562" s="2">
        <v>8</v>
      </c>
      <c r="U562" s="2">
        <v>8</v>
      </c>
    </row>
    <row r="563" spans="1:21" x14ac:dyDescent="0.25">
      <c r="A563" s="65">
        <v>56</v>
      </c>
      <c r="B563" s="2">
        <v>0</v>
      </c>
      <c r="C563" s="2">
        <v>0</v>
      </c>
      <c r="D563" s="2">
        <v>0</v>
      </c>
      <c r="E563" s="2">
        <v>0</v>
      </c>
      <c r="F563" s="2">
        <v>0</v>
      </c>
      <c r="G563" s="2">
        <v>0</v>
      </c>
      <c r="O563" s="65">
        <v>560</v>
      </c>
      <c r="P563" s="2">
        <v>8</v>
      </c>
      <c r="Q563" s="2">
        <v>8</v>
      </c>
      <c r="R563" s="2">
        <v>6</v>
      </c>
      <c r="S563" s="2">
        <v>6</v>
      </c>
      <c r="T563" s="2">
        <v>8</v>
      </c>
      <c r="U563" s="2">
        <v>8</v>
      </c>
    </row>
    <row r="564" spans="1:21" x14ac:dyDescent="0.25">
      <c r="A564" s="65">
        <v>56.1</v>
      </c>
      <c r="B564" s="2">
        <v>0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O564" s="65">
        <v>561</v>
      </c>
      <c r="P564" s="2">
        <v>8</v>
      </c>
      <c r="Q564" s="2">
        <v>8</v>
      </c>
      <c r="R564" s="2">
        <v>6</v>
      </c>
      <c r="S564" s="2">
        <v>6</v>
      </c>
      <c r="T564" s="2">
        <v>8</v>
      </c>
      <c r="U564" s="2">
        <v>8</v>
      </c>
    </row>
    <row r="565" spans="1:21" x14ac:dyDescent="0.25">
      <c r="A565" s="65">
        <v>56.2</v>
      </c>
      <c r="B565" s="2">
        <v>0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O565" s="65">
        <v>562</v>
      </c>
      <c r="P565" s="2">
        <v>8</v>
      </c>
      <c r="Q565" s="2">
        <v>8</v>
      </c>
      <c r="R565" s="2">
        <v>6</v>
      </c>
      <c r="S565" s="2">
        <v>6</v>
      </c>
      <c r="T565" s="2">
        <v>8</v>
      </c>
      <c r="U565" s="2">
        <v>8</v>
      </c>
    </row>
    <row r="566" spans="1:21" x14ac:dyDescent="0.25">
      <c r="A566" s="65">
        <v>56.3</v>
      </c>
      <c r="B566" s="2">
        <v>0</v>
      </c>
      <c r="C566" s="2">
        <v>0</v>
      </c>
      <c r="D566" s="2">
        <v>0</v>
      </c>
      <c r="E566" s="2">
        <v>0</v>
      </c>
      <c r="F566" s="2">
        <v>0</v>
      </c>
      <c r="G566" s="2">
        <v>0</v>
      </c>
      <c r="O566" s="65">
        <v>563</v>
      </c>
      <c r="P566" s="2">
        <v>8</v>
      </c>
      <c r="Q566" s="2">
        <v>8</v>
      </c>
      <c r="R566" s="2">
        <v>6</v>
      </c>
      <c r="S566" s="2">
        <v>6</v>
      </c>
      <c r="T566" s="2">
        <v>8</v>
      </c>
      <c r="U566" s="2">
        <v>8</v>
      </c>
    </row>
    <row r="567" spans="1:21" x14ac:dyDescent="0.25">
      <c r="A567" s="65">
        <v>56.4</v>
      </c>
      <c r="B567" s="2">
        <v>0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O567" s="65">
        <v>564</v>
      </c>
      <c r="P567" s="2">
        <v>8</v>
      </c>
      <c r="Q567" s="2">
        <v>8</v>
      </c>
      <c r="R567" s="2">
        <v>6</v>
      </c>
      <c r="S567" s="2">
        <v>6</v>
      </c>
      <c r="T567" s="2">
        <v>8</v>
      </c>
      <c r="U567" s="2">
        <v>8</v>
      </c>
    </row>
    <row r="568" spans="1:21" x14ac:dyDescent="0.25">
      <c r="A568" s="65">
        <v>56.5</v>
      </c>
      <c r="B568" s="2">
        <v>0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O568" s="65">
        <v>565</v>
      </c>
      <c r="P568" s="2">
        <v>10</v>
      </c>
      <c r="Q568" s="2">
        <v>10</v>
      </c>
      <c r="R568" s="2">
        <v>8</v>
      </c>
      <c r="S568" s="2">
        <v>8</v>
      </c>
      <c r="T568" s="2">
        <v>10</v>
      </c>
      <c r="U568" s="2">
        <v>10</v>
      </c>
    </row>
    <row r="569" spans="1:21" x14ac:dyDescent="0.25">
      <c r="A569" s="65">
        <v>56.6</v>
      </c>
      <c r="B569" s="2">
        <v>0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O569" s="65">
        <v>566</v>
      </c>
      <c r="P569" s="2">
        <v>10</v>
      </c>
      <c r="Q569" s="2">
        <v>10</v>
      </c>
      <c r="R569" s="2">
        <v>8</v>
      </c>
      <c r="S569" s="2">
        <v>8</v>
      </c>
      <c r="T569" s="2">
        <v>10</v>
      </c>
      <c r="U569" s="2">
        <v>10</v>
      </c>
    </row>
    <row r="570" spans="1:21" x14ac:dyDescent="0.25">
      <c r="A570" s="65">
        <v>56.7</v>
      </c>
      <c r="B570" s="2">
        <v>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O570" s="65">
        <v>567</v>
      </c>
      <c r="P570" s="2">
        <v>10</v>
      </c>
      <c r="Q570" s="2">
        <v>10</v>
      </c>
      <c r="R570" s="2">
        <v>8</v>
      </c>
      <c r="S570" s="2">
        <v>8</v>
      </c>
      <c r="T570" s="2">
        <v>10</v>
      </c>
      <c r="U570" s="2">
        <v>10</v>
      </c>
    </row>
    <row r="571" spans="1:21" x14ac:dyDescent="0.25">
      <c r="A571" s="65">
        <v>56.8</v>
      </c>
      <c r="B571" s="2">
        <v>0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O571" s="65">
        <v>568</v>
      </c>
      <c r="P571" s="2">
        <v>10</v>
      </c>
      <c r="Q571" s="2">
        <v>10</v>
      </c>
      <c r="R571" s="2">
        <v>8</v>
      </c>
      <c r="S571" s="2">
        <v>8</v>
      </c>
      <c r="T571" s="2">
        <v>10</v>
      </c>
      <c r="U571" s="2">
        <v>10</v>
      </c>
    </row>
    <row r="572" spans="1:21" x14ac:dyDescent="0.25">
      <c r="A572" s="65">
        <v>56.9</v>
      </c>
      <c r="B572" s="2">
        <v>0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O572" s="65">
        <v>569</v>
      </c>
      <c r="P572" s="2">
        <v>10</v>
      </c>
      <c r="Q572" s="2">
        <v>10</v>
      </c>
      <c r="R572" s="2">
        <v>8</v>
      </c>
      <c r="S572" s="2">
        <v>8</v>
      </c>
      <c r="T572" s="2">
        <v>10</v>
      </c>
      <c r="U572" s="2">
        <v>10</v>
      </c>
    </row>
    <row r="573" spans="1:21" x14ac:dyDescent="0.25">
      <c r="A573" s="65">
        <v>57</v>
      </c>
      <c r="B573" s="2">
        <v>0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O573" s="65">
        <v>570</v>
      </c>
      <c r="P573" s="2">
        <v>10</v>
      </c>
      <c r="Q573" s="2">
        <v>10</v>
      </c>
      <c r="R573" s="2">
        <v>8</v>
      </c>
      <c r="S573" s="2">
        <v>8</v>
      </c>
      <c r="T573" s="2">
        <v>10</v>
      </c>
      <c r="U573" s="2">
        <v>10</v>
      </c>
    </row>
    <row r="574" spans="1:21" x14ac:dyDescent="0.25">
      <c r="A574" s="65">
        <v>57.1</v>
      </c>
      <c r="B574" s="2">
        <v>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O574" s="65">
        <v>571</v>
      </c>
      <c r="P574" s="2">
        <v>12</v>
      </c>
      <c r="Q574" s="2">
        <v>12</v>
      </c>
      <c r="R574" s="2">
        <v>8</v>
      </c>
      <c r="S574" s="2">
        <v>8</v>
      </c>
      <c r="T574" s="2">
        <v>12</v>
      </c>
      <c r="U574" s="2">
        <v>12</v>
      </c>
    </row>
    <row r="575" spans="1:21" x14ac:dyDescent="0.25">
      <c r="A575" s="65">
        <v>57.2</v>
      </c>
      <c r="B575" s="2">
        <v>0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O575" s="65">
        <v>572</v>
      </c>
      <c r="P575" s="2">
        <v>14</v>
      </c>
      <c r="Q575" s="2">
        <v>14</v>
      </c>
      <c r="R575" s="2">
        <v>8</v>
      </c>
      <c r="S575" s="2">
        <v>8</v>
      </c>
      <c r="T575" s="2">
        <v>14</v>
      </c>
      <c r="U575" s="2">
        <v>14</v>
      </c>
    </row>
    <row r="576" spans="1:21" x14ac:dyDescent="0.25">
      <c r="A576" s="65">
        <v>57.3</v>
      </c>
      <c r="B576" s="2">
        <v>0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O576" s="65">
        <v>573</v>
      </c>
      <c r="P576" s="2">
        <v>16</v>
      </c>
      <c r="Q576" s="2">
        <v>16</v>
      </c>
      <c r="R576" s="2">
        <v>10</v>
      </c>
      <c r="S576" s="2">
        <v>10</v>
      </c>
      <c r="T576" s="2">
        <v>16</v>
      </c>
      <c r="U576" s="2">
        <v>16</v>
      </c>
    </row>
    <row r="577" spans="1:21" x14ac:dyDescent="0.25">
      <c r="A577" s="65">
        <v>57.4</v>
      </c>
      <c r="B577" s="2">
        <v>0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O577" s="65">
        <v>574</v>
      </c>
      <c r="P577" s="2">
        <v>18</v>
      </c>
      <c r="Q577" s="2">
        <v>18</v>
      </c>
      <c r="R577" s="2">
        <v>10</v>
      </c>
      <c r="S577" s="2">
        <v>10</v>
      </c>
      <c r="T577" s="2">
        <v>18</v>
      </c>
      <c r="U577" s="2">
        <v>18</v>
      </c>
    </row>
    <row r="578" spans="1:21" x14ac:dyDescent="0.25">
      <c r="A578" s="65">
        <v>57.5</v>
      </c>
      <c r="B578" s="2">
        <v>0</v>
      </c>
      <c r="C578" s="2">
        <v>0</v>
      </c>
      <c r="D578" s="2">
        <v>0</v>
      </c>
      <c r="E578" s="2">
        <v>0</v>
      </c>
      <c r="F578" s="2">
        <v>0</v>
      </c>
      <c r="G578" s="2">
        <v>0</v>
      </c>
      <c r="O578" s="65">
        <v>575</v>
      </c>
      <c r="P578" s="2">
        <v>20</v>
      </c>
      <c r="Q578" s="2">
        <v>20</v>
      </c>
      <c r="R578" s="2">
        <v>12</v>
      </c>
      <c r="S578" s="2">
        <v>12</v>
      </c>
      <c r="T578" s="2">
        <v>20</v>
      </c>
      <c r="U578" s="2">
        <v>20</v>
      </c>
    </row>
    <row r="579" spans="1:21" x14ac:dyDescent="0.25">
      <c r="A579" s="65">
        <v>57.6</v>
      </c>
      <c r="B579" s="2">
        <v>0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O579" s="65">
        <v>576</v>
      </c>
      <c r="P579" s="2">
        <v>22</v>
      </c>
      <c r="Q579" s="2">
        <v>22</v>
      </c>
      <c r="R579" s="2">
        <v>14</v>
      </c>
      <c r="S579" s="2">
        <v>14</v>
      </c>
      <c r="T579" s="2">
        <v>22</v>
      </c>
      <c r="U579" s="2">
        <v>22</v>
      </c>
    </row>
    <row r="580" spans="1:21" x14ac:dyDescent="0.25">
      <c r="A580" s="65">
        <v>57.7</v>
      </c>
      <c r="B580" s="2">
        <v>0</v>
      </c>
      <c r="C580" s="2">
        <v>0</v>
      </c>
      <c r="D580" s="2">
        <v>0</v>
      </c>
      <c r="E580" s="2">
        <v>0</v>
      </c>
      <c r="F580" s="2">
        <v>0</v>
      </c>
      <c r="G580" s="2">
        <v>0</v>
      </c>
      <c r="O580" s="65">
        <v>577</v>
      </c>
      <c r="P580" s="2">
        <v>24</v>
      </c>
      <c r="Q580" s="2">
        <v>24</v>
      </c>
      <c r="R580" s="2">
        <v>16</v>
      </c>
      <c r="S580" s="2">
        <v>16</v>
      </c>
      <c r="T580" s="2">
        <v>24</v>
      </c>
      <c r="U580" s="2">
        <v>24</v>
      </c>
    </row>
    <row r="581" spans="1:21" x14ac:dyDescent="0.25">
      <c r="A581" s="65">
        <v>57.8</v>
      </c>
      <c r="B581" s="2">
        <v>0</v>
      </c>
      <c r="C581" s="2">
        <v>0</v>
      </c>
      <c r="D581" s="2">
        <v>0</v>
      </c>
      <c r="E581" s="2">
        <v>0</v>
      </c>
      <c r="F581" s="2">
        <v>0</v>
      </c>
      <c r="G581" s="2">
        <v>0</v>
      </c>
      <c r="O581" s="65">
        <v>578</v>
      </c>
      <c r="P581" s="2">
        <v>26</v>
      </c>
      <c r="Q581" s="2">
        <v>26</v>
      </c>
      <c r="R581" s="2">
        <v>18</v>
      </c>
      <c r="S581" s="2">
        <v>18</v>
      </c>
      <c r="T581" s="2">
        <v>26</v>
      </c>
      <c r="U581" s="2">
        <v>26</v>
      </c>
    </row>
    <row r="582" spans="1:21" x14ac:dyDescent="0.25">
      <c r="A582" s="65">
        <v>57.9</v>
      </c>
      <c r="B582" s="2">
        <v>0</v>
      </c>
      <c r="C582" s="2">
        <v>0</v>
      </c>
      <c r="D582" s="2">
        <v>0</v>
      </c>
      <c r="E582" s="2">
        <v>0</v>
      </c>
      <c r="F582" s="2">
        <v>0</v>
      </c>
      <c r="G582" s="2">
        <v>0</v>
      </c>
      <c r="O582" s="65">
        <v>579</v>
      </c>
      <c r="P582" s="2">
        <v>30</v>
      </c>
      <c r="Q582" s="2">
        <v>30</v>
      </c>
      <c r="R582" s="2">
        <v>22</v>
      </c>
      <c r="S582" s="2">
        <v>22</v>
      </c>
      <c r="T582" s="2">
        <v>30</v>
      </c>
      <c r="U582" s="2">
        <v>30</v>
      </c>
    </row>
    <row r="583" spans="1:21" x14ac:dyDescent="0.25">
      <c r="A583" s="65">
        <v>58</v>
      </c>
      <c r="B583" s="2">
        <v>0</v>
      </c>
      <c r="C583" s="2">
        <v>0</v>
      </c>
      <c r="D583" s="2">
        <v>0</v>
      </c>
      <c r="E583" s="2">
        <v>0</v>
      </c>
      <c r="F583" s="2">
        <v>0</v>
      </c>
      <c r="G583" s="2">
        <v>0</v>
      </c>
      <c r="O583" s="65">
        <v>580</v>
      </c>
      <c r="P583" s="2">
        <v>32</v>
      </c>
      <c r="Q583" s="2">
        <v>32</v>
      </c>
      <c r="R583" s="2">
        <v>24</v>
      </c>
      <c r="S583" s="2">
        <v>24</v>
      </c>
      <c r="T583" s="2">
        <v>32</v>
      </c>
      <c r="U583" s="2">
        <v>32</v>
      </c>
    </row>
    <row r="584" spans="1:21" x14ac:dyDescent="0.25">
      <c r="A584" s="65">
        <v>58.1</v>
      </c>
      <c r="B584" s="2">
        <v>0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O584" s="65">
        <v>581</v>
      </c>
      <c r="P584" s="2">
        <v>35</v>
      </c>
      <c r="Q584" s="2">
        <v>35</v>
      </c>
      <c r="R584" s="2">
        <v>26</v>
      </c>
      <c r="S584" s="2">
        <v>26</v>
      </c>
      <c r="T584" s="2">
        <v>35</v>
      </c>
      <c r="U584" s="2">
        <v>35</v>
      </c>
    </row>
    <row r="585" spans="1:21" x14ac:dyDescent="0.25">
      <c r="A585" s="65">
        <v>58.2</v>
      </c>
      <c r="B585" s="2">
        <v>0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O585" s="65">
        <v>582</v>
      </c>
      <c r="P585" s="2">
        <v>40</v>
      </c>
      <c r="Q585" s="2">
        <v>40</v>
      </c>
      <c r="R585" s="2">
        <v>30</v>
      </c>
      <c r="S585" s="2">
        <v>30</v>
      </c>
      <c r="T585" s="2">
        <v>40</v>
      </c>
      <c r="U585" s="2">
        <v>40</v>
      </c>
    </row>
    <row r="586" spans="1:21" x14ac:dyDescent="0.25">
      <c r="A586" s="65">
        <v>58.3</v>
      </c>
      <c r="B586" s="2">
        <v>0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O586" s="65">
        <v>583</v>
      </c>
      <c r="P586" s="2">
        <v>45</v>
      </c>
      <c r="Q586" s="2">
        <v>45</v>
      </c>
      <c r="R586" s="2">
        <v>35</v>
      </c>
      <c r="S586" s="2">
        <v>35</v>
      </c>
      <c r="T586" s="2">
        <v>45</v>
      </c>
      <c r="U586" s="2">
        <v>45</v>
      </c>
    </row>
    <row r="587" spans="1:21" x14ac:dyDescent="0.25">
      <c r="A587" s="65">
        <v>58.4</v>
      </c>
      <c r="B587" s="2">
        <v>0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O587" s="65">
        <v>584</v>
      </c>
      <c r="P587" s="2">
        <v>50</v>
      </c>
      <c r="Q587" s="2">
        <v>50</v>
      </c>
      <c r="R587" s="2">
        <v>40</v>
      </c>
      <c r="S587" s="2">
        <v>40</v>
      </c>
      <c r="T587" s="2">
        <v>50</v>
      </c>
      <c r="U587" s="2">
        <v>50</v>
      </c>
    </row>
    <row r="588" spans="1:21" x14ac:dyDescent="0.25">
      <c r="A588" s="65">
        <v>58.5</v>
      </c>
      <c r="B588" s="2">
        <v>0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O588" s="65">
        <v>585</v>
      </c>
      <c r="P588" s="2">
        <v>55</v>
      </c>
      <c r="Q588" s="2">
        <v>55</v>
      </c>
      <c r="R588" s="2">
        <v>45</v>
      </c>
      <c r="S588" s="2">
        <v>45</v>
      </c>
      <c r="T588" s="2">
        <v>55</v>
      </c>
      <c r="U588" s="2">
        <v>55</v>
      </c>
    </row>
    <row r="589" spans="1:21" x14ac:dyDescent="0.25">
      <c r="A589" s="65">
        <v>58.6</v>
      </c>
      <c r="B589" s="2">
        <v>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O589" s="65">
        <v>586</v>
      </c>
      <c r="P589" s="2">
        <v>60</v>
      </c>
      <c r="Q589" s="2">
        <v>60</v>
      </c>
      <c r="R589" s="2">
        <v>50</v>
      </c>
      <c r="S589" s="2">
        <v>50</v>
      </c>
      <c r="T589" s="2">
        <v>60</v>
      </c>
      <c r="U589" s="2">
        <v>60</v>
      </c>
    </row>
    <row r="590" spans="1:21" x14ac:dyDescent="0.25">
      <c r="A590" s="65">
        <v>58.7</v>
      </c>
      <c r="B590" s="2">
        <v>0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O590" s="65">
        <v>587</v>
      </c>
      <c r="P590" s="2">
        <v>65</v>
      </c>
      <c r="Q590" s="2">
        <v>65</v>
      </c>
      <c r="R590" s="2">
        <v>55</v>
      </c>
      <c r="S590" s="2">
        <v>55</v>
      </c>
      <c r="T590" s="2">
        <v>65</v>
      </c>
      <c r="U590" s="2">
        <v>65</v>
      </c>
    </row>
    <row r="591" spans="1:21" x14ac:dyDescent="0.25">
      <c r="A591" s="65">
        <v>58.8</v>
      </c>
      <c r="B591" s="2">
        <v>0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O591" s="65">
        <v>588</v>
      </c>
      <c r="P591" s="2">
        <v>70</v>
      </c>
      <c r="Q591" s="2">
        <v>70</v>
      </c>
      <c r="R591" s="2">
        <v>60</v>
      </c>
      <c r="S591" s="2">
        <v>60</v>
      </c>
      <c r="T591" s="2">
        <v>70</v>
      </c>
      <c r="U591" s="2">
        <v>70</v>
      </c>
    </row>
    <row r="592" spans="1:21" x14ac:dyDescent="0.25">
      <c r="A592" s="65">
        <v>58.9</v>
      </c>
      <c r="B592" s="2">
        <v>0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O592" s="65">
        <v>589</v>
      </c>
      <c r="P592" s="2">
        <v>75</v>
      </c>
      <c r="Q592" s="2">
        <v>75</v>
      </c>
      <c r="R592" s="2">
        <v>65</v>
      </c>
      <c r="S592" s="2">
        <v>65</v>
      </c>
      <c r="T592" s="2">
        <v>75</v>
      </c>
      <c r="U592" s="2">
        <v>75</v>
      </c>
    </row>
    <row r="593" spans="1:21" x14ac:dyDescent="0.25">
      <c r="A593" s="65">
        <v>59</v>
      </c>
      <c r="B593" s="2">
        <v>0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O593" s="65">
        <v>590</v>
      </c>
      <c r="P593" s="2">
        <v>80</v>
      </c>
      <c r="Q593" s="2">
        <v>80</v>
      </c>
      <c r="R593" s="2">
        <v>70</v>
      </c>
      <c r="S593" s="2">
        <v>70</v>
      </c>
      <c r="T593" s="2">
        <v>80</v>
      </c>
      <c r="U593" s="2">
        <v>80</v>
      </c>
    </row>
    <row r="594" spans="1:21" x14ac:dyDescent="0.25">
      <c r="A594" s="65">
        <v>59.1</v>
      </c>
      <c r="B594" s="2">
        <v>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O594" s="65">
        <v>591</v>
      </c>
      <c r="P594" s="2">
        <v>85</v>
      </c>
      <c r="Q594" s="2">
        <v>85</v>
      </c>
      <c r="R594" s="2">
        <v>75</v>
      </c>
      <c r="S594" s="2">
        <v>75</v>
      </c>
      <c r="T594" s="2">
        <v>85</v>
      </c>
      <c r="U594" s="2">
        <v>85</v>
      </c>
    </row>
    <row r="595" spans="1:21" x14ac:dyDescent="0.25">
      <c r="A595" s="65">
        <v>59.2</v>
      </c>
      <c r="B595" s="2">
        <v>0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O595" s="65">
        <v>592</v>
      </c>
      <c r="P595" s="2">
        <v>90</v>
      </c>
      <c r="Q595" s="2">
        <v>90</v>
      </c>
      <c r="R595" s="2">
        <v>80</v>
      </c>
      <c r="S595" s="2">
        <v>80</v>
      </c>
      <c r="T595" s="2">
        <v>90</v>
      </c>
      <c r="U595" s="2">
        <v>90</v>
      </c>
    </row>
    <row r="596" spans="1:21" x14ac:dyDescent="0.25">
      <c r="A596" s="65">
        <v>59.3</v>
      </c>
      <c r="B596" s="2">
        <v>0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O596" s="65">
        <v>593</v>
      </c>
      <c r="P596" s="2">
        <v>95</v>
      </c>
      <c r="Q596" s="2">
        <v>95</v>
      </c>
      <c r="R596" s="2">
        <v>85</v>
      </c>
      <c r="S596" s="2">
        <v>85</v>
      </c>
      <c r="T596" s="2">
        <v>95</v>
      </c>
      <c r="U596" s="2">
        <v>95</v>
      </c>
    </row>
    <row r="597" spans="1:21" x14ac:dyDescent="0.25">
      <c r="A597" s="65">
        <v>59.4</v>
      </c>
      <c r="B597" s="2">
        <v>0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O597" s="65">
        <v>594</v>
      </c>
      <c r="P597" s="2">
        <v>100</v>
      </c>
      <c r="Q597" s="2">
        <v>100</v>
      </c>
      <c r="R597" s="2">
        <v>90</v>
      </c>
      <c r="S597" s="2">
        <v>90</v>
      </c>
      <c r="T597" s="2">
        <v>100</v>
      </c>
      <c r="U597" s="2">
        <v>100</v>
      </c>
    </row>
    <row r="598" spans="1:21" x14ac:dyDescent="0.25">
      <c r="A598" s="65">
        <v>59.5</v>
      </c>
      <c r="B598" s="2">
        <v>0</v>
      </c>
      <c r="C598" s="2">
        <v>0</v>
      </c>
      <c r="D598" s="2">
        <v>0</v>
      </c>
      <c r="E598" s="2">
        <v>0</v>
      </c>
      <c r="F598" s="2">
        <v>0</v>
      </c>
      <c r="G598" s="2">
        <v>0</v>
      </c>
      <c r="O598" s="65">
        <v>595</v>
      </c>
      <c r="P598" s="2">
        <v>105</v>
      </c>
      <c r="Q598" s="2">
        <v>105</v>
      </c>
      <c r="R598" s="2">
        <v>95</v>
      </c>
      <c r="S598" s="2">
        <v>95</v>
      </c>
      <c r="T598" s="2">
        <v>105</v>
      </c>
      <c r="U598" s="2">
        <v>105</v>
      </c>
    </row>
    <row r="599" spans="1:21" x14ac:dyDescent="0.25">
      <c r="A599" s="65">
        <v>59.6</v>
      </c>
      <c r="B599" s="2">
        <v>0</v>
      </c>
      <c r="C599" s="2">
        <v>0</v>
      </c>
      <c r="D599" s="2">
        <v>0</v>
      </c>
      <c r="E599" s="2">
        <v>0</v>
      </c>
      <c r="F599" s="2">
        <v>0</v>
      </c>
      <c r="G599" s="2">
        <v>0</v>
      </c>
      <c r="O599" s="65">
        <v>596</v>
      </c>
      <c r="P599" s="2">
        <v>110</v>
      </c>
      <c r="Q599" s="2">
        <v>110</v>
      </c>
      <c r="R599" s="2">
        <v>100</v>
      </c>
      <c r="S599" s="2">
        <v>100</v>
      </c>
      <c r="T599" s="2">
        <v>110</v>
      </c>
      <c r="U599" s="2">
        <v>110</v>
      </c>
    </row>
    <row r="600" spans="1:21" x14ac:dyDescent="0.25">
      <c r="A600" s="65">
        <v>59.7</v>
      </c>
      <c r="B600" s="2">
        <v>0</v>
      </c>
      <c r="C600" s="2">
        <v>0</v>
      </c>
      <c r="D600" s="2">
        <v>0</v>
      </c>
      <c r="E600" s="2">
        <v>0</v>
      </c>
      <c r="F600" s="2">
        <v>0</v>
      </c>
      <c r="G600" s="2">
        <v>0</v>
      </c>
      <c r="O600" s="65">
        <v>597</v>
      </c>
      <c r="P600" s="2">
        <v>115</v>
      </c>
      <c r="Q600" s="2">
        <v>115</v>
      </c>
      <c r="R600" s="2">
        <v>105</v>
      </c>
      <c r="S600" s="2">
        <v>105</v>
      </c>
      <c r="T600" s="2">
        <v>115</v>
      </c>
      <c r="U600" s="2">
        <v>115</v>
      </c>
    </row>
    <row r="601" spans="1:21" x14ac:dyDescent="0.25">
      <c r="A601" s="65">
        <v>59.8</v>
      </c>
      <c r="B601" s="2">
        <v>0</v>
      </c>
      <c r="C601" s="2">
        <v>0</v>
      </c>
      <c r="D601" s="2">
        <v>0</v>
      </c>
      <c r="E601" s="2">
        <v>0</v>
      </c>
      <c r="F601" s="2">
        <v>0</v>
      </c>
      <c r="G601" s="2">
        <v>0</v>
      </c>
      <c r="O601" s="65">
        <v>598</v>
      </c>
      <c r="P601" s="2">
        <v>120</v>
      </c>
      <c r="Q601" s="2">
        <v>120</v>
      </c>
      <c r="R601" s="2">
        <v>110</v>
      </c>
      <c r="S601" s="2">
        <v>110</v>
      </c>
      <c r="T601" s="2">
        <v>120</v>
      </c>
      <c r="U601" s="2">
        <v>120</v>
      </c>
    </row>
    <row r="602" spans="1:21" x14ac:dyDescent="0.25">
      <c r="A602" s="65">
        <v>59.9</v>
      </c>
      <c r="B602" s="2">
        <v>0</v>
      </c>
      <c r="C602" s="2">
        <v>0</v>
      </c>
      <c r="D602" s="2">
        <v>0</v>
      </c>
      <c r="E602" s="2">
        <v>0</v>
      </c>
      <c r="F602" s="2">
        <v>0</v>
      </c>
      <c r="G602" s="2">
        <v>0</v>
      </c>
      <c r="O602" s="65">
        <v>599</v>
      </c>
      <c r="P602" s="2">
        <v>125</v>
      </c>
      <c r="Q602" s="2">
        <v>125</v>
      </c>
      <c r="R602" s="2">
        <v>115</v>
      </c>
      <c r="S602" s="2">
        <v>115</v>
      </c>
      <c r="T602" s="2">
        <v>125</v>
      </c>
      <c r="U602" s="2">
        <v>125</v>
      </c>
    </row>
    <row r="603" spans="1:21" s="65" customFormat="1" x14ac:dyDescent="0.25">
      <c r="A603" s="65">
        <v>60</v>
      </c>
      <c r="B603" s="2">
        <v>0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O603" s="65">
        <v>600</v>
      </c>
      <c r="P603" s="2">
        <v>130</v>
      </c>
      <c r="Q603" s="2">
        <v>130</v>
      </c>
      <c r="R603" s="2">
        <v>120</v>
      </c>
      <c r="S603" s="2">
        <v>120</v>
      </c>
      <c r="T603" s="2">
        <v>130</v>
      </c>
      <c r="U603" s="2">
        <v>130</v>
      </c>
    </row>
    <row r="604" spans="1:21" s="65" customFormat="1" x14ac:dyDescent="0.25">
      <c r="A604" s="65">
        <v>60.1</v>
      </c>
      <c r="B604" s="2">
        <v>0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</row>
    <row r="605" spans="1:21" s="65" customFormat="1" x14ac:dyDescent="0.25">
      <c r="A605" s="65">
        <v>60.2</v>
      </c>
      <c r="B605" s="2">
        <v>0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</row>
    <row r="606" spans="1:21" s="65" customFormat="1" x14ac:dyDescent="0.25">
      <c r="A606" s="65">
        <v>60.3</v>
      </c>
      <c r="B606" s="2">
        <v>0</v>
      </c>
      <c r="C606" s="2">
        <v>0</v>
      </c>
      <c r="D606" s="2">
        <v>0</v>
      </c>
      <c r="E606" s="2">
        <v>0</v>
      </c>
      <c r="F606" s="2">
        <v>0</v>
      </c>
      <c r="G606" s="2">
        <v>0</v>
      </c>
    </row>
    <row r="607" spans="1:21" s="65" customFormat="1" x14ac:dyDescent="0.25">
      <c r="A607" s="65">
        <v>60.4</v>
      </c>
      <c r="B607" s="2">
        <v>0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</row>
    <row r="608" spans="1:21" s="65" customFormat="1" x14ac:dyDescent="0.25">
      <c r="A608" s="65">
        <v>60.5</v>
      </c>
      <c r="B608" s="2">
        <v>0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</row>
    <row r="609" spans="1:7" s="65" customFormat="1" x14ac:dyDescent="0.25">
      <c r="A609" s="65">
        <v>60.6</v>
      </c>
      <c r="B609" s="2">
        <v>0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</row>
    <row r="610" spans="1:7" s="65" customFormat="1" x14ac:dyDescent="0.25">
      <c r="A610" s="65">
        <v>60.7</v>
      </c>
      <c r="B610" s="2">
        <v>0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</row>
    <row r="611" spans="1:7" s="65" customFormat="1" x14ac:dyDescent="0.25">
      <c r="A611" s="65">
        <v>60.8</v>
      </c>
      <c r="B611" s="2">
        <v>0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</row>
    <row r="612" spans="1:7" s="65" customFormat="1" x14ac:dyDescent="0.25">
      <c r="A612" s="65">
        <v>60.9</v>
      </c>
      <c r="B612" s="2">
        <v>0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</row>
    <row r="613" spans="1:7" s="65" customFormat="1" x14ac:dyDescent="0.25">
      <c r="A613" s="65">
        <v>61</v>
      </c>
      <c r="B613" s="2">
        <v>0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</row>
    <row r="614" spans="1:7" s="65" customFormat="1" x14ac:dyDescent="0.25">
      <c r="A614" s="65">
        <v>61.1</v>
      </c>
      <c r="B614" s="2">
        <v>0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</row>
    <row r="615" spans="1:7" s="65" customFormat="1" x14ac:dyDescent="0.25">
      <c r="A615" s="65">
        <v>61.2</v>
      </c>
      <c r="B615" s="2">
        <v>0</v>
      </c>
      <c r="C615" s="2">
        <v>0</v>
      </c>
      <c r="D615" s="2">
        <v>0</v>
      </c>
      <c r="E615" s="2">
        <v>0</v>
      </c>
      <c r="F615" s="2">
        <v>0</v>
      </c>
      <c r="G615" s="2">
        <v>0</v>
      </c>
    </row>
    <row r="616" spans="1:7" s="65" customFormat="1" x14ac:dyDescent="0.25">
      <c r="A616" s="65">
        <v>61.3</v>
      </c>
      <c r="B616" s="2">
        <v>0</v>
      </c>
      <c r="C616" s="2">
        <v>0</v>
      </c>
      <c r="D616" s="2">
        <v>0</v>
      </c>
      <c r="E616" s="2">
        <v>0</v>
      </c>
      <c r="F616" s="2">
        <v>0</v>
      </c>
      <c r="G616" s="2">
        <v>0</v>
      </c>
    </row>
    <row r="617" spans="1:7" s="65" customFormat="1" x14ac:dyDescent="0.25">
      <c r="A617" s="65">
        <v>61.4</v>
      </c>
      <c r="B617" s="2">
        <v>0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</row>
    <row r="618" spans="1:7" s="65" customFormat="1" x14ac:dyDescent="0.25">
      <c r="A618" s="65">
        <v>61.5</v>
      </c>
      <c r="B618" s="2">
        <v>0</v>
      </c>
      <c r="C618" s="2">
        <v>0</v>
      </c>
      <c r="D618" s="2">
        <v>0</v>
      </c>
      <c r="E618" s="2">
        <v>0</v>
      </c>
      <c r="F618" s="2">
        <v>0</v>
      </c>
      <c r="G618" s="2">
        <v>0</v>
      </c>
    </row>
    <row r="619" spans="1:7" s="65" customFormat="1" x14ac:dyDescent="0.25">
      <c r="A619" s="65">
        <v>61.6</v>
      </c>
      <c r="B619" s="2">
        <v>0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</row>
    <row r="620" spans="1:7" s="65" customFormat="1" x14ac:dyDescent="0.25">
      <c r="A620" s="65">
        <v>61.7</v>
      </c>
      <c r="B620" s="2">
        <v>0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</row>
    <row r="621" spans="1:7" s="65" customFormat="1" x14ac:dyDescent="0.25">
      <c r="A621" s="65">
        <v>61.8</v>
      </c>
      <c r="B621" s="2">
        <v>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</row>
    <row r="622" spans="1:7" s="65" customFormat="1" x14ac:dyDescent="0.25">
      <c r="A622" s="65">
        <v>61.9</v>
      </c>
      <c r="B622" s="2">
        <v>0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</row>
    <row r="623" spans="1:7" s="65" customFormat="1" x14ac:dyDescent="0.25">
      <c r="A623" s="65">
        <v>62</v>
      </c>
      <c r="B623" s="2">
        <v>0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</row>
    <row r="624" spans="1:7" s="65" customFormat="1" x14ac:dyDescent="0.25">
      <c r="A624" s="65">
        <v>62.1</v>
      </c>
      <c r="B624" s="2">
        <v>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</row>
    <row r="625" spans="1:7" s="65" customFormat="1" x14ac:dyDescent="0.25">
      <c r="A625" s="65">
        <v>62.2</v>
      </c>
      <c r="B625" s="2">
        <v>0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</row>
    <row r="626" spans="1:7" s="65" customFormat="1" x14ac:dyDescent="0.25">
      <c r="A626" s="65">
        <v>62.3</v>
      </c>
      <c r="B626" s="2">
        <v>0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</row>
    <row r="627" spans="1:7" s="65" customFormat="1" x14ac:dyDescent="0.25">
      <c r="A627" s="65">
        <v>62.4</v>
      </c>
      <c r="B627" s="2">
        <v>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</row>
    <row r="628" spans="1:7" s="65" customFormat="1" x14ac:dyDescent="0.25">
      <c r="A628" s="65">
        <v>62.5</v>
      </c>
      <c r="B628" s="2">
        <v>0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</row>
    <row r="629" spans="1:7" s="65" customFormat="1" x14ac:dyDescent="0.25">
      <c r="A629" s="65">
        <v>62.6</v>
      </c>
      <c r="B629" s="2">
        <v>0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</row>
    <row r="630" spans="1:7" s="65" customFormat="1" x14ac:dyDescent="0.25">
      <c r="A630" s="65">
        <v>62.7</v>
      </c>
      <c r="B630" s="2">
        <v>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</row>
    <row r="631" spans="1:7" s="65" customFormat="1" x14ac:dyDescent="0.25">
      <c r="A631" s="65">
        <v>62.8</v>
      </c>
      <c r="B631" s="2">
        <v>0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</row>
    <row r="632" spans="1:7" s="65" customFormat="1" x14ac:dyDescent="0.25">
      <c r="A632" s="65">
        <v>62.9</v>
      </c>
      <c r="B632" s="2">
        <v>0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</row>
    <row r="633" spans="1:7" s="65" customFormat="1" x14ac:dyDescent="0.25">
      <c r="A633" s="65">
        <v>63</v>
      </c>
      <c r="B633" s="2">
        <v>0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</row>
    <row r="634" spans="1:7" s="65" customFormat="1" x14ac:dyDescent="0.25">
      <c r="A634" s="65">
        <v>63.1</v>
      </c>
      <c r="B634" s="2">
        <v>0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</row>
    <row r="635" spans="1:7" s="65" customFormat="1" x14ac:dyDescent="0.25">
      <c r="A635" s="65">
        <v>63.2</v>
      </c>
      <c r="B635" s="2">
        <v>0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</row>
    <row r="636" spans="1:7" s="65" customFormat="1" x14ac:dyDescent="0.25">
      <c r="A636" s="65">
        <v>63.3</v>
      </c>
      <c r="B636" s="2">
        <v>0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</row>
    <row r="637" spans="1:7" s="65" customFormat="1" x14ac:dyDescent="0.25">
      <c r="A637" s="65">
        <v>63.4</v>
      </c>
      <c r="B637" s="2">
        <v>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</row>
    <row r="638" spans="1:7" s="65" customFormat="1" x14ac:dyDescent="0.25">
      <c r="A638" s="65">
        <v>63.5</v>
      </c>
      <c r="B638" s="2">
        <v>0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</row>
    <row r="639" spans="1:7" s="65" customFormat="1" x14ac:dyDescent="0.25">
      <c r="A639" s="65">
        <v>63.6</v>
      </c>
      <c r="B639" s="2">
        <v>0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</row>
    <row r="640" spans="1:7" s="65" customFormat="1" x14ac:dyDescent="0.25">
      <c r="A640" s="65">
        <v>63.700000000000102</v>
      </c>
      <c r="B640" s="2">
        <v>0</v>
      </c>
      <c r="C640" s="2">
        <v>0</v>
      </c>
      <c r="D640" s="2">
        <v>0</v>
      </c>
      <c r="E640" s="2">
        <v>0</v>
      </c>
      <c r="F640" s="2">
        <v>0</v>
      </c>
      <c r="G640" s="2">
        <v>0</v>
      </c>
    </row>
    <row r="641" spans="1:7" s="65" customFormat="1" x14ac:dyDescent="0.25">
      <c r="A641" s="65">
        <v>63.800000000000097</v>
      </c>
      <c r="B641" s="2">
        <v>0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</row>
    <row r="642" spans="1:7" s="65" customFormat="1" x14ac:dyDescent="0.25">
      <c r="A642" s="65">
        <v>63.900000000000098</v>
      </c>
      <c r="B642" s="2">
        <v>0</v>
      </c>
      <c r="C642" s="2">
        <v>0</v>
      </c>
      <c r="D642" s="2">
        <v>0</v>
      </c>
      <c r="E642" s="2">
        <v>0</v>
      </c>
      <c r="F642" s="2">
        <v>0</v>
      </c>
      <c r="G642" s="2">
        <v>0</v>
      </c>
    </row>
    <row r="643" spans="1:7" s="65" customFormat="1" x14ac:dyDescent="0.25">
      <c r="A643" s="65">
        <v>64.000000000000099</v>
      </c>
      <c r="B643" s="2">
        <v>0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</row>
    <row r="644" spans="1:7" s="65" customFormat="1" x14ac:dyDescent="0.25">
      <c r="A644" s="65">
        <v>64.100000000000094</v>
      </c>
      <c r="B644" s="2">
        <v>0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</row>
    <row r="645" spans="1:7" s="65" customFormat="1" x14ac:dyDescent="0.25">
      <c r="A645" s="65">
        <v>64.200000000000102</v>
      </c>
      <c r="B645" s="2">
        <v>0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</row>
    <row r="646" spans="1:7" s="65" customFormat="1" x14ac:dyDescent="0.25">
      <c r="A646" s="65">
        <v>64.300000000000097</v>
      </c>
      <c r="B646" s="2">
        <v>0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</row>
    <row r="647" spans="1:7" s="65" customFormat="1" x14ac:dyDescent="0.25">
      <c r="A647" s="65">
        <v>64.400000000000105</v>
      </c>
      <c r="B647" s="2">
        <v>0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</row>
    <row r="648" spans="1:7" s="65" customFormat="1" x14ac:dyDescent="0.25">
      <c r="A648" s="65">
        <v>64.500000000000099</v>
      </c>
      <c r="B648" s="2">
        <v>0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</row>
    <row r="649" spans="1:7" s="65" customFormat="1" x14ac:dyDescent="0.25">
      <c r="A649" s="65">
        <v>64.600000000000094</v>
      </c>
      <c r="B649" s="2">
        <v>0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</row>
    <row r="650" spans="1:7" s="65" customFormat="1" x14ac:dyDescent="0.25">
      <c r="A650" s="65">
        <v>64.700000000000102</v>
      </c>
      <c r="B650" s="2">
        <v>0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</row>
    <row r="651" spans="1:7" s="65" customFormat="1" x14ac:dyDescent="0.25">
      <c r="A651" s="65">
        <v>64.800000000000097</v>
      </c>
      <c r="B651" s="2">
        <v>0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</row>
    <row r="652" spans="1:7" s="65" customFormat="1" x14ac:dyDescent="0.25">
      <c r="A652" s="65">
        <v>64.900000000000105</v>
      </c>
      <c r="B652" s="2">
        <v>0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</row>
    <row r="653" spans="1:7" s="65" customFormat="1" x14ac:dyDescent="0.25">
      <c r="A653" s="65">
        <v>65.000000000000099</v>
      </c>
      <c r="B653" s="2">
        <v>0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</row>
    <row r="654" spans="1:7" s="65" customFormat="1" x14ac:dyDescent="0.25">
      <c r="A654" s="65">
        <v>65.100000000000094</v>
      </c>
      <c r="B654" s="2">
        <v>0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</row>
    <row r="655" spans="1:7" s="65" customFormat="1" x14ac:dyDescent="0.25">
      <c r="A655" s="65">
        <v>65.200000000000102</v>
      </c>
      <c r="B655" s="2">
        <v>0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</row>
    <row r="656" spans="1:7" s="65" customFormat="1" x14ac:dyDescent="0.25">
      <c r="A656" s="65">
        <v>65.300000000000097</v>
      </c>
      <c r="B656" s="2">
        <v>0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</row>
    <row r="657" spans="1:7" s="65" customFormat="1" x14ac:dyDescent="0.25">
      <c r="A657" s="65">
        <v>65.400000000000105</v>
      </c>
      <c r="B657" s="2">
        <v>0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</row>
    <row r="658" spans="1:7" s="65" customFormat="1" x14ac:dyDescent="0.25">
      <c r="A658" s="65">
        <v>65.500000000000099</v>
      </c>
      <c r="B658" s="2">
        <v>0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</row>
    <row r="659" spans="1:7" s="65" customFormat="1" x14ac:dyDescent="0.25">
      <c r="A659" s="65">
        <v>65.600000000000094</v>
      </c>
      <c r="B659" s="2">
        <v>0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</row>
    <row r="660" spans="1:7" s="65" customFormat="1" x14ac:dyDescent="0.25">
      <c r="A660" s="65">
        <v>65.700000000000102</v>
      </c>
      <c r="B660" s="2">
        <v>0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</row>
    <row r="661" spans="1:7" s="65" customFormat="1" x14ac:dyDescent="0.25">
      <c r="A661" s="65">
        <v>65.800000000000097</v>
      </c>
      <c r="B661" s="2">
        <v>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</row>
    <row r="662" spans="1:7" s="65" customFormat="1" x14ac:dyDescent="0.25">
      <c r="A662" s="65">
        <v>65.900000000000105</v>
      </c>
      <c r="B662" s="2">
        <v>0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</row>
    <row r="663" spans="1:7" s="65" customFormat="1" x14ac:dyDescent="0.25">
      <c r="A663" s="65">
        <v>66.000000000000099</v>
      </c>
      <c r="B663" s="2">
        <v>0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</row>
    <row r="664" spans="1:7" s="65" customFormat="1" x14ac:dyDescent="0.25">
      <c r="A664" s="65">
        <v>66.100000000000094</v>
      </c>
      <c r="B664" s="2">
        <v>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</row>
    <row r="665" spans="1:7" s="65" customFormat="1" x14ac:dyDescent="0.25">
      <c r="A665" s="65">
        <v>66.200000000000102</v>
      </c>
      <c r="B665" s="2">
        <v>0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</row>
    <row r="666" spans="1:7" s="65" customFormat="1" x14ac:dyDescent="0.25">
      <c r="A666" s="65">
        <v>66.300000000000097</v>
      </c>
      <c r="B666" s="2">
        <v>0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</row>
    <row r="667" spans="1:7" s="65" customFormat="1" x14ac:dyDescent="0.25">
      <c r="A667" s="65">
        <v>66.400000000000105</v>
      </c>
      <c r="B667" s="2">
        <v>0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</row>
    <row r="668" spans="1:7" s="65" customFormat="1" x14ac:dyDescent="0.25">
      <c r="A668" s="65">
        <v>66.500000000000099</v>
      </c>
      <c r="B668" s="2">
        <v>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</row>
    <row r="669" spans="1:7" s="65" customFormat="1" x14ac:dyDescent="0.25">
      <c r="A669" s="65">
        <v>66.600000000000094</v>
      </c>
      <c r="B669" s="2">
        <v>0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</row>
    <row r="670" spans="1:7" s="65" customFormat="1" x14ac:dyDescent="0.25">
      <c r="A670" s="65">
        <v>66.700000000000102</v>
      </c>
      <c r="B670" s="2">
        <v>0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</row>
    <row r="671" spans="1:7" s="65" customFormat="1" x14ac:dyDescent="0.25">
      <c r="A671" s="65">
        <v>66.800000000000097</v>
      </c>
      <c r="B671" s="2">
        <v>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</row>
    <row r="672" spans="1:7" s="65" customFormat="1" x14ac:dyDescent="0.25">
      <c r="A672" s="65">
        <v>66.900000000000105</v>
      </c>
      <c r="B672" s="2">
        <v>0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</row>
    <row r="673" spans="1:7" s="65" customFormat="1" x14ac:dyDescent="0.25">
      <c r="A673" s="65">
        <v>67.000000000000099</v>
      </c>
      <c r="B673" s="2">
        <v>0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</row>
    <row r="674" spans="1:7" s="65" customFormat="1" x14ac:dyDescent="0.25">
      <c r="A674" s="65">
        <v>67.100000000000094</v>
      </c>
      <c r="B674" s="2">
        <v>0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</row>
    <row r="675" spans="1:7" s="65" customFormat="1" x14ac:dyDescent="0.25">
      <c r="A675" s="65">
        <v>67.200000000000102</v>
      </c>
      <c r="B675" s="2">
        <v>0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</row>
    <row r="676" spans="1:7" s="65" customFormat="1" x14ac:dyDescent="0.25">
      <c r="A676" s="65">
        <v>67.300000000000097</v>
      </c>
      <c r="B676" s="2">
        <v>0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</row>
    <row r="677" spans="1:7" s="65" customFormat="1" x14ac:dyDescent="0.25">
      <c r="A677" s="65">
        <v>67.400000000000105</v>
      </c>
      <c r="B677" s="2">
        <v>0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</row>
    <row r="678" spans="1:7" s="65" customFormat="1" x14ac:dyDescent="0.25">
      <c r="A678" s="65">
        <v>67.500000000000099</v>
      </c>
      <c r="B678" s="2">
        <v>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</row>
    <row r="679" spans="1:7" s="65" customFormat="1" x14ac:dyDescent="0.25">
      <c r="A679" s="65">
        <v>67.600000000000094</v>
      </c>
      <c r="B679" s="2">
        <v>0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</row>
    <row r="680" spans="1:7" s="65" customFormat="1" x14ac:dyDescent="0.25">
      <c r="A680" s="65">
        <v>67.700000000000102</v>
      </c>
      <c r="B680" s="2">
        <v>0</v>
      </c>
      <c r="C680" s="2">
        <v>0</v>
      </c>
      <c r="D680" s="2">
        <v>0</v>
      </c>
      <c r="E680" s="2">
        <v>0</v>
      </c>
      <c r="F680" s="2">
        <v>0</v>
      </c>
      <c r="G680" s="2">
        <v>0</v>
      </c>
    </row>
    <row r="681" spans="1:7" s="65" customFormat="1" x14ac:dyDescent="0.25">
      <c r="A681" s="65">
        <v>67.800000000000097</v>
      </c>
      <c r="B681" s="2">
        <v>0</v>
      </c>
      <c r="C681" s="2">
        <v>0</v>
      </c>
      <c r="D681" s="2">
        <v>0</v>
      </c>
      <c r="E681" s="2">
        <v>0</v>
      </c>
      <c r="F681" s="2">
        <v>0</v>
      </c>
      <c r="G681" s="2">
        <v>0</v>
      </c>
    </row>
    <row r="682" spans="1:7" s="65" customFormat="1" x14ac:dyDescent="0.25">
      <c r="A682" s="65">
        <v>67.900000000000105</v>
      </c>
      <c r="B682" s="2">
        <v>0</v>
      </c>
      <c r="C682" s="2">
        <v>0</v>
      </c>
      <c r="D682" s="2">
        <v>0</v>
      </c>
      <c r="E682" s="2">
        <v>0</v>
      </c>
      <c r="F682" s="2">
        <v>0</v>
      </c>
      <c r="G682" s="2">
        <v>0</v>
      </c>
    </row>
    <row r="683" spans="1:7" s="65" customFormat="1" x14ac:dyDescent="0.25">
      <c r="A683" s="65">
        <v>68.000000000000099</v>
      </c>
      <c r="B683" s="2">
        <v>0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</row>
    <row r="684" spans="1:7" s="65" customFormat="1" x14ac:dyDescent="0.25">
      <c r="A684" s="65">
        <v>68.100000000000094</v>
      </c>
      <c r="B684" s="2">
        <v>0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</row>
    <row r="685" spans="1:7" s="65" customFormat="1" x14ac:dyDescent="0.25">
      <c r="A685" s="65">
        <v>68.200000000000102</v>
      </c>
      <c r="B685" s="2">
        <v>0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</row>
    <row r="686" spans="1:7" s="65" customFormat="1" x14ac:dyDescent="0.25">
      <c r="A686" s="65">
        <v>68.300000000000097</v>
      </c>
      <c r="B686" s="2">
        <v>0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</row>
    <row r="687" spans="1:7" s="65" customFormat="1" x14ac:dyDescent="0.25">
      <c r="A687" s="65">
        <v>68.400000000000105</v>
      </c>
      <c r="B687" s="2">
        <v>0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</row>
    <row r="688" spans="1:7" s="65" customFormat="1" x14ac:dyDescent="0.25">
      <c r="A688" s="65">
        <v>68.500000000000099</v>
      </c>
      <c r="B688" s="2">
        <v>0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</row>
    <row r="689" spans="1:7" s="65" customFormat="1" x14ac:dyDescent="0.25">
      <c r="A689" s="65">
        <v>68.600000000000094</v>
      </c>
      <c r="B689" s="2">
        <v>0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</row>
    <row r="690" spans="1:7" s="65" customFormat="1" x14ac:dyDescent="0.25">
      <c r="A690" s="65">
        <v>68.700000000000102</v>
      </c>
      <c r="B690" s="2">
        <v>0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</row>
    <row r="691" spans="1:7" s="65" customFormat="1" x14ac:dyDescent="0.25">
      <c r="A691" s="65">
        <v>68.800000000000097</v>
      </c>
      <c r="B691" s="2">
        <v>0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</row>
    <row r="692" spans="1:7" s="65" customFormat="1" x14ac:dyDescent="0.25">
      <c r="A692" s="65">
        <v>68.900000000000105</v>
      </c>
      <c r="B692" s="2">
        <v>0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</row>
    <row r="693" spans="1:7" s="65" customFormat="1" x14ac:dyDescent="0.25">
      <c r="A693" s="65">
        <v>69.000000000000099</v>
      </c>
      <c r="B693" s="2">
        <v>0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</row>
    <row r="694" spans="1:7" s="65" customFormat="1" x14ac:dyDescent="0.25">
      <c r="A694" s="65">
        <v>69.100000000000094</v>
      </c>
      <c r="B694" s="2">
        <v>0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</row>
    <row r="695" spans="1:7" s="65" customFormat="1" x14ac:dyDescent="0.25">
      <c r="A695" s="65">
        <v>69.200000000000102</v>
      </c>
      <c r="B695" s="2">
        <v>0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</row>
    <row r="696" spans="1:7" s="65" customFormat="1" x14ac:dyDescent="0.25">
      <c r="A696" s="65">
        <v>69.300000000000097</v>
      </c>
      <c r="B696" s="2">
        <v>0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</row>
    <row r="697" spans="1:7" s="65" customFormat="1" x14ac:dyDescent="0.25">
      <c r="A697" s="65">
        <v>69.400000000000105</v>
      </c>
      <c r="B697" s="2">
        <v>0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</row>
    <row r="698" spans="1:7" s="65" customFormat="1" x14ac:dyDescent="0.25">
      <c r="A698" s="65">
        <v>69.500000000000099</v>
      </c>
      <c r="B698" s="2">
        <v>0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</row>
    <row r="699" spans="1:7" s="65" customFormat="1" x14ac:dyDescent="0.25">
      <c r="A699" s="65">
        <v>69.600000000000094</v>
      </c>
      <c r="B699" s="2">
        <v>0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</row>
    <row r="700" spans="1:7" s="65" customFormat="1" x14ac:dyDescent="0.25">
      <c r="A700" s="65">
        <v>69.700000000000102</v>
      </c>
      <c r="B700" s="2">
        <v>0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</row>
    <row r="701" spans="1:7" s="65" customFormat="1" x14ac:dyDescent="0.25">
      <c r="A701" s="65">
        <v>69.800000000000097</v>
      </c>
      <c r="B701" s="2">
        <v>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</row>
    <row r="702" spans="1:7" s="65" customFormat="1" x14ac:dyDescent="0.25">
      <c r="A702" s="65">
        <v>69.900000000000105</v>
      </c>
      <c r="B702" s="2">
        <v>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</row>
    <row r="703" spans="1:7" s="65" customFormat="1" x14ac:dyDescent="0.25">
      <c r="A703" s="65">
        <v>70.000000000000099</v>
      </c>
      <c r="B703" s="2">
        <v>0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</row>
    <row r="704" spans="1:7" s="65" customFormat="1" x14ac:dyDescent="0.25">
      <c r="A704" s="65">
        <v>70.100000000000094</v>
      </c>
      <c r="B704" s="2">
        <v>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</row>
    <row r="705" spans="1:7" s="65" customFormat="1" x14ac:dyDescent="0.25">
      <c r="A705" s="65">
        <v>70.200000000000102</v>
      </c>
      <c r="B705" s="2">
        <v>0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</row>
    <row r="706" spans="1:7" s="65" customFormat="1" x14ac:dyDescent="0.25">
      <c r="A706" s="65">
        <v>70.300000000000097</v>
      </c>
      <c r="B706" s="2">
        <v>0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</row>
    <row r="707" spans="1:7" s="65" customFormat="1" x14ac:dyDescent="0.25">
      <c r="A707" s="65">
        <v>70.400000000000205</v>
      </c>
      <c r="B707" s="2">
        <v>0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</row>
    <row r="708" spans="1:7" s="65" customFormat="1" x14ac:dyDescent="0.25">
      <c r="A708" s="65">
        <v>70.500000000000199</v>
      </c>
      <c r="B708" s="2">
        <v>0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</row>
    <row r="709" spans="1:7" s="65" customFormat="1" x14ac:dyDescent="0.25">
      <c r="A709" s="65">
        <v>70.600000000000193</v>
      </c>
      <c r="B709" s="2">
        <v>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</row>
    <row r="710" spans="1:7" s="65" customFormat="1" x14ac:dyDescent="0.25">
      <c r="A710" s="65">
        <v>70.700000000000202</v>
      </c>
      <c r="B710" s="2">
        <v>0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</row>
    <row r="711" spans="1:7" s="65" customFormat="1" x14ac:dyDescent="0.25">
      <c r="A711" s="65">
        <v>70.800000000000196</v>
      </c>
      <c r="B711" s="2">
        <v>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</row>
    <row r="712" spans="1:7" s="65" customFormat="1" x14ac:dyDescent="0.25">
      <c r="A712" s="65">
        <v>70.900000000000205</v>
      </c>
      <c r="B712" s="2">
        <v>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</row>
    <row r="713" spans="1:7" s="65" customFormat="1" x14ac:dyDescent="0.25">
      <c r="A713" s="65">
        <v>71.000000000000199</v>
      </c>
      <c r="B713" s="2">
        <v>0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</row>
    <row r="714" spans="1:7" s="65" customFormat="1" x14ac:dyDescent="0.25">
      <c r="A714" s="65">
        <v>71.100000000000193</v>
      </c>
      <c r="B714" s="2">
        <v>0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</row>
    <row r="715" spans="1:7" s="65" customFormat="1" x14ac:dyDescent="0.25">
      <c r="A715" s="65">
        <v>71.200000000000202</v>
      </c>
      <c r="B715" s="2">
        <v>0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</row>
    <row r="716" spans="1:7" s="65" customFormat="1" x14ac:dyDescent="0.25">
      <c r="A716" s="65">
        <v>71.300000000000196</v>
      </c>
      <c r="B716" s="2">
        <v>0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</row>
    <row r="717" spans="1:7" s="65" customFormat="1" x14ac:dyDescent="0.25">
      <c r="A717" s="65">
        <v>71.400000000000205</v>
      </c>
      <c r="B717" s="2">
        <v>0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</row>
    <row r="718" spans="1:7" s="65" customFormat="1" x14ac:dyDescent="0.25">
      <c r="A718" s="65">
        <v>71.500000000000199</v>
      </c>
      <c r="B718" s="2">
        <v>0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</row>
    <row r="719" spans="1:7" s="65" customFormat="1" x14ac:dyDescent="0.25">
      <c r="A719" s="65">
        <v>71.600000000000193</v>
      </c>
      <c r="B719" s="2">
        <v>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</row>
    <row r="720" spans="1:7" s="65" customFormat="1" x14ac:dyDescent="0.25">
      <c r="A720" s="65">
        <v>71.700000000000202</v>
      </c>
      <c r="B720" s="2">
        <v>0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</row>
    <row r="721" spans="1:7" s="65" customFormat="1" x14ac:dyDescent="0.25">
      <c r="A721" s="65">
        <v>71.800000000000196</v>
      </c>
      <c r="B721" s="2">
        <v>0</v>
      </c>
      <c r="C721" s="2">
        <v>0</v>
      </c>
      <c r="D721" s="2">
        <v>0</v>
      </c>
      <c r="E721" s="2">
        <v>0</v>
      </c>
      <c r="F721" s="2">
        <v>0</v>
      </c>
      <c r="G721" s="2">
        <v>0</v>
      </c>
    </row>
    <row r="722" spans="1:7" s="65" customFormat="1" x14ac:dyDescent="0.25">
      <c r="A722" s="65">
        <v>71.900000000000205</v>
      </c>
      <c r="B722" s="2">
        <v>0</v>
      </c>
      <c r="C722" s="2">
        <v>0</v>
      </c>
      <c r="D722" s="2">
        <v>0</v>
      </c>
      <c r="E722" s="2">
        <v>0</v>
      </c>
      <c r="F722" s="2">
        <v>0</v>
      </c>
      <c r="G722" s="2">
        <v>0</v>
      </c>
    </row>
    <row r="723" spans="1:7" s="65" customFormat="1" x14ac:dyDescent="0.25">
      <c r="A723" s="65">
        <v>72.000000000000199</v>
      </c>
      <c r="B723" s="2">
        <v>0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</row>
    <row r="724" spans="1:7" s="65" customFormat="1" x14ac:dyDescent="0.25">
      <c r="A724" s="65">
        <v>72.100000000000193</v>
      </c>
      <c r="B724" s="2">
        <v>0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</row>
    <row r="725" spans="1:7" s="65" customFormat="1" x14ac:dyDescent="0.25">
      <c r="A725" s="65">
        <v>72.200000000000202</v>
      </c>
      <c r="B725" s="2">
        <v>0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</row>
    <row r="726" spans="1:7" s="65" customFormat="1" x14ac:dyDescent="0.25">
      <c r="A726" s="65">
        <v>72.300000000000196</v>
      </c>
      <c r="B726" s="2">
        <v>0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</row>
    <row r="727" spans="1:7" s="65" customFormat="1" x14ac:dyDescent="0.25">
      <c r="A727" s="65">
        <v>72.400000000000205</v>
      </c>
      <c r="B727" s="2">
        <v>0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</row>
    <row r="728" spans="1:7" s="65" customFormat="1" x14ac:dyDescent="0.25">
      <c r="A728" s="65">
        <v>72.500000000000199</v>
      </c>
      <c r="B728" s="2">
        <v>0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</row>
    <row r="729" spans="1:7" s="65" customFormat="1" x14ac:dyDescent="0.25">
      <c r="A729" s="65">
        <v>72.600000000000193</v>
      </c>
      <c r="B729" s="2">
        <v>0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</row>
    <row r="730" spans="1:7" s="65" customFormat="1" x14ac:dyDescent="0.25">
      <c r="A730" s="65">
        <v>72.700000000000202</v>
      </c>
      <c r="B730" s="2">
        <v>0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</row>
    <row r="731" spans="1:7" s="65" customFormat="1" x14ac:dyDescent="0.25">
      <c r="A731" s="65">
        <v>72.800000000000196</v>
      </c>
      <c r="B731" s="2">
        <v>0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</row>
    <row r="732" spans="1:7" s="65" customFormat="1" x14ac:dyDescent="0.25">
      <c r="A732" s="65">
        <v>72.900000000000205</v>
      </c>
      <c r="B732" s="2">
        <v>0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</row>
    <row r="733" spans="1:7" s="65" customFormat="1" x14ac:dyDescent="0.25">
      <c r="A733" s="65">
        <v>73.000000000000199</v>
      </c>
      <c r="B733" s="2">
        <v>0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</row>
    <row r="734" spans="1:7" s="65" customFormat="1" x14ac:dyDescent="0.25">
      <c r="A734" s="65">
        <v>73.100000000000193</v>
      </c>
      <c r="B734" s="2">
        <v>0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</row>
    <row r="735" spans="1:7" s="65" customFormat="1" x14ac:dyDescent="0.25">
      <c r="A735" s="65">
        <v>73.200000000000202</v>
      </c>
      <c r="B735" s="2">
        <v>0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</row>
    <row r="736" spans="1:7" s="65" customFormat="1" x14ac:dyDescent="0.25">
      <c r="A736" s="65">
        <v>73.300000000000196</v>
      </c>
      <c r="B736" s="2">
        <v>0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</row>
    <row r="737" spans="1:7" s="65" customFormat="1" x14ac:dyDescent="0.25">
      <c r="A737" s="65">
        <v>73.400000000000205</v>
      </c>
      <c r="B737" s="2">
        <v>0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</row>
    <row r="738" spans="1:7" s="65" customFormat="1" x14ac:dyDescent="0.25">
      <c r="A738" s="65">
        <v>73.500000000000199</v>
      </c>
      <c r="B738" s="2">
        <v>0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</row>
    <row r="739" spans="1:7" s="65" customFormat="1" x14ac:dyDescent="0.25">
      <c r="A739" s="65">
        <v>73.600000000000193</v>
      </c>
      <c r="B739" s="2">
        <v>0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</row>
    <row r="740" spans="1:7" s="65" customFormat="1" x14ac:dyDescent="0.25">
      <c r="A740" s="65">
        <v>73.700000000000202</v>
      </c>
      <c r="B740" s="2">
        <v>0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</row>
    <row r="741" spans="1:7" s="65" customFormat="1" x14ac:dyDescent="0.25">
      <c r="A741" s="65">
        <v>73.800000000000196</v>
      </c>
      <c r="B741" s="2">
        <v>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</row>
    <row r="742" spans="1:7" s="65" customFormat="1" x14ac:dyDescent="0.25">
      <c r="A742" s="65">
        <v>73.900000000000205</v>
      </c>
      <c r="B742" s="2">
        <v>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</row>
    <row r="743" spans="1:7" s="65" customFormat="1" x14ac:dyDescent="0.25">
      <c r="A743" s="65">
        <v>74.000000000000199</v>
      </c>
      <c r="B743" s="2">
        <v>0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</row>
    <row r="744" spans="1:7" s="65" customFormat="1" x14ac:dyDescent="0.25">
      <c r="A744" s="65">
        <v>74.100000000000193</v>
      </c>
      <c r="B744" s="2">
        <v>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</row>
    <row r="745" spans="1:7" s="65" customFormat="1" x14ac:dyDescent="0.25">
      <c r="A745" s="65">
        <v>74.200000000000202</v>
      </c>
      <c r="B745" s="2">
        <v>0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</row>
    <row r="746" spans="1:7" s="65" customFormat="1" x14ac:dyDescent="0.25">
      <c r="A746" s="65">
        <v>74.300000000000196</v>
      </c>
      <c r="B746" s="2">
        <v>0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</row>
    <row r="747" spans="1:7" s="65" customFormat="1" x14ac:dyDescent="0.25">
      <c r="A747" s="65">
        <v>74.400000000000205</v>
      </c>
      <c r="B747" s="2">
        <v>0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</row>
    <row r="748" spans="1:7" s="65" customFormat="1" x14ac:dyDescent="0.25">
      <c r="A748" s="65">
        <v>74.500000000000199</v>
      </c>
      <c r="B748" s="2">
        <v>0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</row>
    <row r="749" spans="1:7" s="65" customFormat="1" x14ac:dyDescent="0.25">
      <c r="A749" s="65">
        <v>74.600000000000193</v>
      </c>
      <c r="B749" s="2">
        <v>0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</row>
    <row r="750" spans="1:7" s="65" customFormat="1" x14ac:dyDescent="0.25">
      <c r="A750" s="65">
        <v>74.700000000000202</v>
      </c>
      <c r="B750" s="2">
        <v>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</row>
    <row r="751" spans="1:7" s="65" customFormat="1" x14ac:dyDescent="0.25">
      <c r="A751" s="65">
        <v>74.800000000000196</v>
      </c>
      <c r="B751" s="2">
        <v>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</row>
    <row r="752" spans="1:7" s="65" customFormat="1" x14ac:dyDescent="0.25">
      <c r="A752" s="65">
        <v>74.900000000000205</v>
      </c>
      <c r="B752" s="2">
        <v>0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</row>
    <row r="753" spans="1:7" s="65" customFormat="1" x14ac:dyDescent="0.25">
      <c r="A753" s="65">
        <v>75.000000000000199</v>
      </c>
      <c r="B753" s="2">
        <v>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</row>
    <row r="754" spans="1:7" s="65" customFormat="1" x14ac:dyDescent="0.25">
      <c r="A754" s="65">
        <v>75.100000000000193</v>
      </c>
      <c r="B754" s="2">
        <v>0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</row>
    <row r="755" spans="1:7" s="65" customFormat="1" x14ac:dyDescent="0.25">
      <c r="A755" s="65">
        <v>75.200000000000202</v>
      </c>
      <c r="B755" s="2">
        <v>0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</row>
    <row r="756" spans="1:7" s="65" customFormat="1" x14ac:dyDescent="0.25">
      <c r="A756" s="65">
        <v>75.300000000000196</v>
      </c>
      <c r="B756" s="2">
        <v>0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</row>
    <row r="757" spans="1:7" s="65" customFormat="1" x14ac:dyDescent="0.25">
      <c r="A757" s="65">
        <v>75.400000000000205</v>
      </c>
      <c r="B757" s="2">
        <v>0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</row>
    <row r="758" spans="1:7" s="65" customFormat="1" x14ac:dyDescent="0.25">
      <c r="A758" s="65">
        <v>75.500000000000199</v>
      </c>
      <c r="B758" s="2">
        <v>0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</row>
    <row r="759" spans="1:7" s="65" customFormat="1" x14ac:dyDescent="0.25">
      <c r="A759" s="65">
        <v>75.600000000000193</v>
      </c>
      <c r="B759" s="2">
        <v>0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</row>
    <row r="760" spans="1:7" s="65" customFormat="1" x14ac:dyDescent="0.25">
      <c r="A760" s="65">
        <v>75.700000000000202</v>
      </c>
      <c r="B760" s="2">
        <v>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</row>
    <row r="761" spans="1:7" s="65" customFormat="1" x14ac:dyDescent="0.25">
      <c r="A761" s="65">
        <v>75.800000000000196</v>
      </c>
      <c r="B761" s="2">
        <v>0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</row>
    <row r="762" spans="1:7" s="65" customFormat="1" x14ac:dyDescent="0.25">
      <c r="A762" s="65">
        <v>75.900000000000205</v>
      </c>
      <c r="B762" s="2">
        <v>0</v>
      </c>
      <c r="C762" s="2">
        <v>0</v>
      </c>
      <c r="D762" s="2">
        <v>0</v>
      </c>
      <c r="E762" s="2">
        <v>0</v>
      </c>
      <c r="F762" s="2">
        <v>0</v>
      </c>
      <c r="G762" s="2">
        <v>0</v>
      </c>
    </row>
    <row r="763" spans="1:7" s="65" customFormat="1" x14ac:dyDescent="0.25">
      <c r="A763" s="65">
        <v>76.000000000000199</v>
      </c>
      <c r="B763" s="2">
        <v>0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</row>
    <row r="764" spans="1:7" s="65" customFormat="1" x14ac:dyDescent="0.25">
      <c r="A764" s="65">
        <v>76.100000000000193</v>
      </c>
      <c r="B764" s="2">
        <v>0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</row>
    <row r="765" spans="1:7" s="65" customFormat="1" x14ac:dyDescent="0.25">
      <c r="A765" s="65">
        <v>76.200000000000202</v>
      </c>
      <c r="B765" s="2">
        <v>0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</row>
    <row r="766" spans="1:7" s="65" customFormat="1" x14ac:dyDescent="0.25">
      <c r="A766" s="65">
        <v>76.300000000000196</v>
      </c>
      <c r="B766" s="2">
        <v>0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</row>
    <row r="767" spans="1:7" s="65" customFormat="1" x14ac:dyDescent="0.25">
      <c r="A767" s="65">
        <v>76.400000000000205</v>
      </c>
      <c r="B767" s="2">
        <v>0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</row>
    <row r="768" spans="1:7" s="65" customFormat="1" x14ac:dyDescent="0.25">
      <c r="A768" s="65">
        <v>76.500000000000199</v>
      </c>
      <c r="B768" s="2">
        <v>0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</row>
    <row r="769" spans="1:7" s="65" customFormat="1" x14ac:dyDescent="0.25">
      <c r="A769" s="65">
        <v>76.600000000000193</v>
      </c>
      <c r="B769" s="2">
        <v>0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</row>
    <row r="770" spans="1:7" s="65" customFormat="1" x14ac:dyDescent="0.25">
      <c r="A770" s="65">
        <v>76.700000000000202</v>
      </c>
      <c r="B770" s="2">
        <v>0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</row>
    <row r="771" spans="1:7" s="65" customFormat="1" x14ac:dyDescent="0.25">
      <c r="A771" s="65">
        <v>76.800000000000196</v>
      </c>
      <c r="B771" s="2">
        <v>0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</row>
    <row r="772" spans="1:7" s="65" customFormat="1" x14ac:dyDescent="0.25">
      <c r="A772" s="65">
        <v>76.900000000000205</v>
      </c>
      <c r="B772" s="2">
        <v>0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</row>
    <row r="773" spans="1:7" s="65" customFormat="1" x14ac:dyDescent="0.25">
      <c r="A773" s="65">
        <v>77.000000000000199</v>
      </c>
      <c r="B773" s="2">
        <v>0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</row>
    <row r="774" spans="1:7" s="65" customFormat="1" x14ac:dyDescent="0.25">
      <c r="A774" s="65">
        <v>77.100000000000193</v>
      </c>
      <c r="B774" s="2">
        <v>0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</row>
    <row r="775" spans="1:7" s="65" customFormat="1" x14ac:dyDescent="0.25">
      <c r="A775" s="65">
        <v>77.200000000000202</v>
      </c>
      <c r="B775" s="2">
        <v>0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</row>
    <row r="776" spans="1:7" s="65" customFormat="1" x14ac:dyDescent="0.25">
      <c r="A776" s="65">
        <v>77.300000000000196</v>
      </c>
      <c r="B776" s="2">
        <v>0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</row>
    <row r="777" spans="1:7" s="65" customFormat="1" x14ac:dyDescent="0.25">
      <c r="A777" s="65">
        <v>77.400000000000304</v>
      </c>
      <c r="B777" s="2">
        <v>0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</row>
    <row r="778" spans="1:7" s="65" customFormat="1" x14ac:dyDescent="0.25">
      <c r="A778" s="65">
        <v>77.500000000000298</v>
      </c>
      <c r="B778" s="2">
        <v>0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</row>
    <row r="779" spans="1:7" s="65" customFormat="1" x14ac:dyDescent="0.25">
      <c r="A779" s="65">
        <v>77.600000000000307</v>
      </c>
      <c r="B779" s="2">
        <v>0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</row>
    <row r="780" spans="1:7" s="65" customFormat="1" x14ac:dyDescent="0.25">
      <c r="A780" s="65">
        <v>77.700000000000301</v>
      </c>
      <c r="B780" s="2">
        <v>0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</row>
    <row r="781" spans="1:7" s="65" customFormat="1" x14ac:dyDescent="0.25">
      <c r="A781" s="65">
        <v>77.800000000000296</v>
      </c>
      <c r="B781" s="2">
        <v>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</row>
    <row r="782" spans="1:7" s="65" customFormat="1" x14ac:dyDescent="0.25">
      <c r="A782" s="65">
        <v>77.900000000000304</v>
      </c>
      <c r="B782" s="2">
        <v>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</row>
    <row r="783" spans="1:7" s="65" customFormat="1" x14ac:dyDescent="0.25">
      <c r="A783" s="65">
        <v>78.000000000000298</v>
      </c>
      <c r="B783" s="2">
        <v>0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</row>
    <row r="784" spans="1:7" s="65" customFormat="1" x14ac:dyDescent="0.25">
      <c r="A784" s="65">
        <v>78.100000000000307</v>
      </c>
      <c r="B784" s="2">
        <v>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</row>
    <row r="785" spans="1:7" s="65" customFormat="1" x14ac:dyDescent="0.25">
      <c r="A785" s="65">
        <v>78.200000000000301</v>
      </c>
      <c r="B785" s="2">
        <v>0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</row>
    <row r="786" spans="1:7" s="65" customFormat="1" x14ac:dyDescent="0.25">
      <c r="A786" s="65">
        <v>78.300000000000296</v>
      </c>
      <c r="B786" s="2">
        <v>0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</row>
    <row r="787" spans="1:7" s="65" customFormat="1" x14ac:dyDescent="0.25">
      <c r="A787" s="65">
        <v>78.400000000000304</v>
      </c>
      <c r="B787" s="2">
        <v>0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</row>
    <row r="788" spans="1:7" s="65" customFormat="1" x14ac:dyDescent="0.25">
      <c r="A788" s="65">
        <v>78.500000000000298</v>
      </c>
      <c r="B788" s="2">
        <v>0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</row>
    <row r="789" spans="1:7" s="65" customFormat="1" x14ac:dyDescent="0.25">
      <c r="A789" s="65">
        <v>78.600000000000307</v>
      </c>
      <c r="B789" s="2">
        <v>0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</row>
    <row r="790" spans="1:7" s="65" customFormat="1" x14ac:dyDescent="0.25">
      <c r="A790" s="65">
        <v>78.700000000000301</v>
      </c>
      <c r="B790" s="2">
        <v>0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</row>
    <row r="791" spans="1:7" s="65" customFormat="1" x14ac:dyDescent="0.25">
      <c r="A791" s="65">
        <v>78.800000000000296</v>
      </c>
      <c r="B791" s="2">
        <v>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</row>
    <row r="792" spans="1:7" s="65" customFormat="1" x14ac:dyDescent="0.25">
      <c r="A792" s="65">
        <v>78.900000000000304</v>
      </c>
      <c r="B792" s="2">
        <v>0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</row>
    <row r="793" spans="1:7" s="65" customFormat="1" x14ac:dyDescent="0.25">
      <c r="A793" s="65">
        <v>79.000000000000298</v>
      </c>
      <c r="B793" s="2">
        <v>0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</row>
    <row r="794" spans="1:7" s="65" customFormat="1" x14ac:dyDescent="0.25">
      <c r="A794" s="65">
        <v>79.100000000000307</v>
      </c>
      <c r="B794" s="2">
        <v>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</row>
    <row r="795" spans="1:7" s="65" customFormat="1" x14ac:dyDescent="0.25">
      <c r="A795" s="65">
        <v>79.200000000000301</v>
      </c>
      <c r="B795" s="2">
        <v>0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</row>
    <row r="796" spans="1:7" s="65" customFormat="1" x14ac:dyDescent="0.25">
      <c r="A796" s="65">
        <v>79.300000000000296</v>
      </c>
      <c r="B796" s="2">
        <v>0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</row>
    <row r="797" spans="1:7" s="65" customFormat="1" x14ac:dyDescent="0.25">
      <c r="A797" s="65">
        <v>79.400000000000304</v>
      </c>
      <c r="B797" s="2">
        <v>0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</row>
    <row r="798" spans="1:7" s="65" customFormat="1" x14ac:dyDescent="0.25">
      <c r="A798" s="65">
        <v>79.500000000000298</v>
      </c>
      <c r="B798" s="2">
        <v>0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</row>
    <row r="799" spans="1:7" s="65" customFormat="1" x14ac:dyDescent="0.25">
      <c r="A799" s="65">
        <v>79.600000000000307</v>
      </c>
      <c r="B799" s="2">
        <v>0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</row>
    <row r="800" spans="1:7" s="65" customFormat="1" x14ac:dyDescent="0.25">
      <c r="A800" s="65">
        <v>79.700000000000301</v>
      </c>
      <c r="B800" s="2">
        <v>0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</row>
    <row r="801" spans="1:7" s="65" customFormat="1" x14ac:dyDescent="0.25">
      <c r="A801" s="65">
        <v>79.800000000000296</v>
      </c>
      <c r="B801" s="2">
        <v>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</row>
    <row r="802" spans="1:7" s="65" customFormat="1" x14ac:dyDescent="0.25">
      <c r="A802" s="65">
        <v>79.900000000000304</v>
      </c>
      <c r="B802" s="2">
        <v>0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</row>
    <row r="803" spans="1:7" s="65" customFormat="1" x14ac:dyDescent="0.25">
      <c r="A803" s="65">
        <v>80.000000000000298</v>
      </c>
      <c r="B803" s="2">
        <v>0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</row>
    <row r="804" spans="1:7" s="65" customFormat="1" x14ac:dyDescent="0.25">
      <c r="A804" s="65">
        <v>80.100000000000307</v>
      </c>
      <c r="B804" s="2">
        <v>0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</row>
    <row r="805" spans="1:7" s="65" customFormat="1" x14ac:dyDescent="0.25">
      <c r="A805" s="65">
        <v>80.200000000000301</v>
      </c>
      <c r="B805" s="2">
        <v>0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</row>
    <row r="806" spans="1:7" s="65" customFormat="1" x14ac:dyDescent="0.25">
      <c r="A806" s="65">
        <v>80.300000000000296</v>
      </c>
      <c r="B806" s="2">
        <v>0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</row>
    <row r="807" spans="1:7" s="65" customFormat="1" x14ac:dyDescent="0.25">
      <c r="A807" s="65">
        <v>80.400000000000304</v>
      </c>
      <c r="B807" s="2">
        <v>0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</row>
    <row r="808" spans="1:7" s="65" customFormat="1" x14ac:dyDescent="0.25">
      <c r="A808" s="65">
        <v>80.500000000000298</v>
      </c>
      <c r="B808" s="2">
        <v>0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</row>
    <row r="809" spans="1:7" s="65" customFormat="1" x14ac:dyDescent="0.25">
      <c r="A809" s="65">
        <v>80.600000000000307</v>
      </c>
      <c r="B809" s="2">
        <v>0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</row>
    <row r="810" spans="1:7" s="65" customFormat="1" x14ac:dyDescent="0.25">
      <c r="A810" s="65">
        <v>80.700000000000301</v>
      </c>
      <c r="B810" s="2">
        <v>0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</row>
    <row r="811" spans="1:7" s="65" customFormat="1" x14ac:dyDescent="0.25">
      <c r="A811" s="65">
        <v>80.800000000000296</v>
      </c>
      <c r="B811" s="2">
        <v>0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</row>
    <row r="812" spans="1:7" s="65" customFormat="1" x14ac:dyDescent="0.25">
      <c r="A812" s="65">
        <v>80.900000000000304</v>
      </c>
      <c r="B812" s="2">
        <v>0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</row>
    <row r="813" spans="1:7" s="65" customFormat="1" x14ac:dyDescent="0.25">
      <c r="A813" s="65">
        <v>81.000000000000298</v>
      </c>
      <c r="B813" s="2">
        <v>0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</row>
    <row r="814" spans="1:7" s="65" customFormat="1" x14ac:dyDescent="0.25">
      <c r="A814" s="65">
        <v>81.100000000000307</v>
      </c>
      <c r="B814" s="2">
        <v>0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</row>
    <row r="815" spans="1:7" s="65" customFormat="1" x14ac:dyDescent="0.25">
      <c r="A815" s="65">
        <v>81.200000000000301</v>
      </c>
      <c r="B815" s="2">
        <v>0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</row>
    <row r="816" spans="1:7" s="65" customFormat="1" x14ac:dyDescent="0.25">
      <c r="A816" s="65">
        <v>81.300000000000296</v>
      </c>
      <c r="B816" s="2">
        <v>0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</row>
    <row r="817" spans="1:7" s="65" customFormat="1" x14ac:dyDescent="0.25">
      <c r="A817" s="65">
        <v>81.400000000000304</v>
      </c>
      <c r="B817" s="2">
        <v>0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</row>
    <row r="818" spans="1:7" s="65" customFormat="1" x14ac:dyDescent="0.25">
      <c r="A818" s="65">
        <v>81.500000000000298</v>
      </c>
      <c r="B818" s="2">
        <v>0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</row>
    <row r="819" spans="1:7" s="65" customFormat="1" x14ac:dyDescent="0.25">
      <c r="A819" s="65">
        <v>81.600000000000307</v>
      </c>
      <c r="B819" s="2">
        <v>0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</row>
    <row r="820" spans="1:7" s="65" customFormat="1" x14ac:dyDescent="0.25">
      <c r="A820" s="65">
        <v>81.700000000000301</v>
      </c>
      <c r="B820" s="2">
        <v>0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</row>
    <row r="821" spans="1:7" s="65" customFormat="1" x14ac:dyDescent="0.25">
      <c r="A821" s="65">
        <v>81.800000000000296</v>
      </c>
      <c r="B821" s="2">
        <v>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</row>
    <row r="822" spans="1:7" s="65" customFormat="1" x14ac:dyDescent="0.25">
      <c r="A822" s="65">
        <v>81.900000000000304</v>
      </c>
      <c r="B822" s="2">
        <v>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</row>
    <row r="823" spans="1:7" s="65" customFormat="1" x14ac:dyDescent="0.25">
      <c r="A823" s="65">
        <v>82.000000000000298</v>
      </c>
      <c r="B823" s="2">
        <v>0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</row>
    <row r="824" spans="1:7" s="65" customFormat="1" x14ac:dyDescent="0.25">
      <c r="A824" s="65">
        <v>82.100000000000307</v>
      </c>
      <c r="B824" s="2">
        <v>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</row>
    <row r="825" spans="1:7" s="65" customFormat="1" x14ac:dyDescent="0.25">
      <c r="A825" s="65">
        <v>82.200000000000301</v>
      </c>
      <c r="B825" s="2">
        <v>0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</row>
    <row r="826" spans="1:7" s="65" customFormat="1" x14ac:dyDescent="0.25">
      <c r="A826" s="65">
        <v>82.300000000000296</v>
      </c>
      <c r="B826" s="2">
        <v>0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</row>
    <row r="827" spans="1:7" s="65" customFormat="1" x14ac:dyDescent="0.25">
      <c r="A827" s="65">
        <v>82.400000000000304</v>
      </c>
      <c r="B827" s="2">
        <v>0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</row>
    <row r="828" spans="1:7" s="65" customFormat="1" x14ac:dyDescent="0.25">
      <c r="A828" s="65">
        <v>82.500000000000298</v>
      </c>
      <c r="B828" s="2">
        <v>0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</row>
    <row r="829" spans="1:7" s="65" customFormat="1" x14ac:dyDescent="0.25">
      <c r="A829" s="65">
        <v>82.600000000000307</v>
      </c>
      <c r="B829" s="2">
        <v>0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</row>
    <row r="830" spans="1:7" s="65" customFormat="1" x14ac:dyDescent="0.25">
      <c r="A830" s="65">
        <v>82.700000000000301</v>
      </c>
      <c r="B830" s="2">
        <v>0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</row>
    <row r="831" spans="1:7" s="65" customFormat="1" x14ac:dyDescent="0.25">
      <c r="A831" s="65">
        <v>82.800000000000296</v>
      </c>
      <c r="B831" s="2">
        <v>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</row>
    <row r="832" spans="1:7" s="65" customFormat="1" x14ac:dyDescent="0.25">
      <c r="A832" s="65">
        <v>82.900000000000304</v>
      </c>
      <c r="B832" s="2">
        <v>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</row>
    <row r="833" spans="1:7" s="65" customFormat="1" x14ac:dyDescent="0.25">
      <c r="A833" s="65">
        <v>83.000000000000298</v>
      </c>
      <c r="B833" s="2">
        <v>0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</row>
    <row r="834" spans="1:7" s="65" customFormat="1" x14ac:dyDescent="0.25">
      <c r="A834" s="65">
        <v>83.100000000000307</v>
      </c>
      <c r="B834" s="2">
        <v>0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</row>
    <row r="835" spans="1:7" s="65" customFormat="1" x14ac:dyDescent="0.25">
      <c r="A835" s="65">
        <v>83.200000000000301</v>
      </c>
      <c r="B835" s="2">
        <v>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</row>
    <row r="836" spans="1:7" s="65" customFormat="1" x14ac:dyDescent="0.25">
      <c r="A836" s="65">
        <v>83.300000000000296</v>
      </c>
      <c r="B836" s="2">
        <v>0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</row>
    <row r="837" spans="1:7" s="65" customFormat="1" x14ac:dyDescent="0.25">
      <c r="A837" s="65">
        <v>83.400000000000304</v>
      </c>
      <c r="B837" s="2">
        <v>0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</row>
    <row r="838" spans="1:7" s="65" customFormat="1" x14ac:dyDescent="0.25">
      <c r="A838" s="65">
        <v>83.500000000000298</v>
      </c>
      <c r="B838" s="2">
        <v>0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</row>
    <row r="839" spans="1:7" s="65" customFormat="1" x14ac:dyDescent="0.25">
      <c r="A839" s="65">
        <v>83.600000000000307</v>
      </c>
      <c r="B839" s="2">
        <v>0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</row>
    <row r="840" spans="1:7" s="65" customFormat="1" x14ac:dyDescent="0.25">
      <c r="A840" s="65">
        <v>83.700000000000301</v>
      </c>
      <c r="B840" s="2">
        <v>0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</row>
    <row r="841" spans="1:7" s="65" customFormat="1" x14ac:dyDescent="0.25">
      <c r="A841" s="65">
        <v>83.800000000000296</v>
      </c>
      <c r="B841" s="2">
        <v>0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</row>
    <row r="842" spans="1:7" s="65" customFormat="1" x14ac:dyDescent="0.25">
      <c r="A842" s="65">
        <v>83.900000000000304</v>
      </c>
      <c r="B842" s="2">
        <v>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</row>
    <row r="843" spans="1:7" s="65" customFormat="1" x14ac:dyDescent="0.25">
      <c r="A843" s="65">
        <v>84.000000000000298</v>
      </c>
      <c r="B843" s="2">
        <v>0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</row>
    <row r="844" spans="1:7" s="65" customFormat="1" x14ac:dyDescent="0.25">
      <c r="A844" s="65">
        <v>84.100000000000307</v>
      </c>
      <c r="B844" s="2">
        <v>0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</row>
    <row r="845" spans="1:7" s="65" customFormat="1" x14ac:dyDescent="0.25">
      <c r="A845" s="65">
        <v>84.200000000000301</v>
      </c>
      <c r="B845" s="2">
        <v>0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</row>
    <row r="846" spans="1:7" s="65" customFormat="1" x14ac:dyDescent="0.25">
      <c r="A846" s="65">
        <v>84.300000000000296</v>
      </c>
      <c r="B846" s="2">
        <v>0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</row>
    <row r="847" spans="1:7" s="65" customFormat="1" x14ac:dyDescent="0.25">
      <c r="A847" s="65">
        <v>84.400000000000304</v>
      </c>
      <c r="B847" s="2">
        <v>0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</row>
    <row r="848" spans="1:7" s="65" customFormat="1" x14ac:dyDescent="0.25">
      <c r="A848" s="65">
        <v>84.500000000000398</v>
      </c>
      <c r="B848" s="2">
        <v>0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</row>
    <row r="849" spans="1:7" s="65" customFormat="1" x14ac:dyDescent="0.25">
      <c r="A849" s="65">
        <v>84.600000000000406</v>
      </c>
      <c r="B849" s="2">
        <v>0</v>
      </c>
      <c r="C849" s="2">
        <v>0</v>
      </c>
      <c r="D849" s="2">
        <v>0</v>
      </c>
      <c r="E849" s="2">
        <v>0</v>
      </c>
      <c r="F849" s="2">
        <v>0</v>
      </c>
      <c r="G849" s="2">
        <v>0</v>
      </c>
    </row>
    <row r="850" spans="1:7" s="65" customFormat="1" x14ac:dyDescent="0.25">
      <c r="A850" s="65">
        <v>84.700000000000401</v>
      </c>
      <c r="B850" s="2">
        <v>0</v>
      </c>
      <c r="C850" s="2">
        <v>0</v>
      </c>
      <c r="D850" s="2">
        <v>0</v>
      </c>
      <c r="E850" s="2">
        <v>0</v>
      </c>
      <c r="F850" s="2">
        <v>0</v>
      </c>
      <c r="G850" s="2">
        <v>0</v>
      </c>
    </row>
    <row r="851" spans="1:7" s="65" customFormat="1" x14ac:dyDescent="0.25">
      <c r="A851" s="65">
        <v>84.800000000000395</v>
      </c>
      <c r="B851" s="2">
        <v>0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</row>
    <row r="852" spans="1:7" s="65" customFormat="1" x14ac:dyDescent="0.25">
      <c r="A852" s="65">
        <v>84.900000000000404</v>
      </c>
      <c r="B852" s="2">
        <v>0</v>
      </c>
      <c r="C852" s="2">
        <v>0</v>
      </c>
      <c r="D852" s="2">
        <v>0</v>
      </c>
      <c r="E852" s="2">
        <v>0</v>
      </c>
      <c r="F852" s="2">
        <v>0</v>
      </c>
      <c r="G852" s="2">
        <v>0</v>
      </c>
    </row>
    <row r="853" spans="1:7" s="65" customFormat="1" x14ac:dyDescent="0.25">
      <c r="A853" s="65">
        <v>85.000000000000398</v>
      </c>
      <c r="B853" s="2">
        <v>0</v>
      </c>
      <c r="C853" s="2">
        <v>0</v>
      </c>
      <c r="D853" s="2">
        <v>0</v>
      </c>
      <c r="E853" s="2">
        <v>0</v>
      </c>
      <c r="F853" s="2">
        <v>0</v>
      </c>
      <c r="G853" s="2">
        <v>0</v>
      </c>
    </row>
    <row r="854" spans="1:7" s="65" customFormat="1" x14ac:dyDescent="0.25">
      <c r="A854" s="65">
        <v>85.100000000000406</v>
      </c>
      <c r="B854" s="2">
        <v>0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</row>
    <row r="855" spans="1:7" s="65" customFormat="1" x14ac:dyDescent="0.25">
      <c r="A855" s="65">
        <v>85.200000000000401</v>
      </c>
      <c r="B855" s="2">
        <v>0</v>
      </c>
      <c r="C855" s="2">
        <v>0</v>
      </c>
      <c r="D855" s="2">
        <v>0</v>
      </c>
      <c r="E855" s="2">
        <v>0</v>
      </c>
      <c r="F855" s="2">
        <v>0</v>
      </c>
      <c r="G855" s="2">
        <v>0</v>
      </c>
    </row>
    <row r="856" spans="1:7" s="65" customFormat="1" x14ac:dyDescent="0.25">
      <c r="A856" s="65">
        <v>85.300000000000395</v>
      </c>
      <c r="B856" s="2">
        <v>0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</row>
    <row r="857" spans="1:7" s="65" customFormat="1" x14ac:dyDescent="0.25">
      <c r="A857" s="65">
        <v>85.400000000000404</v>
      </c>
      <c r="B857" s="2">
        <v>0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</row>
    <row r="858" spans="1:7" s="65" customFormat="1" x14ac:dyDescent="0.25">
      <c r="A858" s="65">
        <v>85.500000000000398</v>
      </c>
      <c r="B858" s="2">
        <v>0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</row>
    <row r="859" spans="1:7" s="65" customFormat="1" x14ac:dyDescent="0.25">
      <c r="A859" s="65">
        <v>85.600000000000406</v>
      </c>
      <c r="B859" s="2">
        <v>0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</row>
    <row r="860" spans="1:7" s="65" customFormat="1" x14ac:dyDescent="0.25">
      <c r="A860" s="65">
        <v>85.700000000000401</v>
      </c>
      <c r="B860" s="2">
        <v>0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</row>
    <row r="861" spans="1:7" s="65" customFormat="1" x14ac:dyDescent="0.25">
      <c r="A861" s="65">
        <v>85.800000000000395</v>
      </c>
      <c r="B861" s="2">
        <v>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</row>
    <row r="862" spans="1:7" s="65" customFormat="1" x14ac:dyDescent="0.25">
      <c r="A862" s="65">
        <v>85.900000000000404</v>
      </c>
      <c r="B862" s="2">
        <v>0</v>
      </c>
      <c r="C862" s="2">
        <v>0</v>
      </c>
      <c r="D862" s="2">
        <v>0</v>
      </c>
      <c r="E862" s="2">
        <v>0</v>
      </c>
      <c r="F862" s="2">
        <v>0</v>
      </c>
      <c r="G862" s="2">
        <v>0</v>
      </c>
    </row>
    <row r="863" spans="1:7" s="65" customFormat="1" x14ac:dyDescent="0.25">
      <c r="A863" s="65">
        <v>86.000000000000398</v>
      </c>
      <c r="B863" s="2">
        <v>0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</row>
    <row r="864" spans="1:7" s="65" customFormat="1" x14ac:dyDescent="0.25">
      <c r="A864" s="65">
        <v>86.100000000000406</v>
      </c>
      <c r="B864" s="2">
        <v>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</row>
    <row r="865" spans="1:7" s="65" customFormat="1" x14ac:dyDescent="0.25">
      <c r="A865" s="65">
        <v>86.200000000000401</v>
      </c>
      <c r="B865" s="2">
        <v>0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</row>
    <row r="866" spans="1:7" s="65" customFormat="1" x14ac:dyDescent="0.25">
      <c r="A866" s="65">
        <v>86.300000000000395</v>
      </c>
      <c r="B866" s="2">
        <v>0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</row>
    <row r="867" spans="1:7" s="65" customFormat="1" x14ac:dyDescent="0.25">
      <c r="A867" s="65">
        <v>86.400000000000404</v>
      </c>
      <c r="B867" s="2">
        <v>0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</row>
    <row r="868" spans="1:7" s="65" customFormat="1" x14ac:dyDescent="0.25">
      <c r="A868" s="65">
        <v>86.500000000000398</v>
      </c>
      <c r="B868" s="2">
        <v>0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</row>
    <row r="869" spans="1:7" s="65" customFormat="1" x14ac:dyDescent="0.25">
      <c r="A869" s="65">
        <v>86.600000000000406</v>
      </c>
      <c r="B869" s="2">
        <v>0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</row>
    <row r="870" spans="1:7" s="65" customFormat="1" x14ac:dyDescent="0.25">
      <c r="A870" s="65">
        <v>86.700000000000401</v>
      </c>
      <c r="B870" s="2">
        <v>0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</row>
    <row r="871" spans="1:7" s="65" customFormat="1" x14ac:dyDescent="0.25">
      <c r="A871" s="65">
        <v>86.800000000000395</v>
      </c>
      <c r="B871" s="2">
        <v>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</row>
    <row r="872" spans="1:7" s="65" customFormat="1" x14ac:dyDescent="0.25">
      <c r="A872" s="65">
        <v>86.900000000000404</v>
      </c>
      <c r="B872" s="2">
        <v>0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</row>
    <row r="873" spans="1:7" s="65" customFormat="1" x14ac:dyDescent="0.25">
      <c r="A873" s="65">
        <v>87.000000000000398</v>
      </c>
      <c r="B873" s="2">
        <v>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</row>
    <row r="874" spans="1:7" s="65" customFormat="1" x14ac:dyDescent="0.25">
      <c r="A874" s="65">
        <v>87.100000000000406</v>
      </c>
      <c r="B874" s="2">
        <v>0</v>
      </c>
      <c r="C874" s="2">
        <v>0</v>
      </c>
      <c r="D874" s="2">
        <v>0</v>
      </c>
      <c r="E874" s="2">
        <v>0</v>
      </c>
      <c r="F874" s="2">
        <v>0</v>
      </c>
      <c r="G874" s="2">
        <v>0</v>
      </c>
    </row>
    <row r="875" spans="1:7" s="65" customFormat="1" x14ac:dyDescent="0.25">
      <c r="A875" s="65">
        <v>87.200000000000401</v>
      </c>
      <c r="B875" s="2">
        <v>0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</row>
    <row r="876" spans="1:7" s="65" customFormat="1" x14ac:dyDescent="0.25">
      <c r="A876" s="65">
        <v>87.300000000000395</v>
      </c>
      <c r="B876" s="2">
        <v>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</row>
    <row r="877" spans="1:7" s="65" customFormat="1" x14ac:dyDescent="0.25">
      <c r="A877" s="65">
        <v>87.400000000000404</v>
      </c>
      <c r="B877" s="2">
        <v>0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</row>
    <row r="878" spans="1:7" s="65" customFormat="1" x14ac:dyDescent="0.25">
      <c r="A878" s="65">
        <v>87.500000000000398</v>
      </c>
      <c r="B878" s="2">
        <v>0</v>
      </c>
      <c r="C878" s="2">
        <v>0</v>
      </c>
      <c r="D878" s="2">
        <v>0</v>
      </c>
      <c r="E878" s="2">
        <v>0</v>
      </c>
      <c r="F878" s="2">
        <v>0</v>
      </c>
      <c r="G878" s="2">
        <v>0</v>
      </c>
    </row>
    <row r="879" spans="1:7" s="65" customFormat="1" x14ac:dyDescent="0.25">
      <c r="A879" s="65">
        <v>87.600000000000406</v>
      </c>
      <c r="B879" s="2">
        <v>0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</row>
    <row r="880" spans="1:7" s="65" customFormat="1" x14ac:dyDescent="0.25">
      <c r="A880" s="65">
        <v>87.700000000000401</v>
      </c>
      <c r="B880" s="2">
        <v>0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</row>
    <row r="881" spans="1:7" s="65" customFormat="1" x14ac:dyDescent="0.25">
      <c r="A881" s="65">
        <v>87.800000000000395</v>
      </c>
      <c r="B881" s="2">
        <v>0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</row>
    <row r="882" spans="1:7" s="65" customFormat="1" x14ac:dyDescent="0.25">
      <c r="A882" s="65">
        <v>87.900000000000404</v>
      </c>
      <c r="B882" s="2">
        <v>0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</row>
    <row r="883" spans="1:7" s="65" customFormat="1" x14ac:dyDescent="0.25">
      <c r="A883" s="65">
        <v>88.000000000000398</v>
      </c>
      <c r="B883" s="2">
        <v>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</row>
    <row r="884" spans="1:7" s="65" customFormat="1" x14ac:dyDescent="0.25">
      <c r="A884" s="65">
        <v>88.100000000000406</v>
      </c>
      <c r="B884" s="2">
        <v>0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</row>
    <row r="885" spans="1:7" s="65" customFormat="1" x14ac:dyDescent="0.25">
      <c r="A885" s="65">
        <v>88.200000000000401</v>
      </c>
      <c r="B885" s="2">
        <v>0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</row>
    <row r="886" spans="1:7" s="65" customFormat="1" x14ac:dyDescent="0.25">
      <c r="A886" s="65">
        <v>88.300000000000395</v>
      </c>
      <c r="B886" s="2">
        <v>0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</row>
    <row r="887" spans="1:7" s="65" customFormat="1" x14ac:dyDescent="0.25">
      <c r="A887" s="65">
        <v>88.400000000000404</v>
      </c>
      <c r="B887" s="2">
        <v>0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</row>
    <row r="888" spans="1:7" s="65" customFormat="1" x14ac:dyDescent="0.25">
      <c r="A888" s="65">
        <v>88.500000000000398</v>
      </c>
      <c r="B888" s="2">
        <v>0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</row>
    <row r="889" spans="1:7" s="65" customFormat="1" x14ac:dyDescent="0.25">
      <c r="A889" s="65">
        <v>88.600000000000406</v>
      </c>
      <c r="B889" s="2">
        <v>0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</row>
    <row r="890" spans="1:7" s="65" customFormat="1" x14ac:dyDescent="0.25">
      <c r="A890" s="65">
        <v>88.700000000000401</v>
      </c>
      <c r="B890" s="2">
        <v>0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</row>
    <row r="891" spans="1:7" s="65" customFormat="1" x14ac:dyDescent="0.25">
      <c r="A891" s="65">
        <v>88.800000000000395</v>
      </c>
      <c r="B891" s="2">
        <v>0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</row>
    <row r="892" spans="1:7" s="65" customFormat="1" x14ac:dyDescent="0.25">
      <c r="A892" s="65">
        <v>88.900000000000404</v>
      </c>
      <c r="B892" s="2">
        <v>0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</row>
    <row r="893" spans="1:7" s="65" customFormat="1" x14ac:dyDescent="0.25">
      <c r="A893" s="65">
        <v>89.000000000000398</v>
      </c>
      <c r="B893" s="2">
        <v>0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</row>
    <row r="894" spans="1:7" s="65" customFormat="1" x14ac:dyDescent="0.25">
      <c r="A894" s="65">
        <v>89.100000000000406</v>
      </c>
      <c r="B894" s="2">
        <v>0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</row>
    <row r="895" spans="1:7" s="65" customFormat="1" x14ac:dyDescent="0.25">
      <c r="A895" s="65">
        <v>89.200000000000401</v>
      </c>
      <c r="B895" s="2">
        <v>0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</row>
    <row r="896" spans="1:7" s="65" customFormat="1" x14ac:dyDescent="0.25">
      <c r="A896" s="65">
        <v>89.300000000000395</v>
      </c>
      <c r="B896" s="2">
        <v>0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</row>
    <row r="897" spans="1:7" s="65" customFormat="1" x14ac:dyDescent="0.25">
      <c r="A897" s="65">
        <v>89.400000000000404</v>
      </c>
      <c r="B897" s="2">
        <v>0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</row>
    <row r="898" spans="1:7" s="65" customFormat="1" x14ac:dyDescent="0.25">
      <c r="A898" s="65">
        <v>89.500000000000398</v>
      </c>
      <c r="B898" s="2">
        <v>0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</row>
    <row r="899" spans="1:7" s="65" customFormat="1" x14ac:dyDescent="0.25">
      <c r="A899" s="65">
        <v>89.600000000000406</v>
      </c>
      <c r="B899" s="2">
        <v>0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</row>
    <row r="900" spans="1:7" s="65" customFormat="1" x14ac:dyDescent="0.25">
      <c r="A900" s="65">
        <v>89.700000000000401</v>
      </c>
      <c r="B900" s="2">
        <v>0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</row>
    <row r="901" spans="1:7" s="65" customFormat="1" x14ac:dyDescent="0.25">
      <c r="A901" s="65">
        <v>89.800000000000395</v>
      </c>
      <c r="B901" s="2">
        <v>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</row>
    <row r="902" spans="1:7" s="65" customFormat="1" x14ac:dyDescent="0.25">
      <c r="A902" s="65">
        <v>89.900000000000404</v>
      </c>
      <c r="B902" s="2">
        <v>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</row>
    <row r="903" spans="1:7" s="65" customFormat="1" x14ac:dyDescent="0.25">
      <c r="A903" s="65">
        <v>90.000000000000398</v>
      </c>
      <c r="B903" s="2">
        <v>0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</row>
    <row r="904" spans="1:7" s="65" customFormat="1" x14ac:dyDescent="0.25">
      <c r="A904" s="65">
        <v>90.100000000000406</v>
      </c>
      <c r="B904" s="2">
        <v>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</row>
    <row r="905" spans="1:7" s="65" customFormat="1" x14ac:dyDescent="0.25">
      <c r="A905" s="65">
        <v>90.200000000000401</v>
      </c>
      <c r="B905" s="2">
        <v>0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</row>
    <row r="906" spans="1:7" s="65" customFormat="1" x14ac:dyDescent="0.25">
      <c r="A906" s="65">
        <v>90.300000000000395</v>
      </c>
      <c r="B906" s="2">
        <v>0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</row>
    <row r="907" spans="1:7" s="65" customFormat="1" x14ac:dyDescent="0.25">
      <c r="A907" s="65">
        <v>90.400000000000404</v>
      </c>
      <c r="B907" s="2">
        <v>0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</row>
    <row r="908" spans="1:7" s="65" customFormat="1" x14ac:dyDescent="0.25">
      <c r="A908" s="65">
        <v>90.500000000000398</v>
      </c>
      <c r="B908" s="2">
        <v>0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</row>
    <row r="909" spans="1:7" s="65" customFormat="1" x14ac:dyDescent="0.25">
      <c r="A909" s="65">
        <v>90.600000000000406</v>
      </c>
      <c r="B909" s="2">
        <v>0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</row>
    <row r="910" spans="1:7" s="65" customFormat="1" x14ac:dyDescent="0.25">
      <c r="A910" s="65">
        <v>90.700000000000401</v>
      </c>
      <c r="B910" s="2">
        <v>0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</row>
    <row r="911" spans="1:7" s="65" customFormat="1" x14ac:dyDescent="0.25">
      <c r="A911" s="65">
        <v>90.800000000000395</v>
      </c>
      <c r="B911" s="2">
        <v>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</row>
    <row r="912" spans="1:7" s="65" customFormat="1" x14ac:dyDescent="0.25">
      <c r="A912" s="65">
        <v>90.900000000000404</v>
      </c>
      <c r="B912" s="2">
        <v>0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</row>
    <row r="913" spans="1:7" s="65" customFormat="1" x14ac:dyDescent="0.25">
      <c r="A913" s="65">
        <v>91.000000000000398</v>
      </c>
      <c r="B913" s="2">
        <v>0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</row>
    <row r="914" spans="1:7" s="65" customFormat="1" x14ac:dyDescent="0.25">
      <c r="A914" s="65">
        <v>91.100000000000406</v>
      </c>
      <c r="B914" s="2">
        <v>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</row>
    <row r="915" spans="1:7" s="65" customFormat="1" x14ac:dyDescent="0.25">
      <c r="A915" s="65">
        <v>91.200000000000401</v>
      </c>
      <c r="B915" s="2">
        <v>0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</row>
    <row r="916" spans="1:7" s="65" customFormat="1" x14ac:dyDescent="0.25">
      <c r="A916" s="65">
        <v>91.300000000000395</v>
      </c>
      <c r="B916" s="2">
        <v>0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</row>
    <row r="917" spans="1:7" s="65" customFormat="1" x14ac:dyDescent="0.25">
      <c r="A917" s="65">
        <v>91.400000000000404</v>
      </c>
      <c r="B917" s="2">
        <v>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</row>
    <row r="918" spans="1:7" s="65" customFormat="1" x14ac:dyDescent="0.25">
      <c r="A918" s="65">
        <v>91.500000000000497</v>
      </c>
      <c r="B918" s="2">
        <v>0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</row>
    <row r="919" spans="1:7" s="65" customFormat="1" x14ac:dyDescent="0.25">
      <c r="A919" s="65">
        <v>91.600000000000506</v>
      </c>
      <c r="B919" s="2">
        <v>0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</row>
    <row r="920" spans="1:7" s="65" customFormat="1" x14ac:dyDescent="0.25">
      <c r="A920" s="65">
        <v>91.7000000000005</v>
      </c>
      <c r="B920" s="2">
        <v>0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</row>
    <row r="921" spans="1:7" s="65" customFormat="1" x14ac:dyDescent="0.25">
      <c r="A921" s="65">
        <v>91.800000000000495</v>
      </c>
      <c r="B921" s="2">
        <v>0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</row>
    <row r="922" spans="1:7" s="65" customFormat="1" x14ac:dyDescent="0.25">
      <c r="A922" s="65">
        <v>91.900000000000503</v>
      </c>
      <c r="B922" s="2">
        <v>0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</row>
    <row r="923" spans="1:7" s="65" customFormat="1" x14ac:dyDescent="0.25">
      <c r="A923" s="65">
        <v>92.000000000000497</v>
      </c>
      <c r="B923" s="2">
        <v>0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</row>
    <row r="924" spans="1:7" s="65" customFormat="1" x14ac:dyDescent="0.25">
      <c r="A924" s="65">
        <v>92.100000000000506</v>
      </c>
      <c r="B924" s="2">
        <v>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</row>
    <row r="925" spans="1:7" s="65" customFormat="1" x14ac:dyDescent="0.25">
      <c r="A925" s="65">
        <v>92.2000000000005</v>
      </c>
      <c r="B925" s="2">
        <v>0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</row>
    <row r="926" spans="1:7" s="65" customFormat="1" x14ac:dyDescent="0.25">
      <c r="A926" s="65">
        <v>92.300000000000495</v>
      </c>
      <c r="B926" s="2">
        <v>0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</row>
    <row r="927" spans="1:7" s="65" customFormat="1" x14ac:dyDescent="0.25">
      <c r="A927" s="65">
        <v>92.400000000000503</v>
      </c>
      <c r="B927" s="2">
        <v>0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</row>
    <row r="928" spans="1:7" s="65" customFormat="1" x14ac:dyDescent="0.25">
      <c r="A928" s="65">
        <v>92.500000000000497</v>
      </c>
      <c r="B928" s="2">
        <v>0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</row>
    <row r="929" spans="1:7" s="65" customFormat="1" x14ac:dyDescent="0.25">
      <c r="A929" s="65">
        <v>92.600000000000506</v>
      </c>
      <c r="B929" s="2">
        <v>0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</row>
    <row r="930" spans="1:7" s="65" customFormat="1" x14ac:dyDescent="0.25">
      <c r="A930" s="65">
        <v>92.7000000000005</v>
      </c>
      <c r="B930" s="2">
        <v>0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</row>
    <row r="931" spans="1:7" s="65" customFormat="1" x14ac:dyDescent="0.25">
      <c r="A931" s="65">
        <v>92.800000000000495</v>
      </c>
      <c r="B931" s="2">
        <v>0</v>
      </c>
      <c r="C931" s="2">
        <v>0</v>
      </c>
      <c r="D931" s="2">
        <v>0</v>
      </c>
      <c r="E931" s="2">
        <v>0</v>
      </c>
      <c r="F931" s="2">
        <v>0</v>
      </c>
      <c r="G931" s="2">
        <v>0</v>
      </c>
    </row>
    <row r="932" spans="1:7" s="65" customFormat="1" x14ac:dyDescent="0.25">
      <c r="A932" s="65">
        <v>92.900000000000503</v>
      </c>
      <c r="B932" s="2">
        <v>0</v>
      </c>
      <c r="C932" s="2">
        <v>0</v>
      </c>
      <c r="D932" s="2">
        <v>0</v>
      </c>
      <c r="E932" s="2">
        <v>0</v>
      </c>
      <c r="F932" s="2">
        <v>0</v>
      </c>
      <c r="G932" s="2">
        <v>0</v>
      </c>
    </row>
    <row r="933" spans="1:7" s="65" customFormat="1" x14ac:dyDescent="0.25">
      <c r="A933" s="65">
        <v>93.000000000000497</v>
      </c>
      <c r="B933" s="2">
        <v>0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</row>
    <row r="934" spans="1:7" s="65" customFormat="1" x14ac:dyDescent="0.25">
      <c r="A934" s="65">
        <v>93.100000000000506</v>
      </c>
      <c r="B934" s="2">
        <v>0</v>
      </c>
      <c r="C934" s="2">
        <v>0</v>
      </c>
      <c r="D934" s="2">
        <v>0</v>
      </c>
      <c r="E934" s="2">
        <v>0</v>
      </c>
      <c r="F934" s="2">
        <v>0</v>
      </c>
      <c r="G934" s="2">
        <v>0</v>
      </c>
    </row>
    <row r="935" spans="1:7" s="65" customFormat="1" x14ac:dyDescent="0.25">
      <c r="A935" s="65">
        <v>93.2000000000005</v>
      </c>
      <c r="B935" s="2">
        <v>0</v>
      </c>
      <c r="C935" s="2">
        <v>0</v>
      </c>
      <c r="D935" s="2">
        <v>0</v>
      </c>
      <c r="E935" s="2">
        <v>0</v>
      </c>
      <c r="F935" s="2">
        <v>0</v>
      </c>
      <c r="G935" s="2">
        <v>0</v>
      </c>
    </row>
    <row r="936" spans="1:7" s="65" customFormat="1" x14ac:dyDescent="0.25">
      <c r="A936" s="65">
        <v>93.300000000000495</v>
      </c>
      <c r="B936" s="2">
        <v>0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</row>
    <row r="937" spans="1:7" s="65" customFormat="1" x14ac:dyDescent="0.25">
      <c r="A937" s="65">
        <v>93.400000000000503</v>
      </c>
      <c r="B937" s="2">
        <v>0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</row>
    <row r="938" spans="1:7" s="65" customFormat="1" x14ac:dyDescent="0.25">
      <c r="A938" s="65">
        <v>93.500000000000497</v>
      </c>
      <c r="B938" s="2">
        <v>0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</row>
    <row r="939" spans="1:7" s="65" customFormat="1" x14ac:dyDescent="0.25">
      <c r="A939" s="65">
        <v>93.600000000000506</v>
      </c>
      <c r="B939" s="2">
        <v>0</v>
      </c>
      <c r="C939" s="2">
        <v>0</v>
      </c>
      <c r="D939" s="2">
        <v>0</v>
      </c>
      <c r="E939" s="2">
        <v>0</v>
      </c>
      <c r="F939" s="2">
        <v>0</v>
      </c>
      <c r="G939" s="2">
        <v>0</v>
      </c>
    </row>
    <row r="940" spans="1:7" s="65" customFormat="1" x14ac:dyDescent="0.25">
      <c r="A940" s="65">
        <v>93.7000000000005</v>
      </c>
      <c r="B940" s="2">
        <v>0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</row>
    <row r="941" spans="1:7" s="65" customFormat="1" x14ac:dyDescent="0.25">
      <c r="A941" s="65">
        <v>93.800000000000495</v>
      </c>
      <c r="B941" s="2">
        <v>0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</row>
    <row r="942" spans="1:7" s="65" customFormat="1" x14ac:dyDescent="0.25">
      <c r="A942" s="65">
        <v>93.900000000000503</v>
      </c>
      <c r="B942" s="2">
        <v>0</v>
      </c>
      <c r="C942" s="2">
        <v>0</v>
      </c>
      <c r="D942" s="2">
        <v>0</v>
      </c>
      <c r="E942" s="2">
        <v>0</v>
      </c>
      <c r="F942" s="2">
        <v>0</v>
      </c>
      <c r="G942" s="2">
        <v>0</v>
      </c>
    </row>
    <row r="943" spans="1:7" s="65" customFormat="1" x14ac:dyDescent="0.25">
      <c r="A943" s="65">
        <v>94.000000000000497</v>
      </c>
      <c r="B943" s="2">
        <v>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</row>
    <row r="944" spans="1:7" s="65" customFormat="1" x14ac:dyDescent="0.25">
      <c r="A944" s="65">
        <v>94.100000000000506</v>
      </c>
      <c r="B944" s="2">
        <v>0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</row>
    <row r="945" spans="1:7" s="65" customFormat="1" x14ac:dyDescent="0.25">
      <c r="A945" s="65">
        <v>94.2000000000005</v>
      </c>
      <c r="B945" s="2">
        <v>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</row>
    <row r="946" spans="1:7" s="65" customFormat="1" x14ac:dyDescent="0.25">
      <c r="A946" s="65">
        <v>94.300000000000495</v>
      </c>
      <c r="B946" s="2">
        <v>0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</row>
    <row r="947" spans="1:7" s="65" customFormat="1" x14ac:dyDescent="0.25">
      <c r="A947" s="65">
        <v>94.400000000000503</v>
      </c>
      <c r="B947" s="2">
        <v>0</v>
      </c>
      <c r="C947" s="2">
        <v>0</v>
      </c>
      <c r="D947" s="2">
        <v>0</v>
      </c>
      <c r="E947" s="2">
        <v>0</v>
      </c>
      <c r="F947" s="2">
        <v>0</v>
      </c>
      <c r="G947" s="2">
        <v>0</v>
      </c>
    </row>
    <row r="948" spans="1:7" s="65" customFormat="1" x14ac:dyDescent="0.25">
      <c r="A948" s="65">
        <v>94.500000000000497</v>
      </c>
      <c r="B948" s="2">
        <v>0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</row>
    <row r="949" spans="1:7" s="65" customFormat="1" x14ac:dyDescent="0.25">
      <c r="A949" s="65">
        <v>94.600000000000506</v>
      </c>
      <c r="B949" s="2">
        <v>0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</row>
    <row r="950" spans="1:7" s="65" customFormat="1" x14ac:dyDescent="0.25">
      <c r="A950" s="65">
        <v>94.7000000000005</v>
      </c>
      <c r="B950" s="2">
        <v>0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</row>
    <row r="951" spans="1:7" s="65" customFormat="1" x14ac:dyDescent="0.25">
      <c r="A951" s="65">
        <v>94.800000000000495</v>
      </c>
      <c r="B951" s="2">
        <v>0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</row>
    <row r="952" spans="1:7" s="65" customFormat="1" x14ac:dyDescent="0.25">
      <c r="A952" s="65">
        <v>94.900000000000503</v>
      </c>
      <c r="B952" s="2">
        <v>0</v>
      </c>
      <c r="C952" s="2">
        <v>0</v>
      </c>
      <c r="D952" s="2">
        <v>0</v>
      </c>
      <c r="E952" s="2">
        <v>0</v>
      </c>
      <c r="F952" s="2">
        <v>0</v>
      </c>
      <c r="G952" s="2">
        <v>0</v>
      </c>
    </row>
    <row r="953" spans="1:7" s="65" customFormat="1" x14ac:dyDescent="0.25">
      <c r="A953" s="65">
        <v>95.000000000000497</v>
      </c>
      <c r="B953" s="2">
        <v>0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</row>
    <row r="954" spans="1:7" s="65" customFormat="1" x14ac:dyDescent="0.25">
      <c r="A954" s="65">
        <v>95.100000000000506</v>
      </c>
      <c r="B954" s="2">
        <v>0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</row>
    <row r="955" spans="1:7" s="65" customFormat="1" x14ac:dyDescent="0.25">
      <c r="A955" s="65">
        <v>95.2000000000005</v>
      </c>
      <c r="B955" s="2">
        <v>0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</row>
    <row r="956" spans="1:7" s="65" customFormat="1" x14ac:dyDescent="0.25">
      <c r="A956" s="65">
        <v>95.300000000000495</v>
      </c>
      <c r="B956" s="2">
        <v>0</v>
      </c>
      <c r="C956" s="2">
        <v>0</v>
      </c>
      <c r="D956" s="2">
        <v>0</v>
      </c>
      <c r="E956" s="2">
        <v>0</v>
      </c>
      <c r="F956" s="2">
        <v>0</v>
      </c>
      <c r="G956" s="2">
        <v>0</v>
      </c>
    </row>
    <row r="957" spans="1:7" s="65" customFormat="1" x14ac:dyDescent="0.25">
      <c r="A957" s="65">
        <v>95.400000000000503</v>
      </c>
      <c r="B957" s="2">
        <v>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</row>
    <row r="958" spans="1:7" s="65" customFormat="1" x14ac:dyDescent="0.25">
      <c r="A958" s="65">
        <v>95.500000000000497</v>
      </c>
      <c r="B958" s="2">
        <v>0</v>
      </c>
      <c r="C958" s="2">
        <v>0</v>
      </c>
      <c r="D958" s="2">
        <v>0</v>
      </c>
      <c r="E958" s="2">
        <v>0</v>
      </c>
      <c r="F958" s="2">
        <v>0</v>
      </c>
      <c r="G958" s="2">
        <v>0</v>
      </c>
    </row>
    <row r="959" spans="1:7" s="65" customFormat="1" x14ac:dyDescent="0.25">
      <c r="A959" s="65">
        <v>95.600000000000506</v>
      </c>
      <c r="B959" s="2">
        <v>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</row>
    <row r="960" spans="1:7" s="65" customFormat="1" x14ac:dyDescent="0.25">
      <c r="A960" s="65">
        <v>95.7000000000005</v>
      </c>
      <c r="B960" s="2">
        <v>0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</row>
    <row r="961" spans="1:7" s="65" customFormat="1" x14ac:dyDescent="0.25">
      <c r="A961" s="65">
        <v>95.800000000000495</v>
      </c>
      <c r="B961" s="2">
        <v>0</v>
      </c>
      <c r="C961" s="2">
        <v>0</v>
      </c>
      <c r="D961" s="2">
        <v>0</v>
      </c>
      <c r="E961" s="2">
        <v>0</v>
      </c>
      <c r="F961" s="2">
        <v>0</v>
      </c>
      <c r="G961" s="2">
        <v>0</v>
      </c>
    </row>
    <row r="962" spans="1:7" s="65" customFormat="1" x14ac:dyDescent="0.25">
      <c r="A962" s="65">
        <v>95.900000000000503</v>
      </c>
      <c r="B962" s="2">
        <v>0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</row>
    <row r="963" spans="1:7" s="65" customFormat="1" x14ac:dyDescent="0.25">
      <c r="A963" s="65">
        <v>96.000000000000497</v>
      </c>
      <c r="B963" s="2">
        <v>0</v>
      </c>
      <c r="C963" s="2">
        <v>0</v>
      </c>
      <c r="D963" s="2">
        <v>0</v>
      </c>
      <c r="E963" s="2">
        <v>0</v>
      </c>
      <c r="F963" s="2">
        <v>0</v>
      </c>
      <c r="G963" s="2">
        <v>0</v>
      </c>
    </row>
    <row r="964" spans="1:7" s="65" customFormat="1" x14ac:dyDescent="0.25">
      <c r="A964" s="65">
        <v>96.100000000000506</v>
      </c>
      <c r="B964" s="2">
        <v>0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</row>
    <row r="965" spans="1:7" s="65" customFormat="1" x14ac:dyDescent="0.25">
      <c r="A965" s="65">
        <v>96.2000000000005</v>
      </c>
      <c r="B965" s="2">
        <v>0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</row>
    <row r="966" spans="1:7" s="65" customFormat="1" x14ac:dyDescent="0.25">
      <c r="A966" s="65">
        <v>96.300000000000495</v>
      </c>
      <c r="B966" s="2">
        <v>0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</row>
    <row r="967" spans="1:7" s="65" customFormat="1" x14ac:dyDescent="0.25">
      <c r="A967" s="65">
        <v>96.400000000000503</v>
      </c>
      <c r="B967" s="2">
        <v>0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</row>
    <row r="968" spans="1:7" s="65" customFormat="1" x14ac:dyDescent="0.25">
      <c r="A968" s="65">
        <v>96.500000000000497</v>
      </c>
      <c r="B968" s="2">
        <v>0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</row>
    <row r="969" spans="1:7" s="65" customFormat="1" x14ac:dyDescent="0.25">
      <c r="A969" s="65">
        <v>96.600000000000506</v>
      </c>
      <c r="B969" s="2">
        <v>0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</row>
    <row r="970" spans="1:7" s="65" customFormat="1" x14ac:dyDescent="0.25">
      <c r="A970" s="65">
        <v>96.7000000000005</v>
      </c>
      <c r="B970" s="2">
        <v>0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</row>
    <row r="971" spans="1:7" s="65" customFormat="1" x14ac:dyDescent="0.25">
      <c r="A971" s="65">
        <v>96.800000000000495</v>
      </c>
      <c r="B971" s="2">
        <v>0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</row>
    <row r="972" spans="1:7" s="65" customFormat="1" x14ac:dyDescent="0.25">
      <c r="A972" s="65">
        <v>96.900000000000503</v>
      </c>
      <c r="B972" s="2">
        <v>0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</row>
    <row r="973" spans="1:7" s="65" customFormat="1" x14ac:dyDescent="0.25">
      <c r="A973" s="65">
        <v>97.000000000000497</v>
      </c>
      <c r="B973" s="2">
        <v>0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</row>
    <row r="974" spans="1:7" s="65" customFormat="1" x14ac:dyDescent="0.25">
      <c r="A974" s="65">
        <v>97.100000000000506</v>
      </c>
      <c r="B974" s="2">
        <v>0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</row>
    <row r="975" spans="1:7" s="65" customFormat="1" x14ac:dyDescent="0.25">
      <c r="A975" s="65">
        <v>97.2000000000005</v>
      </c>
      <c r="B975" s="2">
        <v>0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</row>
    <row r="976" spans="1:7" s="65" customFormat="1" x14ac:dyDescent="0.25">
      <c r="A976" s="65">
        <v>97.300000000000495</v>
      </c>
      <c r="B976" s="2">
        <v>0</v>
      </c>
      <c r="C976" s="2">
        <v>0</v>
      </c>
      <c r="D976" s="2">
        <v>0</v>
      </c>
      <c r="E976" s="2">
        <v>0</v>
      </c>
      <c r="F976" s="2">
        <v>0</v>
      </c>
      <c r="G976" s="2">
        <v>0</v>
      </c>
    </row>
    <row r="977" spans="1:7" s="65" customFormat="1" x14ac:dyDescent="0.25">
      <c r="A977" s="65">
        <v>97.400000000000503</v>
      </c>
      <c r="B977" s="2">
        <v>0</v>
      </c>
      <c r="C977" s="2">
        <v>0</v>
      </c>
      <c r="D977" s="2">
        <v>0</v>
      </c>
      <c r="E977" s="2">
        <v>0</v>
      </c>
      <c r="F977" s="2">
        <v>0</v>
      </c>
      <c r="G977" s="2">
        <v>0</v>
      </c>
    </row>
    <row r="978" spans="1:7" s="65" customFormat="1" x14ac:dyDescent="0.25">
      <c r="A978" s="65">
        <v>97.500000000000497</v>
      </c>
      <c r="B978" s="2">
        <v>0</v>
      </c>
      <c r="C978" s="2">
        <v>0</v>
      </c>
      <c r="D978" s="2">
        <v>0</v>
      </c>
      <c r="E978" s="2">
        <v>0</v>
      </c>
      <c r="F978" s="2">
        <v>0</v>
      </c>
      <c r="G978" s="2">
        <v>0</v>
      </c>
    </row>
    <row r="979" spans="1:7" s="65" customFormat="1" x14ac:dyDescent="0.25">
      <c r="A979" s="65">
        <v>97.600000000000506</v>
      </c>
      <c r="B979" s="2">
        <v>0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</row>
    <row r="980" spans="1:7" s="65" customFormat="1" x14ac:dyDescent="0.25">
      <c r="A980" s="65">
        <v>97.7000000000005</v>
      </c>
      <c r="B980" s="2">
        <v>0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</row>
    <row r="981" spans="1:7" s="65" customFormat="1" x14ac:dyDescent="0.25">
      <c r="A981" s="65">
        <v>97.800000000000495</v>
      </c>
      <c r="B981" s="2">
        <v>0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</row>
    <row r="982" spans="1:7" s="65" customFormat="1" x14ac:dyDescent="0.25">
      <c r="A982" s="65">
        <v>97.900000000000503</v>
      </c>
      <c r="B982" s="2">
        <v>0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</row>
    <row r="983" spans="1:7" s="65" customFormat="1" x14ac:dyDescent="0.25">
      <c r="A983" s="65">
        <v>98.000000000000497</v>
      </c>
      <c r="B983" s="2">
        <v>0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</row>
    <row r="984" spans="1:7" s="65" customFormat="1" x14ac:dyDescent="0.25">
      <c r="A984" s="65">
        <v>98.100000000000506</v>
      </c>
      <c r="B984" s="2">
        <v>0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</row>
    <row r="985" spans="1:7" s="65" customFormat="1" x14ac:dyDescent="0.25">
      <c r="A985" s="65">
        <v>98.2000000000005</v>
      </c>
      <c r="B985" s="2">
        <v>0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</row>
    <row r="986" spans="1:7" s="65" customFormat="1" x14ac:dyDescent="0.25">
      <c r="A986" s="65">
        <v>98.300000000000495</v>
      </c>
      <c r="B986" s="2">
        <v>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</row>
    <row r="987" spans="1:7" s="65" customFormat="1" x14ac:dyDescent="0.25">
      <c r="A987" s="65">
        <v>98.400000000000503</v>
      </c>
      <c r="B987" s="2">
        <v>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</row>
    <row r="988" spans="1:7" s="65" customFormat="1" x14ac:dyDescent="0.25">
      <c r="A988" s="65">
        <v>98.500000000000497</v>
      </c>
      <c r="B988" s="2">
        <v>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</row>
    <row r="989" spans="1:7" s="65" customFormat="1" x14ac:dyDescent="0.25">
      <c r="A989" s="65">
        <v>98.600000000000605</v>
      </c>
      <c r="B989" s="2">
        <v>0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</row>
    <row r="990" spans="1:7" s="65" customFormat="1" x14ac:dyDescent="0.25">
      <c r="A990" s="65">
        <v>98.7000000000006</v>
      </c>
      <c r="B990" s="2">
        <v>0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</row>
    <row r="991" spans="1:7" s="65" customFormat="1" x14ac:dyDescent="0.25">
      <c r="A991" s="65">
        <v>98.800000000000594</v>
      </c>
      <c r="B991" s="2">
        <v>0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</row>
    <row r="992" spans="1:7" s="65" customFormat="1" x14ac:dyDescent="0.25">
      <c r="A992" s="65">
        <v>98.900000000000603</v>
      </c>
      <c r="B992" s="2">
        <v>0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</row>
    <row r="993" spans="1:7" s="65" customFormat="1" x14ac:dyDescent="0.25">
      <c r="A993" s="65">
        <v>99.000000000000597</v>
      </c>
      <c r="B993" s="2">
        <v>0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</row>
    <row r="994" spans="1:7" s="65" customFormat="1" x14ac:dyDescent="0.25">
      <c r="A994" s="65">
        <v>99.100000000000605</v>
      </c>
      <c r="B994" s="2">
        <v>0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</row>
    <row r="995" spans="1:7" s="65" customFormat="1" x14ac:dyDescent="0.25">
      <c r="A995" s="65">
        <v>99.2000000000006</v>
      </c>
      <c r="B995" s="2">
        <v>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</row>
    <row r="996" spans="1:7" s="65" customFormat="1" x14ac:dyDescent="0.25">
      <c r="A996" s="65">
        <v>99.300000000000594</v>
      </c>
      <c r="B996" s="2">
        <v>0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</row>
    <row r="997" spans="1:7" s="65" customFormat="1" x14ac:dyDescent="0.25">
      <c r="A997" s="65">
        <v>99.400000000000603</v>
      </c>
      <c r="B997" s="2">
        <v>0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</row>
    <row r="998" spans="1:7" s="65" customFormat="1" x14ac:dyDescent="0.25">
      <c r="A998" s="65">
        <v>99.500000000000597</v>
      </c>
      <c r="B998" s="2">
        <v>0</v>
      </c>
      <c r="C998" s="2">
        <v>0</v>
      </c>
      <c r="D998" s="2">
        <v>0</v>
      </c>
      <c r="E998" s="2">
        <v>0</v>
      </c>
      <c r="F998" s="2">
        <v>0</v>
      </c>
      <c r="G998" s="2">
        <v>0</v>
      </c>
    </row>
    <row r="999" spans="1:7" s="65" customFormat="1" x14ac:dyDescent="0.25">
      <c r="A999" s="65">
        <v>99.600000000000605</v>
      </c>
      <c r="B999" s="2">
        <v>0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</row>
    <row r="1000" spans="1:7" s="65" customFormat="1" x14ac:dyDescent="0.25">
      <c r="A1000" s="65">
        <v>99.7000000000006</v>
      </c>
      <c r="B1000" s="2">
        <v>0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</row>
    <row r="1001" spans="1:7" s="65" customFormat="1" x14ac:dyDescent="0.25">
      <c r="A1001" s="65">
        <v>99.800000000000594</v>
      </c>
      <c r="B1001" s="2">
        <v>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</row>
    <row r="1002" spans="1:7" s="65" customFormat="1" x14ac:dyDescent="0.25">
      <c r="A1002" s="65">
        <v>99.900000000000603</v>
      </c>
      <c r="B1002" s="2">
        <v>0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</row>
    <row r="1003" spans="1:7" s="65" customFormat="1" x14ac:dyDescent="0.25">
      <c r="A1003" s="65">
        <v>100.00000000000099</v>
      </c>
      <c r="B1003" s="2">
        <v>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</row>
    <row r="1004" spans="1:7" s="65" customFormat="1" x14ac:dyDescent="0.25">
      <c r="A1004" s="65">
        <v>100.100000000001</v>
      </c>
      <c r="B1004" s="2">
        <v>0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</row>
    <row r="1005" spans="1:7" s="65" customFormat="1" x14ac:dyDescent="0.25">
      <c r="A1005" s="65">
        <v>100.200000000001</v>
      </c>
      <c r="B1005" s="2">
        <v>0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</row>
    <row r="1006" spans="1:7" s="65" customFormat="1" x14ac:dyDescent="0.25">
      <c r="A1006" s="65">
        <v>100.30000000000101</v>
      </c>
      <c r="B1006" s="2">
        <v>0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</row>
    <row r="1007" spans="1:7" s="65" customFormat="1" x14ac:dyDescent="0.25">
      <c r="A1007" s="65">
        <v>100.400000000001</v>
      </c>
      <c r="B1007" s="2">
        <v>0</v>
      </c>
      <c r="C1007" s="2">
        <v>0</v>
      </c>
      <c r="D1007" s="2">
        <v>0</v>
      </c>
      <c r="E1007" s="2">
        <v>0</v>
      </c>
      <c r="F1007" s="2">
        <v>0</v>
      </c>
      <c r="G1007" s="2">
        <v>0</v>
      </c>
    </row>
    <row r="1008" spans="1:7" s="65" customFormat="1" x14ac:dyDescent="0.25">
      <c r="A1008" s="65">
        <v>100.50000000000099</v>
      </c>
      <c r="B1008" s="2">
        <v>0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</row>
    <row r="1009" spans="1:7" s="65" customFormat="1" x14ac:dyDescent="0.25">
      <c r="A1009" s="65">
        <v>100.600000000001</v>
      </c>
      <c r="B1009" s="2">
        <v>0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</row>
    <row r="1010" spans="1:7" s="65" customFormat="1" x14ac:dyDescent="0.25">
      <c r="A1010" s="65">
        <v>100.700000000001</v>
      </c>
      <c r="B1010" s="2">
        <v>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</row>
    <row r="1011" spans="1:7" s="65" customFormat="1" x14ac:dyDescent="0.25">
      <c r="A1011" s="65">
        <v>100.80000000000101</v>
      </c>
      <c r="B1011" s="2">
        <v>0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</row>
    <row r="1012" spans="1:7" s="65" customFormat="1" x14ac:dyDescent="0.25">
      <c r="A1012" s="65">
        <v>100.900000000001</v>
      </c>
      <c r="B1012" s="2">
        <v>0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</row>
    <row r="1013" spans="1:7" s="65" customFormat="1" x14ac:dyDescent="0.25">
      <c r="A1013" s="65">
        <v>101.00000000000099</v>
      </c>
      <c r="B1013" s="2">
        <v>0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</row>
    <row r="1014" spans="1:7" s="65" customFormat="1" x14ac:dyDescent="0.25">
      <c r="A1014" s="65">
        <v>101.100000000001</v>
      </c>
      <c r="B1014" s="2">
        <v>0</v>
      </c>
      <c r="C1014" s="2">
        <v>0</v>
      </c>
      <c r="D1014" s="2">
        <v>0</v>
      </c>
      <c r="E1014" s="2">
        <v>0</v>
      </c>
      <c r="F1014" s="2">
        <v>0</v>
      </c>
      <c r="G1014" s="2">
        <v>0</v>
      </c>
    </row>
    <row r="1015" spans="1:7" s="65" customFormat="1" x14ac:dyDescent="0.25">
      <c r="A1015" s="65">
        <v>101.200000000001</v>
      </c>
      <c r="B1015" s="2">
        <v>0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</row>
    <row r="1016" spans="1:7" s="65" customFormat="1" x14ac:dyDescent="0.25">
      <c r="A1016" s="65">
        <v>101.30000000000101</v>
      </c>
      <c r="B1016" s="2">
        <v>0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</row>
    <row r="1017" spans="1:7" s="65" customFormat="1" x14ac:dyDescent="0.25">
      <c r="A1017" s="65">
        <v>101.400000000001</v>
      </c>
      <c r="B1017" s="2">
        <v>0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</row>
    <row r="1018" spans="1:7" s="65" customFormat="1" x14ac:dyDescent="0.25">
      <c r="A1018" s="65">
        <v>101.50000000000099</v>
      </c>
      <c r="B1018" s="2">
        <v>0</v>
      </c>
      <c r="C1018" s="2">
        <v>0</v>
      </c>
      <c r="D1018" s="2">
        <v>0</v>
      </c>
      <c r="E1018" s="2">
        <v>0</v>
      </c>
      <c r="F1018" s="2">
        <v>0</v>
      </c>
      <c r="G1018" s="2">
        <v>0</v>
      </c>
    </row>
    <row r="1019" spans="1:7" s="65" customFormat="1" x14ac:dyDescent="0.25">
      <c r="A1019" s="65">
        <v>101.600000000001</v>
      </c>
      <c r="B1019" s="2">
        <v>0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</row>
    <row r="1020" spans="1:7" s="65" customFormat="1" x14ac:dyDescent="0.25">
      <c r="A1020" s="65">
        <v>101.700000000001</v>
      </c>
      <c r="B1020" s="2">
        <v>0</v>
      </c>
      <c r="C1020" s="2">
        <v>0</v>
      </c>
      <c r="D1020" s="2">
        <v>0</v>
      </c>
      <c r="E1020" s="2">
        <v>0</v>
      </c>
      <c r="F1020" s="2">
        <v>0</v>
      </c>
      <c r="G1020" s="2">
        <v>0</v>
      </c>
    </row>
    <row r="1021" spans="1:7" s="65" customFormat="1" x14ac:dyDescent="0.25">
      <c r="A1021" s="65">
        <v>101.80000000000101</v>
      </c>
      <c r="B1021" s="2">
        <v>0</v>
      </c>
      <c r="C1021" s="2">
        <v>0</v>
      </c>
      <c r="D1021" s="2">
        <v>0</v>
      </c>
      <c r="E1021" s="2">
        <v>0</v>
      </c>
      <c r="F1021" s="2">
        <v>0</v>
      </c>
      <c r="G1021" s="2">
        <v>0</v>
      </c>
    </row>
    <row r="1022" spans="1:7" s="65" customFormat="1" x14ac:dyDescent="0.25">
      <c r="A1022" s="65">
        <v>101.900000000001</v>
      </c>
      <c r="B1022" s="2">
        <v>0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</row>
    <row r="1023" spans="1:7" s="65" customFormat="1" x14ac:dyDescent="0.25">
      <c r="A1023" s="65">
        <v>102.00000000000099</v>
      </c>
      <c r="B1023" s="2">
        <v>0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</row>
    <row r="1024" spans="1:7" s="65" customFormat="1" x14ac:dyDescent="0.25">
      <c r="A1024" s="65">
        <v>102.100000000001</v>
      </c>
      <c r="B1024" s="2">
        <v>0</v>
      </c>
      <c r="C1024" s="2">
        <v>0</v>
      </c>
      <c r="D1024" s="2">
        <v>0</v>
      </c>
      <c r="E1024" s="2">
        <v>0</v>
      </c>
      <c r="F1024" s="2">
        <v>0</v>
      </c>
      <c r="G1024" s="2">
        <v>0</v>
      </c>
    </row>
    <row r="1025" spans="1:7" s="65" customFormat="1" x14ac:dyDescent="0.25">
      <c r="A1025" s="65">
        <v>102.200000000001</v>
      </c>
      <c r="B1025" s="2">
        <v>0</v>
      </c>
      <c r="C1025" s="2">
        <v>0</v>
      </c>
      <c r="D1025" s="2">
        <v>0</v>
      </c>
      <c r="E1025" s="2">
        <v>0</v>
      </c>
      <c r="F1025" s="2">
        <v>0</v>
      </c>
      <c r="G1025" s="2">
        <v>0</v>
      </c>
    </row>
    <row r="1026" spans="1:7" s="65" customFormat="1" x14ac:dyDescent="0.25">
      <c r="A1026" s="65">
        <v>102.30000000000101</v>
      </c>
      <c r="B1026" s="2">
        <v>0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</row>
    <row r="1027" spans="1:7" s="65" customFormat="1" x14ac:dyDescent="0.25">
      <c r="A1027" s="65">
        <v>102.400000000001</v>
      </c>
      <c r="B1027" s="2">
        <v>0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</row>
    <row r="1028" spans="1:7" s="65" customFormat="1" x14ac:dyDescent="0.25">
      <c r="A1028" s="65">
        <v>102.50000000000099</v>
      </c>
      <c r="B1028" s="2">
        <v>0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</row>
    <row r="1029" spans="1:7" s="65" customFormat="1" x14ac:dyDescent="0.25">
      <c r="A1029" s="65">
        <v>102.600000000001</v>
      </c>
      <c r="B1029" s="2">
        <v>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</row>
    <row r="1030" spans="1:7" s="65" customFormat="1" x14ac:dyDescent="0.25">
      <c r="A1030" s="65">
        <v>102.700000000001</v>
      </c>
      <c r="B1030" s="2">
        <v>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</row>
    <row r="1031" spans="1:7" s="65" customFormat="1" x14ac:dyDescent="0.25">
      <c r="A1031" s="65">
        <v>102.80000000000101</v>
      </c>
      <c r="B1031" s="2">
        <v>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</row>
    <row r="1032" spans="1:7" s="65" customFormat="1" x14ac:dyDescent="0.25">
      <c r="A1032" s="65">
        <v>102.900000000001</v>
      </c>
      <c r="B1032" s="2">
        <v>0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</row>
    <row r="1033" spans="1:7" s="65" customFormat="1" x14ac:dyDescent="0.25">
      <c r="A1033" s="65">
        <v>103.00000000000099</v>
      </c>
      <c r="B1033" s="2">
        <v>0</v>
      </c>
      <c r="C1033" s="2">
        <v>0</v>
      </c>
      <c r="D1033" s="2">
        <v>0</v>
      </c>
      <c r="E1033" s="2">
        <v>0</v>
      </c>
      <c r="F1033" s="2">
        <v>0</v>
      </c>
      <c r="G1033" s="2">
        <v>0</v>
      </c>
    </row>
    <row r="1034" spans="1:7" s="65" customFormat="1" x14ac:dyDescent="0.25">
      <c r="A1034" s="65">
        <v>103.100000000001</v>
      </c>
      <c r="B1034" s="2">
        <v>0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</row>
    <row r="1035" spans="1:7" s="65" customFormat="1" x14ac:dyDescent="0.25">
      <c r="A1035" s="65">
        <v>103.200000000001</v>
      </c>
      <c r="B1035" s="2">
        <v>0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</row>
    <row r="1036" spans="1:7" s="65" customFormat="1" x14ac:dyDescent="0.25">
      <c r="A1036" s="65">
        <v>103.30000000000101</v>
      </c>
      <c r="B1036" s="2">
        <v>0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</row>
    <row r="1037" spans="1:7" s="65" customFormat="1" x14ac:dyDescent="0.25">
      <c r="A1037" s="65">
        <v>103.400000000001</v>
      </c>
      <c r="B1037" s="2">
        <v>0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</row>
    <row r="1038" spans="1:7" s="65" customFormat="1" x14ac:dyDescent="0.25">
      <c r="A1038" s="65">
        <v>103.50000000000099</v>
      </c>
      <c r="B1038" s="2">
        <v>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</row>
    <row r="1039" spans="1:7" s="65" customFormat="1" x14ac:dyDescent="0.25">
      <c r="A1039" s="65">
        <v>103.600000000001</v>
      </c>
      <c r="B1039" s="2">
        <v>0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</row>
    <row r="1040" spans="1:7" s="65" customFormat="1" x14ac:dyDescent="0.25">
      <c r="A1040" s="65">
        <v>103.700000000001</v>
      </c>
      <c r="B1040" s="2">
        <v>0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</row>
    <row r="1041" spans="1:7" s="65" customFormat="1" x14ac:dyDescent="0.25">
      <c r="A1041" s="65">
        <v>103.80000000000101</v>
      </c>
      <c r="B1041" s="2">
        <v>0</v>
      </c>
      <c r="C1041" s="2">
        <v>0</v>
      </c>
      <c r="D1041" s="2">
        <v>0</v>
      </c>
      <c r="E1041" s="2">
        <v>0</v>
      </c>
      <c r="F1041" s="2">
        <v>0</v>
      </c>
      <c r="G1041" s="2">
        <v>0</v>
      </c>
    </row>
    <row r="1042" spans="1:7" s="65" customFormat="1" x14ac:dyDescent="0.25">
      <c r="A1042" s="65">
        <v>103.900000000001</v>
      </c>
      <c r="B1042" s="2">
        <v>0</v>
      </c>
      <c r="C1042" s="2">
        <v>0</v>
      </c>
      <c r="D1042" s="2">
        <v>0</v>
      </c>
      <c r="E1042" s="2">
        <v>0</v>
      </c>
      <c r="F1042" s="2">
        <v>0</v>
      </c>
      <c r="G1042" s="2">
        <v>0</v>
      </c>
    </row>
    <row r="1043" spans="1:7" s="65" customFormat="1" x14ac:dyDescent="0.25">
      <c r="A1043" s="65">
        <v>104.00000000000099</v>
      </c>
      <c r="B1043" s="2">
        <v>0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</row>
    <row r="1044" spans="1:7" s="65" customFormat="1" x14ac:dyDescent="0.25">
      <c r="A1044" s="65">
        <v>104.100000000001</v>
      </c>
      <c r="B1044" s="2">
        <v>0</v>
      </c>
      <c r="C1044" s="2">
        <v>0</v>
      </c>
      <c r="D1044" s="2">
        <v>0</v>
      </c>
      <c r="E1044" s="2">
        <v>0</v>
      </c>
      <c r="F1044" s="2">
        <v>0</v>
      </c>
      <c r="G1044" s="2">
        <v>0</v>
      </c>
    </row>
    <row r="1045" spans="1:7" s="65" customFormat="1" x14ac:dyDescent="0.25">
      <c r="A1045" s="65">
        <v>104.200000000001</v>
      </c>
      <c r="B1045" s="2">
        <v>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</row>
    <row r="1046" spans="1:7" s="65" customFormat="1" x14ac:dyDescent="0.25">
      <c r="A1046" s="65">
        <v>104.30000000000101</v>
      </c>
      <c r="B1046" s="2">
        <v>0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</row>
    <row r="1047" spans="1:7" s="65" customFormat="1" x14ac:dyDescent="0.25">
      <c r="A1047" s="65">
        <v>104.400000000001</v>
      </c>
      <c r="B1047" s="2">
        <v>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</row>
    <row r="1048" spans="1:7" s="65" customFormat="1" x14ac:dyDescent="0.25">
      <c r="A1048" s="65">
        <v>104.50000000000099</v>
      </c>
      <c r="B1048" s="2">
        <v>0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</row>
    <row r="1049" spans="1:7" s="65" customFormat="1" x14ac:dyDescent="0.25">
      <c r="A1049" s="65">
        <v>104.600000000001</v>
      </c>
      <c r="B1049" s="2">
        <v>0</v>
      </c>
      <c r="C1049" s="2">
        <v>0</v>
      </c>
      <c r="D1049" s="2">
        <v>0</v>
      </c>
      <c r="E1049" s="2">
        <v>0</v>
      </c>
      <c r="F1049" s="2">
        <v>0</v>
      </c>
      <c r="G1049" s="2">
        <v>0</v>
      </c>
    </row>
    <row r="1050" spans="1:7" s="65" customFormat="1" x14ac:dyDescent="0.25">
      <c r="A1050" s="65">
        <v>104.700000000001</v>
      </c>
      <c r="B1050" s="2">
        <v>0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</row>
    <row r="1051" spans="1:7" s="65" customFormat="1" x14ac:dyDescent="0.25">
      <c r="A1051" s="65">
        <v>104.80000000000101</v>
      </c>
      <c r="B1051" s="2">
        <v>0</v>
      </c>
      <c r="C1051" s="2">
        <v>0</v>
      </c>
      <c r="D1051" s="2">
        <v>0</v>
      </c>
      <c r="E1051" s="2">
        <v>0</v>
      </c>
      <c r="F1051" s="2">
        <v>0</v>
      </c>
      <c r="G1051" s="2">
        <v>0</v>
      </c>
    </row>
    <row r="1052" spans="1:7" s="65" customFormat="1" x14ac:dyDescent="0.25">
      <c r="A1052" s="65">
        <v>104.900000000001</v>
      </c>
      <c r="B1052" s="2">
        <v>0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</row>
    <row r="1053" spans="1:7" s="65" customFormat="1" x14ac:dyDescent="0.25">
      <c r="A1053" s="65">
        <v>105.00000000000099</v>
      </c>
      <c r="B1053" s="2">
        <v>0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</row>
    <row r="1054" spans="1:7" s="65" customFormat="1" x14ac:dyDescent="0.25">
      <c r="A1054" s="65">
        <v>105.100000000001</v>
      </c>
      <c r="B1054" s="2">
        <v>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</row>
    <row r="1055" spans="1:7" s="65" customFormat="1" x14ac:dyDescent="0.25">
      <c r="A1055" s="65">
        <v>105.200000000001</v>
      </c>
      <c r="B1055" s="2">
        <v>0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</row>
    <row r="1056" spans="1:7" s="65" customFormat="1" x14ac:dyDescent="0.25">
      <c r="A1056" s="65">
        <v>105.30000000000101</v>
      </c>
      <c r="B1056" s="2">
        <v>0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</row>
    <row r="1057" spans="1:7" s="65" customFormat="1" x14ac:dyDescent="0.25">
      <c r="A1057" s="65">
        <v>105.400000000001</v>
      </c>
      <c r="B1057" s="2">
        <v>0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</row>
    <row r="1058" spans="1:7" s="65" customFormat="1" x14ac:dyDescent="0.25">
      <c r="A1058" s="65">
        <v>105.50000000000099</v>
      </c>
      <c r="B1058" s="2">
        <v>0</v>
      </c>
      <c r="C1058" s="2">
        <v>0</v>
      </c>
      <c r="D1058" s="2">
        <v>0</v>
      </c>
      <c r="E1058" s="2">
        <v>0</v>
      </c>
      <c r="F1058" s="2">
        <v>0</v>
      </c>
      <c r="G1058" s="2">
        <v>0</v>
      </c>
    </row>
    <row r="1059" spans="1:7" s="65" customFormat="1" x14ac:dyDescent="0.25">
      <c r="A1059" s="65">
        <v>105.600000000001</v>
      </c>
      <c r="B1059" s="2">
        <v>0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</row>
    <row r="1060" spans="1:7" s="65" customFormat="1" x14ac:dyDescent="0.25">
      <c r="A1060" s="65">
        <v>105.700000000001</v>
      </c>
      <c r="B1060" s="2">
        <v>0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</row>
    <row r="1061" spans="1:7" s="65" customFormat="1" x14ac:dyDescent="0.25">
      <c r="A1061" s="65">
        <v>105.80000000000101</v>
      </c>
      <c r="B1061" s="2">
        <v>0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</row>
    <row r="1062" spans="1:7" s="65" customFormat="1" x14ac:dyDescent="0.25">
      <c r="A1062" s="65">
        <v>105.900000000001</v>
      </c>
      <c r="B1062" s="2">
        <v>0</v>
      </c>
      <c r="C1062" s="2">
        <v>0</v>
      </c>
      <c r="D1062" s="2">
        <v>0</v>
      </c>
      <c r="E1062" s="2">
        <v>0</v>
      </c>
      <c r="F1062" s="2">
        <v>0</v>
      </c>
      <c r="G1062" s="2">
        <v>0</v>
      </c>
    </row>
    <row r="1063" spans="1:7" s="65" customFormat="1" x14ac:dyDescent="0.25">
      <c r="A1063" s="65">
        <v>106.00000000000099</v>
      </c>
      <c r="B1063" s="2">
        <v>0</v>
      </c>
      <c r="C1063" s="2">
        <v>0</v>
      </c>
      <c r="D1063" s="2">
        <v>0</v>
      </c>
      <c r="E1063" s="2">
        <v>0</v>
      </c>
      <c r="F1063" s="2">
        <v>0</v>
      </c>
      <c r="G1063" s="2">
        <v>0</v>
      </c>
    </row>
    <row r="1064" spans="1:7" s="65" customFormat="1" x14ac:dyDescent="0.25">
      <c r="A1064" s="65">
        <v>106.100000000001</v>
      </c>
      <c r="B1064" s="2">
        <v>0</v>
      </c>
      <c r="C1064" s="2">
        <v>0</v>
      </c>
      <c r="D1064" s="2">
        <v>0</v>
      </c>
      <c r="E1064" s="2">
        <v>0</v>
      </c>
      <c r="F1064" s="2">
        <v>0</v>
      </c>
      <c r="G1064" s="2">
        <v>0</v>
      </c>
    </row>
    <row r="1065" spans="1:7" s="65" customFormat="1" x14ac:dyDescent="0.25">
      <c r="A1065" s="65">
        <v>106.200000000001</v>
      </c>
      <c r="B1065" s="2">
        <v>0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</row>
    <row r="1066" spans="1:7" s="65" customFormat="1" x14ac:dyDescent="0.25">
      <c r="A1066" s="65">
        <v>106.30000000000101</v>
      </c>
      <c r="B1066" s="2">
        <v>0</v>
      </c>
      <c r="C1066" s="2">
        <v>0</v>
      </c>
      <c r="D1066" s="2">
        <v>0</v>
      </c>
      <c r="E1066" s="2">
        <v>0</v>
      </c>
      <c r="F1066" s="2">
        <v>0</v>
      </c>
      <c r="G1066" s="2">
        <v>0</v>
      </c>
    </row>
    <row r="1067" spans="1:7" s="65" customFormat="1" x14ac:dyDescent="0.25">
      <c r="A1067" s="65">
        <v>106.400000000001</v>
      </c>
      <c r="B1067" s="2">
        <v>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</row>
    <row r="1068" spans="1:7" s="65" customFormat="1" x14ac:dyDescent="0.25">
      <c r="A1068" s="65">
        <v>106.50000000000099</v>
      </c>
      <c r="B1068" s="2">
        <v>0</v>
      </c>
      <c r="C1068" s="2">
        <v>0</v>
      </c>
      <c r="D1068" s="2">
        <v>0</v>
      </c>
      <c r="E1068" s="2">
        <v>0</v>
      </c>
      <c r="F1068" s="2">
        <v>0</v>
      </c>
      <c r="G1068" s="2">
        <v>0</v>
      </c>
    </row>
    <row r="1069" spans="1:7" s="65" customFormat="1" x14ac:dyDescent="0.25">
      <c r="A1069" s="65">
        <v>106.600000000001</v>
      </c>
      <c r="B1069" s="2">
        <v>0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</row>
    <row r="1070" spans="1:7" s="65" customFormat="1" x14ac:dyDescent="0.25">
      <c r="A1070" s="65">
        <v>106.700000000001</v>
      </c>
      <c r="B1070" s="2">
        <v>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</row>
    <row r="1071" spans="1:7" s="65" customFormat="1" x14ac:dyDescent="0.25">
      <c r="A1071" s="65">
        <v>106.80000000000101</v>
      </c>
      <c r="B1071" s="2">
        <v>0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</row>
    <row r="1072" spans="1:7" s="65" customFormat="1" x14ac:dyDescent="0.25">
      <c r="A1072" s="65">
        <v>106.900000000001</v>
      </c>
      <c r="B1072" s="2">
        <v>0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</row>
    <row r="1073" spans="1:7" s="65" customFormat="1" x14ac:dyDescent="0.25">
      <c r="A1073" s="65">
        <v>107.00000000000099</v>
      </c>
      <c r="B1073" s="2">
        <v>0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</row>
    <row r="1074" spans="1:7" s="65" customFormat="1" x14ac:dyDescent="0.25">
      <c r="A1074" s="65">
        <v>107.100000000001</v>
      </c>
      <c r="B1074" s="2">
        <v>0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</row>
    <row r="1075" spans="1:7" s="65" customFormat="1" x14ac:dyDescent="0.25">
      <c r="A1075" s="65">
        <v>107.200000000001</v>
      </c>
      <c r="B1075" s="2">
        <v>0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</row>
    <row r="1076" spans="1:7" s="65" customFormat="1" x14ac:dyDescent="0.25">
      <c r="A1076" s="65">
        <v>107.30000000000101</v>
      </c>
      <c r="B1076" s="2">
        <v>0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</row>
    <row r="1077" spans="1:7" s="65" customFormat="1" x14ac:dyDescent="0.25">
      <c r="A1077" s="65">
        <v>107.400000000001</v>
      </c>
      <c r="B1077" s="2">
        <v>0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</row>
    <row r="1078" spans="1:7" s="65" customFormat="1" x14ac:dyDescent="0.25">
      <c r="A1078" s="65">
        <v>107.50000000000099</v>
      </c>
      <c r="B1078" s="2">
        <v>0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</row>
    <row r="1079" spans="1:7" s="65" customFormat="1" x14ac:dyDescent="0.25">
      <c r="A1079" s="65">
        <v>107.600000000001</v>
      </c>
      <c r="B1079" s="2">
        <v>0</v>
      </c>
      <c r="C1079" s="2">
        <v>0</v>
      </c>
      <c r="D1079" s="2">
        <v>0</v>
      </c>
      <c r="E1079" s="2">
        <v>0</v>
      </c>
      <c r="F1079" s="2">
        <v>0</v>
      </c>
      <c r="G1079" s="2">
        <v>0</v>
      </c>
    </row>
    <row r="1080" spans="1:7" s="65" customFormat="1" x14ac:dyDescent="0.25">
      <c r="A1080" s="65">
        <v>107.700000000001</v>
      </c>
      <c r="B1080" s="2">
        <v>0</v>
      </c>
      <c r="C1080" s="2">
        <v>0</v>
      </c>
      <c r="D1080" s="2">
        <v>0</v>
      </c>
      <c r="E1080" s="2">
        <v>0</v>
      </c>
      <c r="F1080" s="2">
        <v>0</v>
      </c>
      <c r="G1080" s="2">
        <v>0</v>
      </c>
    </row>
    <row r="1081" spans="1:7" s="65" customFormat="1" x14ac:dyDescent="0.25">
      <c r="A1081" s="65">
        <v>107.80000000000101</v>
      </c>
      <c r="B1081" s="2">
        <v>0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</row>
    <row r="1082" spans="1:7" s="65" customFormat="1" x14ac:dyDescent="0.25">
      <c r="A1082" s="65">
        <v>107.900000000001</v>
      </c>
      <c r="B1082" s="2">
        <v>0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</row>
    <row r="1083" spans="1:7" s="65" customFormat="1" x14ac:dyDescent="0.25">
      <c r="A1083" s="65">
        <v>108.00000000000099</v>
      </c>
      <c r="B1083" s="2">
        <v>0</v>
      </c>
      <c r="C1083" s="2">
        <v>0</v>
      </c>
      <c r="D1083" s="2">
        <v>0</v>
      </c>
      <c r="E1083" s="2">
        <v>0</v>
      </c>
      <c r="F1083" s="2">
        <v>0</v>
      </c>
      <c r="G1083" s="2">
        <v>0</v>
      </c>
    </row>
    <row r="1084" spans="1:7" s="65" customFormat="1" x14ac:dyDescent="0.25">
      <c r="A1084" s="65">
        <v>108.100000000001</v>
      </c>
      <c r="B1084" s="2">
        <v>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</row>
    <row r="1085" spans="1:7" s="65" customFormat="1" x14ac:dyDescent="0.25">
      <c r="A1085" s="65">
        <v>108.200000000001</v>
      </c>
      <c r="B1085" s="2">
        <v>0</v>
      </c>
      <c r="C1085" s="2">
        <v>0</v>
      </c>
      <c r="D1085" s="2">
        <v>0</v>
      </c>
      <c r="E1085" s="2">
        <v>0</v>
      </c>
      <c r="F1085" s="2">
        <v>0</v>
      </c>
      <c r="G1085" s="2">
        <v>0</v>
      </c>
    </row>
    <row r="1086" spans="1:7" s="65" customFormat="1" x14ac:dyDescent="0.25">
      <c r="A1086" s="65">
        <v>108.30000000000101</v>
      </c>
      <c r="B1086" s="2">
        <v>0</v>
      </c>
      <c r="C1086" s="2">
        <v>0</v>
      </c>
      <c r="D1086" s="2">
        <v>0</v>
      </c>
      <c r="E1086" s="2">
        <v>0</v>
      </c>
      <c r="F1086" s="2">
        <v>0</v>
      </c>
      <c r="G1086" s="2">
        <v>0</v>
      </c>
    </row>
    <row r="1087" spans="1:7" s="65" customFormat="1" x14ac:dyDescent="0.25">
      <c r="A1087" s="65">
        <v>108.400000000001</v>
      </c>
      <c r="B1087" s="2">
        <v>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</row>
    <row r="1088" spans="1:7" s="65" customFormat="1" x14ac:dyDescent="0.25">
      <c r="A1088" s="65">
        <v>108.50000000000099</v>
      </c>
      <c r="B1088" s="2">
        <v>0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</row>
    <row r="1089" spans="1:7" s="65" customFormat="1" x14ac:dyDescent="0.25">
      <c r="A1089" s="65">
        <v>108.600000000001</v>
      </c>
      <c r="B1089" s="2">
        <v>0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</row>
    <row r="1090" spans="1:7" s="65" customFormat="1" x14ac:dyDescent="0.25">
      <c r="A1090" s="65">
        <v>108.700000000001</v>
      </c>
      <c r="B1090" s="2">
        <v>0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</row>
    <row r="1091" spans="1:7" s="65" customFormat="1" x14ac:dyDescent="0.25">
      <c r="A1091" s="65">
        <v>108.80000000000101</v>
      </c>
      <c r="B1091" s="2">
        <v>0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</row>
    <row r="1092" spans="1:7" s="65" customFormat="1" x14ac:dyDescent="0.25">
      <c r="A1092" s="65">
        <v>108.900000000001</v>
      </c>
      <c r="B1092" s="2">
        <v>0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</row>
    <row r="1093" spans="1:7" s="65" customFormat="1" x14ac:dyDescent="0.25">
      <c r="A1093" s="65">
        <v>109.00000000000099</v>
      </c>
      <c r="B1093" s="2">
        <v>0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</row>
    <row r="1094" spans="1:7" s="65" customFormat="1" x14ac:dyDescent="0.25">
      <c r="A1094" s="65">
        <v>109.100000000001</v>
      </c>
      <c r="B1094" s="2">
        <v>0</v>
      </c>
      <c r="C1094" s="2">
        <v>0</v>
      </c>
      <c r="D1094" s="2">
        <v>0</v>
      </c>
      <c r="E1094" s="2">
        <v>0</v>
      </c>
      <c r="F1094" s="2">
        <v>0</v>
      </c>
      <c r="G1094" s="2">
        <v>0</v>
      </c>
    </row>
    <row r="1095" spans="1:7" s="65" customFormat="1" x14ac:dyDescent="0.25">
      <c r="A1095" s="65">
        <v>109.200000000001</v>
      </c>
      <c r="B1095" s="2">
        <v>0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</row>
    <row r="1096" spans="1:7" s="65" customFormat="1" x14ac:dyDescent="0.25">
      <c r="A1096" s="65">
        <v>109.30000000000101</v>
      </c>
      <c r="B1096" s="2">
        <v>0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</row>
    <row r="1097" spans="1:7" s="65" customFormat="1" x14ac:dyDescent="0.25">
      <c r="A1097" s="65">
        <v>109.400000000001</v>
      </c>
      <c r="B1097" s="2">
        <v>0</v>
      </c>
      <c r="C1097" s="2">
        <v>0</v>
      </c>
      <c r="D1097" s="2">
        <v>0</v>
      </c>
      <c r="E1097" s="2">
        <v>0</v>
      </c>
      <c r="F1097" s="2">
        <v>0</v>
      </c>
      <c r="G1097" s="2">
        <v>0</v>
      </c>
    </row>
    <row r="1098" spans="1:7" s="65" customFormat="1" x14ac:dyDescent="0.25">
      <c r="A1098" s="65">
        <v>109.50000000000099</v>
      </c>
      <c r="B1098" s="2">
        <v>0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</row>
    <row r="1099" spans="1:7" s="65" customFormat="1" x14ac:dyDescent="0.25">
      <c r="A1099" s="65">
        <v>109.600000000001</v>
      </c>
      <c r="B1099" s="2">
        <v>0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</row>
    <row r="1100" spans="1:7" s="65" customFormat="1" x14ac:dyDescent="0.25">
      <c r="A1100" s="65">
        <v>109.700000000001</v>
      </c>
      <c r="B1100" s="2">
        <v>0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</row>
    <row r="1101" spans="1:7" s="65" customFormat="1" x14ac:dyDescent="0.25">
      <c r="A1101" s="65">
        <v>109.80000000000101</v>
      </c>
      <c r="B1101" s="2">
        <v>0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</row>
    <row r="1102" spans="1:7" s="65" customFormat="1" x14ac:dyDescent="0.25">
      <c r="A1102" s="65">
        <v>109.900000000001</v>
      </c>
      <c r="B1102" s="2">
        <v>0</v>
      </c>
      <c r="C1102" s="2">
        <v>0</v>
      </c>
      <c r="D1102" s="2">
        <v>0</v>
      </c>
      <c r="E1102" s="2">
        <v>0</v>
      </c>
      <c r="F1102" s="2">
        <v>0</v>
      </c>
      <c r="G1102" s="2">
        <v>0</v>
      </c>
    </row>
    <row r="1103" spans="1:7" s="65" customFormat="1" x14ac:dyDescent="0.25">
      <c r="A1103" s="65">
        <v>110.00000000000099</v>
      </c>
      <c r="B1103" s="2">
        <v>0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</row>
    <row r="1104" spans="1:7" s="65" customFormat="1" x14ac:dyDescent="0.25">
      <c r="A1104" s="65">
        <v>110.100000000001</v>
      </c>
      <c r="B1104" s="2">
        <v>0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</row>
    <row r="1105" spans="1:7" s="65" customFormat="1" x14ac:dyDescent="0.25">
      <c r="A1105" s="65">
        <v>110.200000000001</v>
      </c>
      <c r="B1105" s="2">
        <v>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</row>
    <row r="1106" spans="1:7" s="65" customFormat="1" x14ac:dyDescent="0.25">
      <c r="A1106" s="65">
        <v>110.30000000000101</v>
      </c>
      <c r="B1106" s="2">
        <v>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</row>
    <row r="1107" spans="1:7" s="65" customFormat="1" x14ac:dyDescent="0.25">
      <c r="A1107" s="65">
        <v>110.400000000001</v>
      </c>
      <c r="B1107" s="2">
        <v>0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</row>
    <row r="1108" spans="1:7" s="65" customFormat="1" x14ac:dyDescent="0.25">
      <c r="A1108" s="65">
        <v>110.50000000000099</v>
      </c>
      <c r="B1108" s="2">
        <v>0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</row>
    <row r="1109" spans="1:7" s="65" customFormat="1" x14ac:dyDescent="0.25">
      <c r="A1109" s="65">
        <v>110.600000000001</v>
      </c>
      <c r="B1109" s="2">
        <v>0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</row>
    <row r="1110" spans="1:7" s="65" customFormat="1" x14ac:dyDescent="0.25">
      <c r="A1110" s="65">
        <v>110.700000000001</v>
      </c>
      <c r="B1110" s="2">
        <v>0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</row>
    <row r="1111" spans="1:7" s="65" customFormat="1" x14ac:dyDescent="0.25">
      <c r="A1111" s="65">
        <v>110.80000000000101</v>
      </c>
      <c r="B1111" s="2">
        <v>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</row>
    <row r="1112" spans="1:7" s="65" customFormat="1" x14ac:dyDescent="0.25">
      <c r="A1112" s="65">
        <v>110.900000000001</v>
      </c>
      <c r="B1112" s="2">
        <v>0</v>
      </c>
      <c r="C1112" s="2">
        <v>0</v>
      </c>
      <c r="D1112" s="2">
        <v>0</v>
      </c>
      <c r="E1112" s="2">
        <v>0</v>
      </c>
      <c r="F1112" s="2">
        <v>0</v>
      </c>
      <c r="G1112" s="2">
        <v>0</v>
      </c>
    </row>
    <row r="1113" spans="1:7" s="65" customFormat="1" x14ac:dyDescent="0.25">
      <c r="A1113" s="65">
        <v>111.00000000000099</v>
      </c>
      <c r="B1113" s="2">
        <v>0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</row>
    <row r="1114" spans="1:7" s="65" customFormat="1" x14ac:dyDescent="0.25">
      <c r="A1114" s="65">
        <v>111.100000000001</v>
      </c>
      <c r="B1114" s="2">
        <v>0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</row>
    <row r="1115" spans="1:7" s="65" customFormat="1" x14ac:dyDescent="0.25">
      <c r="A1115" s="65">
        <v>111.200000000001</v>
      </c>
      <c r="B1115" s="2">
        <v>0</v>
      </c>
      <c r="C1115" s="2">
        <v>0</v>
      </c>
      <c r="D1115" s="2">
        <v>0</v>
      </c>
      <c r="E1115" s="2">
        <v>0</v>
      </c>
      <c r="F1115" s="2">
        <v>0</v>
      </c>
      <c r="G1115" s="2">
        <v>0</v>
      </c>
    </row>
    <row r="1116" spans="1:7" s="65" customFormat="1" x14ac:dyDescent="0.25">
      <c r="A1116" s="65">
        <v>111.30000000000101</v>
      </c>
      <c r="B1116" s="2">
        <v>0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</row>
    <row r="1117" spans="1:7" s="65" customFormat="1" x14ac:dyDescent="0.25">
      <c r="A1117" s="65">
        <v>111.400000000001</v>
      </c>
      <c r="B1117" s="2">
        <v>0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</row>
    <row r="1118" spans="1:7" s="65" customFormat="1" x14ac:dyDescent="0.25">
      <c r="A1118" s="65">
        <v>111.50000000000099</v>
      </c>
      <c r="B1118" s="2">
        <v>0</v>
      </c>
      <c r="C1118" s="2">
        <v>0</v>
      </c>
      <c r="D1118" s="2">
        <v>0</v>
      </c>
      <c r="E1118" s="2">
        <v>0</v>
      </c>
      <c r="F1118" s="2">
        <v>0</v>
      </c>
      <c r="G1118" s="2">
        <v>0</v>
      </c>
    </row>
    <row r="1119" spans="1:7" s="65" customFormat="1" x14ac:dyDescent="0.25">
      <c r="A1119" s="65">
        <v>111.600000000001</v>
      </c>
      <c r="B1119" s="2">
        <v>0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</row>
    <row r="1120" spans="1:7" s="65" customFormat="1" x14ac:dyDescent="0.25">
      <c r="A1120" s="65">
        <v>111.700000000001</v>
      </c>
      <c r="B1120" s="2">
        <v>0</v>
      </c>
      <c r="C1120" s="2">
        <v>0</v>
      </c>
      <c r="D1120" s="2">
        <v>0</v>
      </c>
      <c r="E1120" s="2">
        <v>0</v>
      </c>
      <c r="F1120" s="2">
        <v>0</v>
      </c>
      <c r="G1120" s="2">
        <v>0</v>
      </c>
    </row>
    <row r="1121" spans="1:7" s="65" customFormat="1" x14ac:dyDescent="0.25">
      <c r="A1121" s="65">
        <v>111.80000000000101</v>
      </c>
      <c r="B1121" s="2">
        <v>0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</row>
    <row r="1122" spans="1:7" s="65" customFormat="1" x14ac:dyDescent="0.25">
      <c r="A1122" s="65">
        <v>111.900000000001</v>
      </c>
      <c r="B1122" s="2">
        <v>0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</row>
    <row r="1123" spans="1:7" s="65" customFormat="1" x14ac:dyDescent="0.25">
      <c r="A1123" s="65">
        <v>112.00000000000099</v>
      </c>
      <c r="B1123" s="2">
        <v>0</v>
      </c>
      <c r="C1123" s="2">
        <v>0</v>
      </c>
      <c r="D1123" s="2">
        <v>0</v>
      </c>
      <c r="E1123" s="2">
        <v>0</v>
      </c>
      <c r="F1123" s="2">
        <v>0</v>
      </c>
      <c r="G1123" s="2">
        <v>0</v>
      </c>
    </row>
    <row r="1124" spans="1:7" s="65" customFormat="1" x14ac:dyDescent="0.25">
      <c r="A1124" s="65">
        <v>112.100000000001</v>
      </c>
      <c r="B1124" s="2">
        <v>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</row>
    <row r="1125" spans="1:7" s="65" customFormat="1" x14ac:dyDescent="0.25">
      <c r="A1125" s="65">
        <v>112.200000000001</v>
      </c>
      <c r="B1125" s="2">
        <v>0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</row>
    <row r="1126" spans="1:7" s="65" customFormat="1" x14ac:dyDescent="0.25">
      <c r="A1126" s="65">
        <v>112.30000000000101</v>
      </c>
      <c r="B1126" s="2">
        <v>0</v>
      </c>
      <c r="C1126" s="2">
        <v>0</v>
      </c>
      <c r="D1126" s="2">
        <v>0</v>
      </c>
      <c r="E1126" s="2">
        <v>0</v>
      </c>
      <c r="F1126" s="2">
        <v>0</v>
      </c>
      <c r="G1126" s="2">
        <v>0</v>
      </c>
    </row>
    <row r="1127" spans="1:7" s="65" customFormat="1" x14ac:dyDescent="0.25">
      <c r="A1127" s="65">
        <v>112.400000000001</v>
      </c>
      <c r="B1127" s="2">
        <v>0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</row>
    <row r="1128" spans="1:7" s="65" customFormat="1" x14ac:dyDescent="0.25">
      <c r="A1128" s="65">
        <v>112.50000000000099</v>
      </c>
      <c r="B1128" s="2">
        <v>0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</row>
    <row r="1129" spans="1:7" s="65" customFormat="1" x14ac:dyDescent="0.25">
      <c r="A1129" s="65">
        <v>112.600000000001</v>
      </c>
      <c r="B1129" s="2">
        <v>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</row>
    <row r="1130" spans="1:7" s="65" customFormat="1" x14ac:dyDescent="0.25">
      <c r="A1130" s="65">
        <v>112.700000000001</v>
      </c>
      <c r="B1130" s="2">
        <v>0</v>
      </c>
      <c r="C1130" s="2">
        <v>0</v>
      </c>
      <c r="D1130" s="2">
        <v>0</v>
      </c>
      <c r="E1130" s="2">
        <v>0</v>
      </c>
      <c r="F1130" s="2">
        <v>0</v>
      </c>
      <c r="G1130" s="2">
        <v>0</v>
      </c>
    </row>
    <row r="1131" spans="1:7" s="65" customFormat="1" x14ac:dyDescent="0.25">
      <c r="A1131" s="65">
        <v>112.80000000000101</v>
      </c>
      <c r="B1131" s="2">
        <v>0</v>
      </c>
      <c r="C1131" s="2">
        <v>0</v>
      </c>
      <c r="D1131" s="2">
        <v>0</v>
      </c>
      <c r="E1131" s="2">
        <v>0</v>
      </c>
      <c r="F1131" s="2">
        <v>0</v>
      </c>
      <c r="G1131" s="2">
        <v>0</v>
      </c>
    </row>
    <row r="1132" spans="1:7" s="65" customFormat="1" x14ac:dyDescent="0.25">
      <c r="A1132" s="65">
        <v>112.900000000001</v>
      </c>
      <c r="B1132" s="2">
        <v>0</v>
      </c>
      <c r="C1132" s="2">
        <v>0</v>
      </c>
      <c r="D1132" s="2">
        <v>0</v>
      </c>
      <c r="E1132" s="2">
        <v>0</v>
      </c>
      <c r="F1132" s="2">
        <v>0</v>
      </c>
      <c r="G1132" s="2">
        <v>0</v>
      </c>
    </row>
    <row r="1133" spans="1:7" s="65" customFormat="1" x14ac:dyDescent="0.25">
      <c r="A1133" s="65">
        <v>113.00000000000099</v>
      </c>
      <c r="B1133" s="2">
        <v>0</v>
      </c>
      <c r="C1133" s="2">
        <v>0</v>
      </c>
      <c r="D1133" s="2">
        <v>0</v>
      </c>
      <c r="E1133" s="2">
        <v>0</v>
      </c>
      <c r="F1133" s="2">
        <v>0</v>
      </c>
      <c r="G1133" s="2">
        <v>0</v>
      </c>
    </row>
    <row r="1134" spans="1:7" s="65" customFormat="1" x14ac:dyDescent="0.25">
      <c r="A1134" s="65">
        <v>113.100000000001</v>
      </c>
      <c r="B1134" s="2">
        <v>0</v>
      </c>
      <c r="C1134" s="2">
        <v>0</v>
      </c>
      <c r="D1134" s="2">
        <v>0</v>
      </c>
      <c r="E1134" s="2">
        <v>0</v>
      </c>
      <c r="F1134" s="2">
        <v>0</v>
      </c>
      <c r="G1134" s="2">
        <v>0</v>
      </c>
    </row>
    <row r="1135" spans="1:7" s="65" customFormat="1" x14ac:dyDescent="0.25">
      <c r="A1135" s="65">
        <v>113.200000000001</v>
      </c>
      <c r="B1135" s="2">
        <v>0</v>
      </c>
      <c r="C1135" s="2">
        <v>0</v>
      </c>
      <c r="D1135" s="2">
        <v>0</v>
      </c>
      <c r="E1135" s="2">
        <v>0</v>
      </c>
      <c r="F1135" s="2">
        <v>0</v>
      </c>
      <c r="G1135" s="2">
        <v>0</v>
      </c>
    </row>
    <row r="1136" spans="1:7" s="65" customFormat="1" x14ac:dyDescent="0.25">
      <c r="A1136" s="65">
        <v>113.30000000000101</v>
      </c>
      <c r="B1136" s="2">
        <v>0</v>
      </c>
      <c r="C1136" s="2">
        <v>0</v>
      </c>
      <c r="D1136" s="2">
        <v>0</v>
      </c>
      <c r="E1136" s="2">
        <v>0</v>
      </c>
      <c r="F1136" s="2">
        <v>0</v>
      </c>
      <c r="G1136" s="2">
        <v>0</v>
      </c>
    </row>
    <row r="1137" spans="1:7" s="65" customFormat="1" x14ac:dyDescent="0.25">
      <c r="A1137" s="65">
        <v>113.400000000001</v>
      </c>
      <c r="B1137" s="2">
        <v>0</v>
      </c>
      <c r="C1137" s="2">
        <v>0</v>
      </c>
      <c r="D1137" s="2">
        <v>0</v>
      </c>
      <c r="E1137" s="2">
        <v>0</v>
      </c>
      <c r="F1137" s="2">
        <v>0</v>
      </c>
      <c r="G1137" s="2">
        <v>0</v>
      </c>
    </row>
    <row r="1138" spans="1:7" s="65" customFormat="1" x14ac:dyDescent="0.25">
      <c r="A1138" s="65">
        <v>113.50000000000099</v>
      </c>
      <c r="B1138" s="2">
        <v>0</v>
      </c>
      <c r="C1138" s="2">
        <v>0</v>
      </c>
      <c r="D1138" s="2">
        <v>0</v>
      </c>
      <c r="E1138" s="2">
        <v>0</v>
      </c>
      <c r="F1138" s="2">
        <v>0</v>
      </c>
      <c r="G1138" s="2">
        <v>0</v>
      </c>
    </row>
    <row r="1139" spans="1:7" s="65" customFormat="1" x14ac:dyDescent="0.25">
      <c r="A1139" s="65">
        <v>113.600000000001</v>
      </c>
      <c r="B1139" s="2">
        <v>0</v>
      </c>
      <c r="C1139" s="2">
        <v>0</v>
      </c>
      <c r="D1139" s="2">
        <v>0</v>
      </c>
      <c r="E1139" s="2">
        <v>0</v>
      </c>
      <c r="F1139" s="2">
        <v>0</v>
      </c>
      <c r="G1139" s="2">
        <v>0</v>
      </c>
    </row>
    <row r="1140" spans="1:7" s="65" customFormat="1" x14ac:dyDescent="0.25">
      <c r="A1140" s="65">
        <v>113.700000000001</v>
      </c>
      <c r="B1140" s="2">
        <v>0</v>
      </c>
      <c r="C1140" s="2">
        <v>0</v>
      </c>
      <c r="D1140" s="2">
        <v>0</v>
      </c>
      <c r="E1140" s="2">
        <v>0</v>
      </c>
      <c r="F1140" s="2">
        <v>0</v>
      </c>
      <c r="G1140" s="2">
        <v>0</v>
      </c>
    </row>
    <row r="1141" spans="1:7" s="65" customFormat="1" x14ac:dyDescent="0.25">
      <c r="A1141" s="65">
        <v>113.80000000000101</v>
      </c>
      <c r="B1141" s="2">
        <v>0</v>
      </c>
      <c r="C1141" s="2">
        <v>0</v>
      </c>
      <c r="D1141" s="2">
        <v>0</v>
      </c>
      <c r="E1141" s="2">
        <v>0</v>
      </c>
      <c r="F1141" s="2">
        <v>0</v>
      </c>
      <c r="G1141" s="2">
        <v>0</v>
      </c>
    </row>
    <row r="1142" spans="1:7" s="65" customFormat="1" x14ac:dyDescent="0.25">
      <c r="A1142" s="65">
        <v>113.900000000001</v>
      </c>
      <c r="B1142" s="2">
        <v>0</v>
      </c>
      <c r="C1142" s="2">
        <v>0</v>
      </c>
      <c r="D1142" s="2">
        <v>0</v>
      </c>
      <c r="E1142" s="2">
        <v>0</v>
      </c>
      <c r="F1142" s="2">
        <v>0</v>
      </c>
      <c r="G1142" s="2">
        <v>0</v>
      </c>
    </row>
    <row r="1143" spans="1:7" s="65" customFormat="1" x14ac:dyDescent="0.25">
      <c r="A1143" s="65">
        <v>114.00000000000099</v>
      </c>
      <c r="B1143" s="2">
        <v>0</v>
      </c>
      <c r="C1143" s="2">
        <v>0</v>
      </c>
      <c r="D1143" s="2">
        <v>0</v>
      </c>
      <c r="E1143" s="2">
        <v>0</v>
      </c>
      <c r="F1143" s="2">
        <v>0</v>
      </c>
      <c r="G1143" s="2">
        <v>0</v>
      </c>
    </row>
    <row r="1144" spans="1:7" s="65" customFormat="1" x14ac:dyDescent="0.25">
      <c r="A1144" s="65">
        <v>114.100000000001</v>
      </c>
      <c r="B1144" s="2">
        <v>0</v>
      </c>
      <c r="C1144" s="2">
        <v>0</v>
      </c>
      <c r="D1144" s="2">
        <v>0</v>
      </c>
      <c r="E1144" s="2">
        <v>0</v>
      </c>
      <c r="F1144" s="2">
        <v>0</v>
      </c>
      <c r="G1144" s="2">
        <v>0</v>
      </c>
    </row>
    <row r="1145" spans="1:7" s="65" customFormat="1" x14ac:dyDescent="0.25">
      <c r="A1145" s="65">
        <v>114.200000000001</v>
      </c>
      <c r="B1145" s="2">
        <v>0</v>
      </c>
      <c r="C1145" s="2">
        <v>0</v>
      </c>
      <c r="D1145" s="2">
        <v>0</v>
      </c>
      <c r="E1145" s="2">
        <v>0</v>
      </c>
      <c r="F1145" s="2">
        <v>0</v>
      </c>
      <c r="G1145" s="2">
        <v>0</v>
      </c>
    </row>
    <row r="1146" spans="1:7" s="65" customFormat="1" x14ac:dyDescent="0.25">
      <c r="A1146" s="65">
        <v>114.30000000000101</v>
      </c>
      <c r="B1146" s="2">
        <v>0</v>
      </c>
      <c r="C1146" s="2">
        <v>0</v>
      </c>
      <c r="D1146" s="2">
        <v>0</v>
      </c>
      <c r="E1146" s="2">
        <v>0</v>
      </c>
      <c r="F1146" s="2">
        <v>0</v>
      </c>
      <c r="G1146" s="2">
        <v>0</v>
      </c>
    </row>
    <row r="1147" spans="1:7" s="65" customFormat="1" x14ac:dyDescent="0.25">
      <c r="A1147" s="65">
        <v>114.400000000001</v>
      </c>
      <c r="B1147" s="2">
        <v>0</v>
      </c>
      <c r="C1147" s="2">
        <v>0</v>
      </c>
      <c r="D1147" s="2">
        <v>0</v>
      </c>
      <c r="E1147" s="2">
        <v>0</v>
      </c>
      <c r="F1147" s="2">
        <v>0</v>
      </c>
      <c r="G1147" s="2">
        <v>0</v>
      </c>
    </row>
    <row r="1148" spans="1:7" s="65" customFormat="1" x14ac:dyDescent="0.25">
      <c r="A1148" s="65">
        <v>114.50000000000099</v>
      </c>
      <c r="B1148" s="2">
        <v>0</v>
      </c>
      <c r="C1148" s="2">
        <v>0</v>
      </c>
      <c r="D1148" s="2">
        <v>0</v>
      </c>
      <c r="E1148" s="2">
        <v>0</v>
      </c>
      <c r="F1148" s="2">
        <v>0</v>
      </c>
      <c r="G1148" s="2">
        <v>0</v>
      </c>
    </row>
    <row r="1149" spans="1:7" s="65" customFormat="1" x14ac:dyDescent="0.25">
      <c r="A1149" s="65">
        <v>114.600000000001</v>
      </c>
      <c r="B1149" s="2">
        <v>0</v>
      </c>
      <c r="C1149" s="2">
        <v>0</v>
      </c>
      <c r="D1149" s="2">
        <v>0</v>
      </c>
      <c r="E1149" s="2">
        <v>0</v>
      </c>
      <c r="F1149" s="2">
        <v>0</v>
      </c>
      <c r="G1149" s="2">
        <v>0</v>
      </c>
    </row>
    <row r="1150" spans="1:7" s="65" customFormat="1" x14ac:dyDescent="0.25">
      <c r="A1150" s="65">
        <v>114.700000000001</v>
      </c>
      <c r="B1150" s="2">
        <v>0</v>
      </c>
      <c r="C1150" s="2">
        <v>0</v>
      </c>
      <c r="D1150" s="2">
        <v>0</v>
      </c>
      <c r="E1150" s="2">
        <v>0</v>
      </c>
      <c r="F1150" s="2">
        <v>0</v>
      </c>
      <c r="G1150" s="2">
        <v>0</v>
      </c>
    </row>
    <row r="1151" spans="1:7" s="65" customFormat="1" x14ac:dyDescent="0.25">
      <c r="A1151" s="65">
        <v>114.80000000000101</v>
      </c>
      <c r="B1151" s="2">
        <v>0</v>
      </c>
      <c r="C1151" s="2">
        <v>0</v>
      </c>
      <c r="D1151" s="2">
        <v>0</v>
      </c>
      <c r="E1151" s="2">
        <v>0</v>
      </c>
      <c r="F1151" s="2">
        <v>0</v>
      </c>
      <c r="G1151" s="2">
        <v>0</v>
      </c>
    </row>
    <row r="1152" spans="1:7" s="65" customFormat="1" x14ac:dyDescent="0.25">
      <c r="A1152" s="65">
        <v>114.900000000001</v>
      </c>
      <c r="B1152" s="2">
        <v>0</v>
      </c>
      <c r="C1152" s="2">
        <v>0</v>
      </c>
      <c r="D1152" s="2">
        <v>0</v>
      </c>
      <c r="E1152" s="2">
        <v>0</v>
      </c>
      <c r="F1152" s="2">
        <v>0</v>
      </c>
      <c r="G1152" s="2">
        <v>0</v>
      </c>
    </row>
    <row r="1153" spans="1:7" s="65" customFormat="1" x14ac:dyDescent="0.25">
      <c r="A1153" s="65">
        <v>115.00000000000099</v>
      </c>
      <c r="B1153" s="2">
        <v>0</v>
      </c>
      <c r="C1153" s="2">
        <v>0</v>
      </c>
      <c r="D1153" s="2">
        <v>0</v>
      </c>
      <c r="E1153" s="2">
        <v>0</v>
      </c>
      <c r="F1153" s="2">
        <v>0</v>
      </c>
      <c r="G1153" s="2">
        <v>0</v>
      </c>
    </row>
    <row r="1154" spans="1:7" s="65" customFormat="1" x14ac:dyDescent="0.25">
      <c r="A1154" s="65">
        <v>115.100000000001</v>
      </c>
      <c r="B1154" s="2">
        <v>0</v>
      </c>
      <c r="C1154" s="2">
        <v>0</v>
      </c>
      <c r="D1154" s="2">
        <v>0</v>
      </c>
      <c r="E1154" s="2">
        <v>0</v>
      </c>
      <c r="F1154" s="2">
        <v>0</v>
      </c>
      <c r="G1154" s="2">
        <v>0</v>
      </c>
    </row>
    <row r="1155" spans="1:7" s="65" customFormat="1" x14ac:dyDescent="0.25">
      <c r="A1155" s="65">
        <v>115.200000000001</v>
      </c>
      <c r="B1155" s="2">
        <v>0</v>
      </c>
      <c r="C1155" s="2">
        <v>0</v>
      </c>
      <c r="D1155" s="2">
        <v>0</v>
      </c>
      <c r="E1155" s="2">
        <v>0</v>
      </c>
      <c r="F1155" s="2">
        <v>0</v>
      </c>
      <c r="G1155" s="2">
        <v>0</v>
      </c>
    </row>
    <row r="1156" spans="1:7" s="65" customFormat="1" x14ac:dyDescent="0.25">
      <c r="A1156" s="65">
        <v>115.30000000000101</v>
      </c>
      <c r="B1156" s="2">
        <v>0</v>
      </c>
      <c r="C1156" s="2">
        <v>0</v>
      </c>
      <c r="D1156" s="2">
        <v>0</v>
      </c>
      <c r="E1156" s="2">
        <v>0</v>
      </c>
      <c r="F1156" s="2">
        <v>0</v>
      </c>
      <c r="G1156" s="2">
        <v>0</v>
      </c>
    </row>
    <row r="1157" spans="1:7" s="65" customFormat="1" x14ac:dyDescent="0.25">
      <c r="A1157" s="65">
        <v>115.400000000001</v>
      </c>
      <c r="B1157" s="2">
        <v>0</v>
      </c>
      <c r="C1157" s="2">
        <v>0</v>
      </c>
      <c r="D1157" s="2">
        <v>0</v>
      </c>
      <c r="E1157" s="2">
        <v>0</v>
      </c>
      <c r="F1157" s="2">
        <v>0</v>
      </c>
      <c r="G1157" s="2">
        <v>0</v>
      </c>
    </row>
    <row r="1158" spans="1:7" s="65" customFormat="1" x14ac:dyDescent="0.25">
      <c r="A1158" s="65">
        <v>115.50000000000099</v>
      </c>
      <c r="B1158" s="2">
        <v>0</v>
      </c>
      <c r="C1158" s="2">
        <v>0</v>
      </c>
      <c r="D1158" s="2">
        <v>0</v>
      </c>
      <c r="E1158" s="2">
        <v>0</v>
      </c>
      <c r="F1158" s="2">
        <v>0</v>
      </c>
      <c r="G1158" s="2">
        <v>0</v>
      </c>
    </row>
    <row r="1159" spans="1:7" s="65" customFormat="1" x14ac:dyDescent="0.25">
      <c r="A1159" s="65">
        <v>115.600000000001</v>
      </c>
      <c r="B1159" s="2">
        <v>0</v>
      </c>
      <c r="C1159" s="2">
        <v>0</v>
      </c>
      <c r="D1159" s="2">
        <v>0</v>
      </c>
      <c r="E1159" s="2">
        <v>0</v>
      </c>
      <c r="F1159" s="2">
        <v>0</v>
      </c>
      <c r="G1159" s="2">
        <v>0</v>
      </c>
    </row>
    <row r="1160" spans="1:7" s="65" customFormat="1" x14ac:dyDescent="0.25">
      <c r="A1160" s="65">
        <v>115.700000000001</v>
      </c>
      <c r="B1160" s="2">
        <v>0</v>
      </c>
      <c r="C1160" s="2">
        <v>0</v>
      </c>
      <c r="D1160" s="2">
        <v>0</v>
      </c>
      <c r="E1160" s="2">
        <v>0</v>
      </c>
      <c r="F1160" s="2">
        <v>0</v>
      </c>
      <c r="G1160" s="2">
        <v>0</v>
      </c>
    </row>
    <row r="1161" spans="1:7" s="65" customFormat="1" x14ac:dyDescent="0.25">
      <c r="A1161" s="65">
        <v>115.80000000000101</v>
      </c>
      <c r="B1161" s="2">
        <v>0</v>
      </c>
      <c r="C1161" s="2">
        <v>0</v>
      </c>
      <c r="D1161" s="2">
        <v>0</v>
      </c>
      <c r="E1161" s="2">
        <v>0</v>
      </c>
      <c r="F1161" s="2">
        <v>0</v>
      </c>
      <c r="G1161" s="2">
        <v>0</v>
      </c>
    </row>
    <row r="1162" spans="1:7" s="65" customFormat="1" x14ac:dyDescent="0.25">
      <c r="A1162" s="65">
        <v>115.900000000001</v>
      </c>
      <c r="B1162" s="2">
        <v>0</v>
      </c>
      <c r="C1162" s="2">
        <v>0</v>
      </c>
      <c r="D1162" s="2">
        <v>0</v>
      </c>
      <c r="E1162" s="2">
        <v>0</v>
      </c>
      <c r="F1162" s="2">
        <v>0</v>
      </c>
      <c r="G1162" s="2">
        <v>0</v>
      </c>
    </row>
    <row r="1163" spans="1:7" s="65" customFormat="1" x14ac:dyDescent="0.25">
      <c r="A1163" s="65">
        <v>116.00000000000099</v>
      </c>
      <c r="B1163" s="2">
        <v>0</v>
      </c>
      <c r="C1163" s="2">
        <v>0</v>
      </c>
      <c r="D1163" s="2">
        <v>0</v>
      </c>
      <c r="E1163" s="2">
        <v>0</v>
      </c>
      <c r="F1163" s="2">
        <v>0</v>
      </c>
      <c r="G1163" s="2">
        <v>0</v>
      </c>
    </row>
    <row r="1164" spans="1:7" s="65" customFormat="1" x14ac:dyDescent="0.25">
      <c r="A1164" s="65">
        <v>116.100000000001</v>
      </c>
      <c r="B1164" s="2">
        <v>0</v>
      </c>
      <c r="C1164" s="2">
        <v>0</v>
      </c>
      <c r="D1164" s="2">
        <v>0</v>
      </c>
      <c r="E1164" s="2">
        <v>0</v>
      </c>
      <c r="F1164" s="2">
        <v>0</v>
      </c>
      <c r="G1164" s="2">
        <v>0</v>
      </c>
    </row>
    <row r="1165" spans="1:7" s="65" customFormat="1" x14ac:dyDescent="0.25">
      <c r="A1165" s="65">
        <v>116.200000000001</v>
      </c>
      <c r="B1165" s="2">
        <v>0</v>
      </c>
      <c r="C1165" s="2">
        <v>0</v>
      </c>
      <c r="D1165" s="2">
        <v>0</v>
      </c>
      <c r="E1165" s="2">
        <v>0</v>
      </c>
      <c r="F1165" s="2">
        <v>0</v>
      </c>
      <c r="G1165" s="2">
        <v>0</v>
      </c>
    </row>
    <row r="1166" spans="1:7" s="65" customFormat="1" x14ac:dyDescent="0.25">
      <c r="A1166" s="65">
        <v>116.30000000000101</v>
      </c>
      <c r="B1166" s="2">
        <v>0</v>
      </c>
      <c r="C1166" s="2">
        <v>0</v>
      </c>
      <c r="D1166" s="2">
        <v>0</v>
      </c>
      <c r="E1166" s="2">
        <v>0</v>
      </c>
      <c r="F1166" s="2">
        <v>0</v>
      </c>
      <c r="G1166" s="2">
        <v>0</v>
      </c>
    </row>
    <row r="1167" spans="1:7" s="65" customFormat="1" x14ac:dyDescent="0.25">
      <c r="A1167" s="65">
        <v>116.400000000001</v>
      </c>
      <c r="B1167" s="2">
        <v>0</v>
      </c>
      <c r="C1167" s="2">
        <v>0</v>
      </c>
      <c r="D1167" s="2">
        <v>0</v>
      </c>
      <c r="E1167" s="2">
        <v>0</v>
      </c>
      <c r="F1167" s="2">
        <v>0</v>
      </c>
      <c r="G1167" s="2">
        <v>0</v>
      </c>
    </row>
    <row r="1168" spans="1:7" s="65" customFormat="1" x14ac:dyDescent="0.25">
      <c r="A1168" s="65">
        <v>116.50000000000099</v>
      </c>
      <c r="B1168" s="2">
        <v>0</v>
      </c>
      <c r="C1168" s="2">
        <v>0</v>
      </c>
      <c r="D1168" s="2">
        <v>0</v>
      </c>
      <c r="E1168" s="2">
        <v>0</v>
      </c>
      <c r="F1168" s="2">
        <v>0</v>
      </c>
      <c r="G1168" s="2">
        <v>0</v>
      </c>
    </row>
    <row r="1169" spans="1:7" s="65" customFormat="1" x14ac:dyDescent="0.25">
      <c r="A1169" s="65">
        <v>116.600000000001</v>
      </c>
      <c r="B1169" s="2">
        <v>0</v>
      </c>
      <c r="C1169" s="2">
        <v>0</v>
      </c>
      <c r="D1169" s="2">
        <v>0</v>
      </c>
      <c r="E1169" s="2">
        <v>0</v>
      </c>
      <c r="F1169" s="2">
        <v>0</v>
      </c>
      <c r="G1169" s="2">
        <v>0</v>
      </c>
    </row>
    <row r="1170" spans="1:7" s="65" customFormat="1" x14ac:dyDescent="0.25">
      <c r="A1170" s="65">
        <v>116.700000000001</v>
      </c>
      <c r="B1170" s="2">
        <v>0</v>
      </c>
      <c r="C1170" s="2">
        <v>0</v>
      </c>
      <c r="D1170" s="2">
        <v>0</v>
      </c>
      <c r="E1170" s="2">
        <v>0</v>
      </c>
      <c r="F1170" s="2">
        <v>0</v>
      </c>
      <c r="G1170" s="2">
        <v>0</v>
      </c>
    </row>
    <row r="1171" spans="1:7" s="65" customFormat="1" x14ac:dyDescent="0.25">
      <c r="A1171" s="65">
        <v>116.80000000000101</v>
      </c>
      <c r="B1171" s="2">
        <v>0</v>
      </c>
      <c r="C1171" s="2">
        <v>0</v>
      </c>
      <c r="D1171" s="2">
        <v>0</v>
      </c>
      <c r="E1171" s="2">
        <v>0</v>
      </c>
      <c r="F1171" s="2">
        <v>0</v>
      </c>
      <c r="G1171" s="2">
        <v>0</v>
      </c>
    </row>
    <row r="1172" spans="1:7" s="65" customFormat="1" x14ac:dyDescent="0.25">
      <c r="A1172" s="65">
        <v>116.900000000001</v>
      </c>
      <c r="B1172" s="2">
        <v>0</v>
      </c>
      <c r="C1172" s="2">
        <v>0</v>
      </c>
      <c r="D1172" s="2">
        <v>0</v>
      </c>
      <c r="E1172" s="2">
        <v>0</v>
      </c>
      <c r="F1172" s="2">
        <v>0</v>
      </c>
      <c r="G1172" s="2">
        <v>0</v>
      </c>
    </row>
    <row r="1173" spans="1:7" s="65" customFormat="1" x14ac:dyDescent="0.25">
      <c r="A1173" s="65">
        <v>117.00000000000099</v>
      </c>
      <c r="B1173" s="2">
        <v>0</v>
      </c>
      <c r="C1173" s="2">
        <v>0</v>
      </c>
      <c r="D1173" s="2">
        <v>0</v>
      </c>
      <c r="E1173" s="2">
        <v>0</v>
      </c>
      <c r="F1173" s="2">
        <v>0</v>
      </c>
      <c r="G1173" s="2">
        <v>0</v>
      </c>
    </row>
    <row r="1174" spans="1:7" s="65" customFormat="1" x14ac:dyDescent="0.25">
      <c r="A1174" s="65">
        <v>117.100000000001</v>
      </c>
      <c r="B1174" s="2">
        <v>0</v>
      </c>
      <c r="C1174" s="2">
        <v>0</v>
      </c>
      <c r="D1174" s="2">
        <v>0</v>
      </c>
      <c r="E1174" s="2">
        <v>0</v>
      </c>
      <c r="F1174" s="2">
        <v>0</v>
      </c>
      <c r="G1174" s="2">
        <v>0</v>
      </c>
    </row>
    <row r="1175" spans="1:7" s="65" customFormat="1" x14ac:dyDescent="0.25">
      <c r="A1175" s="65">
        <v>117.200000000001</v>
      </c>
      <c r="B1175" s="2">
        <v>0</v>
      </c>
      <c r="C1175" s="2">
        <v>0</v>
      </c>
      <c r="D1175" s="2">
        <v>0</v>
      </c>
      <c r="E1175" s="2">
        <v>0</v>
      </c>
      <c r="F1175" s="2">
        <v>0</v>
      </c>
      <c r="G1175" s="2">
        <v>0</v>
      </c>
    </row>
    <row r="1176" spans="1:7" s="65" customFormat="1" x14ac:dyDescent="0.25">
      <c r="A1176" s="65">
        <v>117.30000000000101</v>
      </c>
      <c r="B1176" s="2">
        <v>0</v>
      </c>
      <c r="C1176" s="2">
        <v>0</v>
      </c>
      <c r="D1176" s="2">
        <v>0</v>
      </c>
      <c r="E1176" s="2">
        <v>0</v>
      </c>
      <c r="F1176" s="2">
        <v>0</v>
      </c>
      <c r="G1176" s="2">
        <v>0</v>
      </c>
    </row>
    <row r="1177" spans="1:7" s="65" customFormat="1" x14ac:dyDescent="0.25">
      <c r="A1177" s="65">
        <v>117.400000000001</v>
      </c>
      <c r="B1177" s="2">
        <v>0</v>
      </c>
      <c r="C1177" s="2">
        <v>0</v>
      </c>
      <c r="D1177" s="2">
        <v>0</v>
      </c>
      <c r="E1177" s="2">
        <v>0</v>
      </c>
      <c r="F1177" s="2">
        <v>0</v>
      </c>
      <c r="G1177" s="2">
        <v>0</v>
      </c>
    </row>
    <row r="1178" spans="1:7" s="65" customFormat="1" x14ac:dyDescent="0.25">
      <c r="A1178" s="65">
        <v>117.50000000000099</v>
      </c>
      <c r="B1178" s="2">
        <v>0</v>
      </c>
      <c r="C1178" s="2">
        <v>0</v>
      </c>
      <c r="D1178" s="2">
        <v>0</v>
      </c>
      <c r="E1178" s="2">
        <v>0</v>
      </c>
      <c r="F1178" s="2">
        <v>0</v>
      </c>
      <c r="G1178" s="2">
        <v>0</v>
      </c>
    </row>
    <row r="1179" spans="1:7" s="65" customFormat="1" x14ac:dyDescent="0.25">
      <c r="A1179" s="65">
        <v>117.600000000001</v>
      </c>
      <c r="B1179" s="2">
        <v>0</v>
      </c>
      <c r="C1179" s="2">
        <v>0</v>
      </c>
      <c r="D1179" s="2">
        <v>0</v>
      </c>
      <c r="E1179" s="2">
        <v>0</v>
      </c>
      <c r="F1179" s="2">
        <v>0</v>
      </c>
      <c r="G1179" s="2">
        <v>0</v>
      </c>
    </row>
    <row r="1180" spans="1:7" s="65" customFormat="1" x14ac:dyDescent="0.25">
      <c r="A1180" s="65">
        <v>117.700000000001</v>
      </c>
      <c r="B1180" s="2">
        <v>0</v>
      </c>
      <c r="C1180" s="2">
        <v>0</v>
      </c>
      <c r="D1180" s="2">
        <v>0</v>
      </c>
      <c r="E1180" s="2">
        <v>0</v>
      </c>
      <c r="F1180" s="2">
        <v>0</v>
      </c>
      <c r="G1180" s="2">
        <v>0</v>
      </c>
    </row>
    <row r="1181" spans="1:7" s="65" customFormat="1" x14ac:dyDescent="0.25">
      <c r="A1181" s="65">
        <v>117.80000000000101</v>
      </c>
      <c r="B1181" s="2">
        <v>0</v>
      </c>
      <c r="C1181" s="2">
        <v>0</v>
      </c>
      <c r="D1181" s="2">
        <v>0</v>
      </c>
      <c r="E1181" s="2">
        <v>0</v>
      </c>
      <c r="F1181" s="2">
        <v>0</v>
      </c>
      <c r="G1181" s="2">
        <v>0</v>
      </c>
    </row>
    <row r="1182" spans="1:7" s="65" customFormat="1" x14ac:dyDescent="0.25">
      <c r="A1182" s="65">
        <v>117.900000000001</v>
      </c>
      <c r="B1182" s="2">
        <v>0</v>
      </c>
      <c r="C1182" s="2">
        <v>0</v>
      </c>
      <c r="D1182" s="2">
        <v>0</v>
      </c>
      <c r="E1182" s="2">
        <v>0</v>
      </c>
      <c r="F1182" s="2">
        <v>0</v>
      </c>
      <c r="G1182" s="2">
        <v>0</v>
      </c>
    </row>
    <row r="1183" spans="1:7" s="65" customFormat="1" x14ac:dyDescent="0.25">
      <c r="A1183" s="65">
        <v>118.00000000000099</v>
      </c>
      <c r="B1183" s="2">
        <v>0</v>
      </c>
      <c r="C1183" s="2">
        <v>0</v>
      </c>
      <c r="D1183" s="2">
        <v>0</v>
      </c>
      <c r="E1183" s="2">
        <v>0</v>
      </c>
      <c r="F1183" s="2">
        <v>0</v>
      </c>
      <c r="G1183" s="2">
        <v>0</v>
      </c>
    </row>
    <row r="1184" spans="1:7" s="65" customFormat="1" x14ac:dyDescent="0.25">
      <c r="A1184" s="65">
        <v>118.100000000001</v>
      </c>
      <c r="B1184" s="2">
        <v>0</v>
      </c>
      <c r="C1184" s="2">
        <v>0</v>
      </c>
      <c r="D1184" s="2">
        <v>0</v>
      </c>
      <c r="E1184" s="2">
        <v>0</v>
      </c>
      <c r="F1184" s="2">
        <v>0</v>
      </c>
      <c r="G1184" s="2">
        <v>0</v>
      </c>
    </row>
    <row r="1185" spans="1:7" s="65" customFormat="1" x14ac:dyDescent="0.25">
      <c r="A1185" s="65">
        <v>118.200000000001</v>
      </c>
      <c r="B1185" s="2">
        <v>0</v>
      </c>
      <c r="C1185" s="2">
        <v>0</v>
      </c>
      <c r="D1185" s="2">
        <v>0</v>
      </c>
      <c r="E1185" s="2">
        <v>0</v>
      </c>
      <c r="F1185" s="2">
        <v>0</v>
      </c>
      <c r="G1185" s="2">
        <v>0</v>
      </c>
    </row>
    <row r="1186" spans="1:7" s="65" customFormat="1" x14ac:dyDescent="0.25">
      <c r="A1186" s="65">
        <v>118.30000000000101</v>
      </c>
      <c r="B1186" s="2">
        <v>0</v>
      </c>
      <c r="C1186" s="2">
        <v>0</v>
      </c>
      <c r="D1186" s="2">
        <v>0</v>
      </c>
      <c r="E1186" s="2">
        <v>0</v>
      </c>
      <c r="F1186" s="2">
        <v>0</v>
      </c>
      <c r="G1186" s="2">
        <v>0</v>
      </c>
    </row>
    <row r="1187" spans="1:7" s="65" customFormat="1" x14ac:dyDescent="0.25">
      <c r="A1187" s="65">
        <v>118.400000000001</v>
      </c>
      <c r="B1187" s="2">
        <v>0</v>
      </c>
      <c r="C1187" s="2">
        <v>0</v>
      </c>
      <c r="D1187" s="2">
        <v>0</v>
      </c>
      <c r="E1187" s="2">
        <v>0</v>
      </c>
      <c r="F1187" s="2">
        <v>0</v>
      </c>
      <c r="G1187" s="2">
        <v>0</v>
      </c>
    </row>
    <row r="1188" spans="1:7" s="65" customFormat="1" x14ac:dyDescent="0.25">
      <c r="A1188" s="65">
        <v>118.50000000000099</v>
      </c>
      <c r="B1188" s="2">
        <v>0</v>
      </c>
      <c r="C1188" s="2">
        <v>0</v>
      </c>
      <c r="D1188" s="2">
        <v>0</v>
      </c>
      <c r="E1188" s="2">
        <v>0</v>
      </c>
      <c r="F1188" s="2">
        <v>0</v>
      </c>
      <c r="G1188" s="2">
        <v>0</v>
      </c>
    </row>
    <row r="1189" spans="1:7" s="65" customFormat="1" x14ac:dyDescent="0.25">
      <c r="A1189" s="65">
        <v>118.600000000001</v>
      </c>
      <c r="B1189" s="2">
        <v>0</v>
      </c>
      <c r="C1189" s="2">
        <v>0</v>
      </c>
      <c r="D1189" s="2">
        <v>0</v>
      </c>
      <c r="E1189" s="2">
        <v>0</v>
      </c>
      <c r="F1189" s="2">
        <v>0</v>
      </c>
      <c r="G1189" s="2">
        <v>0</v>
      </c>
    </row>
    <row r="1190" spans="1:7" s="65" customFormat="1" x14ac:dyDescent="0.25">
      <c r="A1190" s="65">
        <v>118.700000000001</v>
      </c>
      <c r="B1190" s="2">
        <v>0</v>
      </c>
      <c r="C1190" s="2">
        <v>0</v>
      </c>
      <c r="D1190" s="2">
        <v>0</v>
      </c>
      <c r="E1190" s="2">
        <v>0</v>
      </c>
      <c r="F1190" s="2">
        <v>0</v>
      </c>
      <c r="G1190" s="2">
        <v>0</v>
      </c>
    </row>
    <row r="1191" spans="1:7" s="65" customFormat="1" x14ac:dyDescent="0.25">
      <c r="A1191" s="65">
        <v>118.80000000000101</v>
      </c>
      <c r="B1191" s="2">
        <v>0</v>
      </c>
      <c r="C1191" s="2">
        <v>0</v>
      </c>
      <c r="D1191" s="2">
        <v>0</v>
      </c>
      <c r="E1191" s="2">
        <v>0</v>
      </c>
      <c r="F1191" s="2">
        <v>0</v>
      </c>
      <c r="G1191" s="2">
        <v>0</v>
      </c>
    </row>
    <row r="1192" spans="1:7" s="65" customFormat="1" x14ac:dyDescent="0.25">
      <c r="A1192" s="65">
        <v>118.900000000001</v>
      </c>
      <c r="B1192" s="2">
        <v>0</v>
      </c>
      <c r="C1192" s="2">
        <v>0</v>
      </c>
      <c r="D1192" s="2">
        <v>0</v>
      </c>
      <c r="E1192" s="2">
        <v>0</v>
      </c>
      <c r="F1192" s="2">
        <v>0</v>
      </c>
      <c r="G1192" s="2">
        <v>0</v>
      </c>
    </row>
    <row r="1193" spans="1:7" s="65" customFormat="1" x14ac:dyDescent="0.25">
      <c r="A1193" s="65">
        <v>119.00000000000099</v>
      </c>
      <c r="B1193" s="2">
        <v>0</v>
      </c>
      <c r="C1193" s="2">
        <v>0</v>
      </c>
      <c r="D1193" s="2">
        <v>0</v>
      </c>
      <c r="E1193" s="2">
        <v>0</v>
      </c>
      <c r="F1193" s="2">
        <v>0</v>
      </c>
      <c r="G1193" s="2">
        <v>0</v>
      </c>
    </row>
    <row r="1194" spans="1:7" s="65" customFormat="1" x14ac:dyDescent="0.25">
      <c r="A1194" s="65">
        <v>119.100000000001</v>
      </c>
      <c r="B1194" s="2">
        <v>0</v>
      </c>
      <c r="C1194" s="2">
        <v>0</v>
      </c>
      <c r="D1194" s="2">
        <v>0</v>
      </c>
      <c r="E1194" s="2">
        <v>0</v>
      </c>
      <c r="F1194" s="2">
        <v>0</v>
      </c>
      <c r="G1194" s="2">
        <v>0</v>
      </c>
    </row>
    <row r="1195" spans="1:7" s="65" customFormat="1" x14ac:dyDescent="0.25">
      <c r="A1195" s="65">
        <v>119.200000000001</v>
      </c>
      <c r="B1195" s="2">
        <v>0</v>
      </c>
      <c r="C1195" s="2">
        <v>0</v>
      </c>
      <c r="D1195" s="2">
        <v>0</v>
      </c>
      <c r="E1195" s="2">
        <v>0</v>
      </c>
      <c r="F1195" s="2">
        <v>0</v>
      </c>
      <c r="G1195" s="2">
        <v>0</v>
      </c>
    </row>
    <row r="1196" spans="1:7" s="65" customFormat="1" x14ac:dyDescent="0.25">
      <c r="A1196" s="65">
        <v>119.30000000000101</v>
      </c>
      <c r="B1196" s="2">
        <v>0</v>
      </c>
      <c r="C1196" s="2">
        <v>0</v>
      </c>
      <c r="D1196" s="2">
        <v>0</v>
      </c>
      <c r="E1196" s="2">
        <v>0</v>
      </c>
      <c r="F1196" s="2">
        <v>0</v>
      </c>
      <c r="G1196" s="2">
        <v>0</v>
      </c>
    </row>
    <row r="1197" spans="1:7" s="65" customFormat="1" x14ac:dyDescent="0.25">
      <c r="A1197" s="65">
        <v>119.400000000001</v>
      </c>
      <c r="B1197" s="2">
        <v>0</v>
      </c>
      <c r="C1197" s="2">
        <v>0</v>
      </c>
      <c r="D1197" s="2">
        <v>0</v>
      </c>
      <c r="E1197" s="2">
        <v>0</v>
      </c>
      <c r="F1197" s="2">
        <v>0</v>
      </c>
      <c r="G1197" s="2">
        <v>0</v>
      </c>
    </row>
    <row r="1198" spans="1:7" s="65" customFormat="1" x14ac:dyDescent="0.25">
      <c r="A1198" s="65">
        <v>119.50000000000099</v>
      </c>
      <c r="B1198" s="2">
        <v>0</v>
      </c>
      <c r="C1198" s="2">
        <v>0</v>
      </c>
      <c r="D1198" s="2">
        <v>0</v>
      </c>
      <c r="E1198" s="2">
        <v>0</v>
      </c>
      <c r="F1198" s="2">
        <v>0</v>
      </c>
      <c r="G1198" s="2">
        <v>0</v>
      </c>
    </row>
    <row r="1199" spans="1:7" s="65" customFormat="1" x14ac:dyDescent="0.25">
      <c r="A1199" s="65">
        <v>119.600000000001</v>
      </c>
      <c r="B1199" s="2">
        <v>0</v>
      </c>
      <c r="C1199" s="2">
        <v>0</v>
      </c>
      <c r="D1199" s="2">
        <v>0</v>
      </c>
      <c r="E1199" s="2">
        <v>0</v>
      </c>
      <c r="F1199" s="2">
        <v>0</v>
      </c>
      <c r="G1199" s="2">
        <v>0</v>
      </c>
    </row>
    <row r="1200" spans="1:7" s="65" customFormat="1" x14ac:dyDescent="0.25">
      <c r="A1200" s="65">
        <v>119.700000000001</v>
      </c>
      <c r="B1200" s="2">
        <v>0</v>
      </c>
      <c r="C1200" s="2">
        <v>0</v>
      </c>
      <c r="D1200" s="2">
        <v>0</v>
      </c>
      <c r="E1200" s="2">
        <v>0</v>
      </c>
      <c r="F1200" s="2">
        <v>0</v>
      </c>
      <c r="G1200" s="2">
        <v>0</v>
      </c>
    </row>
    <row r="1201" spans="1:7" s="65" customFormat="1" x14ac:dyDescent="0.25">
      <c r="A1201" s="65">
        <v>119.80000000000101</v>
      </c>
      <c r="B1201" s="2">
        <v>0</v>
      </c>
      <c r="C1201" s="2">
        <v>0</v>
      </c>
      <c r="D1201" s="2">
        <v>0</v>
      </c>
      <c r="E1201" s="2">
        <v>0</v>
      </c>
      <c r="F1201" s="2">
        <v>0</v>
      </c>
      <c r="G1201" s="2">
        <v>0</v>
      </c>
    </row>
    <row r="1202" spans="1:7" s="65" customFormat="1" x14ac:dyDescent="0.25">
      <c r="A1202" s="65">
        <v>119.900000000001</v>
      </c>
      <c r="B1202" s="2">
        <v>0</v>
      </c>
      <c r="C1202" s="2">
        <v>0</v>
      </c>
      <c r="D1202" s="2">
        <v>0</v>
      </c>
      <c r="E1202" s="2">
        <v>0</v>
      </c>
      <c r="F1202" s="2">
        <v>0</v>
      </c>
      <c r="G1202" s="2">
        <v>0</v>
      </c>
    </row>
    <row r="1203" spans="1:7" s="65" customFormat="1" x14ac:dyDescent="0.25">
      <c r="A1203" s="65">
        <v>120.00000000000099</v>
      </c>
      <c r="B1203" s="2">
        <v>0</v>
      </c>
      <c r="C1203" s="2">
        <v>0</v>
      </c>
      <c r="D1203" s="2">
        <v>0</v>
      </c>
      <c r="E1203" s="2">
        <v>0</v>
      </c>
      <c r="F1203" s="2">
        <v>0</v>
      </c>
      <c r="G1203" s="2">
        <v>0</v>
      </c>
    </row>
    <row r="1204" spans="1:7" s="65" customFormat="1" x14ac:dyDescent="0.25">
      <c r="A1204" s="65">
        <v>120.100000000001</v>
      </c>
      <c r="B1204" s="2">
        <v>0</v>
      </c>
      <c r="C1204" s="2">
        <v>0</v>
      </c>
      <c r="D1204" s="2">
        <v>0</v>
      </c>
      <c r="E1204" s="2">
        <v>0</v>
      </c>
      <c r="F1204" s="2">
        <v>0</v>
      </c>
      <c r="G1204" s="2">
        <v>0</v>
      </c>
    </row>
    <row r="1205" spans="1:7" s="65" customFormat="1" x14ac:dyDescent="0.25">
      <c r="A1205" s="65">
        <v>120.200000000001</v>
      </c>
      <c r="B1205" s="2">
        <v>0</v>
      </c>
      <c r="C1205" s="2">
        <v>0</v>
      </c>
      <c r="D1205" s="2">
        <v>0</v>
      </c>
      <c r="E1205" s="2">
        <v>0</v>
      </c>
      <c r="F1205" s="2">
        <v>0</v>
      </c>
      <c r="G1205" s="2">
        <v>0</v>
      </c>
    </row>
    <row r="1206" spans="1:7" s="65" customFormat="1" x14ac:dyDescent="0.25">
      <c r="A1206" s="65">
        <v>120.30000000000101</v>
      </c>
      <c r="B1206" s="2">
        <v>0</v>
      </c>
      <c r="C1206" s="2">
        <v>0</v>
      </c>
      <c r="D1206" s="2">
        <v>0</v>
      </c>
      <c r="E1206" s="2">
        <v>0</v>
      </c>
      <c r="F1206" s="2">
        <v>0</v>
      </c>
      <c r="G1206" s="2">
        <v>0</v>
      </c>
    </row>
    <row r="1207" spans="1:7" s="65" customFormat="1" x14ac:dyDescent="0.25">
      <c r="A1207" s="65">
        <v>120.400000000001</v>
      </c>
      <c r="B1207" s="2">
        <v>0</v>
      </c>
      <c r="C1207" s="2">
        <v>0</v>
      </c>
      <c r="D1207" s="2">
        <v>0</v>
      </c>
      <c r="E1207" s="2">
        <v>0</v>
      </c>
      <c r="F1207" s="2">
        <v>0</v>
      </c>
      <c r="G1207" s="2">
        <v>0</v>
      </c>
    </row>
    <row r="1208" spans="1:7" s="65" customFormat="1" x14ac:dyDescent="0.25">
      <c r="A1208" s="65">
        <v>120.50000000000099</v>
      </c>
      <c r="B1208" s="2">
        <v>0</v>
      </c>
      <c r="C1208" s="2">
        <v>0</v>
      </c>
      <c r="D1208" s="2">
        <v>0</v>
      </c>
      <c r="E1208" s="2">
        <v>0</v>
      </c>
      <c r="F1208" s="2">
        <v>0</v>
      </c>
      <c r="G1208" s="2">
        <v>0</v>
      </c>
    </row>
    <row r="1209" spans="1:7" s="65" customFormat="1" x14ac:dyDescent="0.25">
      <c r="A1209" s="65">
        <v>120.600000000001</v>
      </c>
      <c r="B1209" s="2">
        <v>0</v>
      </c>
      <c r="C1209" s="2">
        <v>0</v>
      </c>
      <c r="D1209" s="2">
        <v>0</v>
      </c>
      <c r="E1209" s="2">
        <v>0</v>
      </c>
      <c r="F1209" s="2">
        <v>0</v>
      </c>
      <c r="G1209" s="2">
        <v>0</v>
      </c>
    </row>
    <row r="1210" spans="1:7" s="65" customFormat="1" x14ac:dyDescent="0.25">
      <c r="A1210" s="65">
        <v>120.700000000001</v>
      </c>
      <c r="B1210" s="2">
        <v>0</v>
      </c>
      <c r="C1210" s="2">
        <v>0</v>
      </c>
      <c r="D1210" s="2">
        <v>0</v>
      </c>
      <c r="E1210" s="2">
        <v>0</v>
      </c>
      <c r="F1210" s="2">
        <v>0</v>
      </c>
      <c r="G1210" s="2">
        <v>0</v>
      </c>
    </row>
    <row r="1211" spans="1:7" s="65" customFormat="1" x14ac:dyDescent="0.25">
      <c r="A1211" s="65">
        <v>120.80000000000101</v>
      </c>
      <c r="B1211" s="2">
        <v>0</v>
      </c>
      <c r="C1211" s="2">
        <v>0</v>
      </c>
      <c r="D1211" s="2">
        <v>0</v>
      </c>
      <c r="E1211" s="2">
        <v>0</v>
      </c>
      <c r="F1211" s="2">
        <v>0</v>
      </c>
      <c r="G1211" s="2">
        <v>0</v>
      </c>
    </row>
    <row r="1212" spans="1:7" s="65" customFormat="1" x14ac:dyDescent="0.25">
      <c r="A1212" s="65">
        <v>120.900000000001</v>
      </c>
      <c r="B1212" s="2">
        <v>0</v>
      </c>
      <c r="C1212" s="2">
        <v>0</v>
      </c>
      <c r="D1212" s="2">
        <v>0</v>
      </c>
      <c r="E1212" s="2">
        <v>0</v>
      </c>
      <c r="F1212" s="2">
        <v>0</v>
      </c>
      <c r="G1212" s="2">
        <v>0</v>
      </c>
    </row>
    <row r="1213" spans="1:7" s="65" customFormat="1" x14ac:dyDescent="0.25">
      <c r="A1213" s="65">
        <v>121.00000000000099</v>
      </c>
      <c r="B1213" s="2">
        <v>0</v>
      </c>
      <c r="C1213" s="2">
        <v>0</v>
      </c>
      <c r="D1213" s="2">
        <v>0</v>
      </c>
      <c r="E1213" s="2">
        <v>0</v>
      </c>
      <c r="F1213" s="2">
        <v>0</v>
      </c>
      <c r="G1213" s="2">
        <v>0</v>
      </c>
    </row>
    <row r="1214" spans="1:7" s="65" customFormat="1" x14ac:dyDescent="0.25">
      <c r="A1214" s="65">
        <v>121.100000000001</v>
      </c>
      <c r="B1214" s="2">
        <v>0</v>
      </c>
      <c r="C1214" s="2">
        <v>0</v>
      </c>
      <c r="D1214" s="2">
        <v>0</v>
      </c>
      <c r="E1214" s="2">
        <v>0</v>
      </c>
      <c r="F1214" s="2">
        <v>0</v>
      </c>
      <c r="G1214" s="2">
        <v>0</v>
      </c>
    </row>
    <row r="1215" spans="1:7" s="65" customFormat="1" x14ac:dyDescent="0.25">
      <c r="A1215" s="65">
        <v>121.200000000001</v>
      </c>
      <c r="B1215" s="2">
        <v>0</v>
      </c>
      <c r="C1215" s="2">
        <v>0</v>
      </c>
      <c r="D1215" s="2">
        <v>0</v>
      </c>
      <c r="E1215" s="2">
        <v>0</v>
      </c>
      <c r="F1215" s="2">
        <v>0</v>
      </c>
      <c r="G1215" s="2">
        <v>0</v>
      </c>
    </row>
    <row r="1216" spans="1:7" s="65" customFormat="1" x14ac:dyDescent="0.25">
      <c r="A1216" s="65">
        <v>121.30000000000101</v>
      </c>
      <c r="B1216" s="2">
        <v>0</v>
      </c>
      <c r="C1216" s="2">
        <v>0</v>
      </c>
      <c r="D1216" s="2">
        <v>0</v>
      </c>
      <c r="E1216" s="2">
        <v>0</v>
      </c>
      <c r="F1216" s="2">
        <v>0</v>
      </c>
      <c r="G1216" s="2">
        <v>0</v>
      </c>
    </row>
    <row r="1217" spans="1:7" s="65" customFormat="1" x14ac:dyDescent="0.25">
      <c r="A1217" s="65">
        <v>121.400000000001</v>
      </c>
      <c r="B1217" s="2">
        <v>0</v>
      </c>
      <c r="C1217" s="2">
        <v>0</v>
      </c>
      <c r="D1217" s="2">
        <v>0</v>
      </c>
      <c r="E1217" s="2">
        <v>0</v>
      </c>
      <c r="F1217" s="2">
        <v>0</v>
      </c>
      <c r="G1217" s="2">
        <v>0</v>
      </c>
    </row>
    <row r="1218" spans="1:7" s="65" customFormat="1" x14ac:dyDescent="0.25">
      <c r="A1218" s="65">
        <v>121.50000000000099</v>
      </c>
      <c r="B1218" s="2">
        <v>0</v>
      </c>
      <c r="C1218" s="2">
        <v>0</v>
      </c>
      <c r="D1218" s="2">
        <v>0</v>
      </c>
      <c r="E1218" s="2">
        <v>0</v>
      </c>
      <c r="F1218" s="2">
        <v>0</v>
      </c>
      <c r="G1218" s="2">
        <v>0</v>
      </c>
    </row>
    <row r="1219" spans="1:7" s="65" customFormat="1" x14ac:dyDescent="0.25">
      <c r="A1219" s="65">
        <v>121.600000000001</v>
      </c>
      <c r="B1219" s="2">
        <v>0</v>
      </c>
      <c r="C1219" s="2">
        <v>0</v>
      </c>
      <c r="D1219" s="2">
        <v>0</v>
      </c>
      <c r="E1219" s="2">
        <v>0</v>
      </c>
      <c r="F1219" s="2">
        <v>0</v>
      </c>
      <c r="G1219" s="2">
        <v>0</v>
      </c>
    </row>
    <row r="1220" spans="1:7" s="65" customFormat="1" x14ac:dyDescent="0.25">
      <c r="A1220" s="65">
        <v>121.700000000001</v>
      </c>
      <c r="B1220" s="2">
        <v>0</v>
      </c>
      <c r="C1220" s="2">
        <v>0</v>
      </c>
      <c r="D1220" s="2">
        <v>0</v>
      </c>
      <c r="E1220" s="2">
        <v>0</v>
      </c>
      <c r="F1220" s="2">
        <v>0</v>
      </c>
      <c r="G1220" s="2">
        <v>0</v>
      </c>
    </row>
    <row r="1221" spans="1:7" s="65" customFormat="1" x14ac:dyDescent="0.25">
      <c r="A1221" s="65">
        <v>121.80000000000101</v>
      </c>
      <c r="B1221" s="2">
        <v>0</v>
      </c>
      <c r="C1221" s="2">
        <v>0</v>
      </c>
      <c r="D1221" s="2">
        <v>0</v>
      </c>
      <c r="E1221" s="2">
        <v>0</v>
      </c>
      <c r="F1221" s="2">
        <v>0</v>
      </c>
      <c r="G1221" s="2">
        <v>0</v>
      </c>
    </row>
    <row r="1222" spans="1:7" s="65" customFormat="1" x14ac:dyDescent="0.25">
      <c r="A1222" s="65">
        <v>121.900000000001</v>
      </c>
      <c r="B1222" s="2">
        <v>0</v>
      </c>
      <c r="C1222" s="2">
        <v>0</v>
      </c>
      <c r="D1222" s="2">
        <v>0</v>
      </c>
      <c r="E1222" s="2">
        <v>0</v>
      </c>
      <c r="F1222" s="2">
        <v>0</v>
      </c>
      <c r="G1222" s="2">
        <v>0</v>
      </c>
    </row>
    <row r="1223" spans="1:7" s="65" customFormat="1" x14ac:dyDescent="0.25">
      <c r="A1223" s="65">
        <v>122.00000000000099</v>
      </c>
      <c r="B1223" s="2">
        <v>0</v>
      </c>
      <c r="C1223" s="2">
        <v>0</v>
      </c>
      <c r="D1223" s="2">
        <v>0</v>
      </c>
      <c r="E1223" s="2">
        <v>0</v>
      </c>
      <c r="F1223" s="2">
        <v>0</v>
      </c>
      <c r="G1223" s="2">
        <v>0</v>
      </c>
    </row>
    <row r="1224" spans="1:7" s="65" customFormat="1" x14ac:dyDescent="0.25">
      <c r="A1224" s="65">
        <v>122.100000000001</v>
      </c>
      <c r="B1224" s="2">
        <v>0</v>
      </c>
      <c r="C1224" s="2">
        <v>0</v>
      </c>
      <c r="D1224" s="2">
        <v>0</v>
      </c>
      <c r="E1224" s="2">
        <v>0</v>
      </c>
      <c r="F1224" s="2">
        <v>0</v>
      </c>
      <c r="G1224" s="2">
        <v>0</v>
      </c>
    </row>
    <row r="1225" spans="1:7" s="65" customFormat="1" x14ac:dyDescent="0.25">
      <c r="A1225" s="65">
        <v>122.200000000001</v>
      </c>
      <c r="B1225" s="2">
        <v>0</v>
      </c>
      <c r="C1225" s="2">
        <v>0</v>
      </c>
      <c r="D1225" s="2">
        <v>0</v>
      </c>
      <c r="E1225" s="2">
        <v>0</v>
      </c>
      <c r="F1225" s="2">
        <v>0</v>
      </c>
      <c r="G1225" s="2">
        <v>0</v>
      </c>
    </row>
    <row r="1226" spans="1:7" s="65" customFormat="1" x14ac:dyDescent="0.25">
      <c r="A1226" s="65">
        <v>122.30000000000101</v>
      </c>
      <c r="B1226" s="2">
        <v>0</v>
      </c>
      <c r="C1226" s="2">
        <v>0</v>
      </c>
      <c r="D1226" s="2">
        <v>0</v>
      </c>
      <c r="E1226" s="2">
        <v>0</v>
      </c>
      <c r="F1226" s="2">
        <v>0</v>
      </c>
      <c r="G1226" s="2">
        <v>0</v>
      </c>
    </row>
    <row r="1227" spans="1:7" s="65" customFormat="1" x14ac:dyDescent="0.25">
      <c r="A1227" s="65">
        <v>122.400000000001</v>
      </c>
      <c r="B1227" s="2">
        <v>0</v>
      </c>
      <c r="C1227" s="2">
        <v>0</v>
      </c>
      <c r="D1227" s="2">
        <v>0</v>
      </c>
      <c r="E1227" s="2">
        <v>0</v>
      </c>
      <c r="F1227" s="2">
        <v>0</v>
      </c>
      <c r="G1227" s="2">
        <v>0</v>
      </c>
    </row>
    <row r="1228" spans="1:7" s="65" customFormat="1" x14ac:dyDescent="0.25">
      <c r="A1228" s="65">
        <v>122.50000000000099</v>
      </c>
      <c r="B1228" s="2">
        <v>0</v>
      </c>
      <c r="C1228" s="2">
        <v>0</v>
      </c>
      <c r="D1228" s="2">
        <v>0</v>
      </c>
      <c r="E1228" s="2">
        <v>0</v>
      </c>
      <c r="F1228" s="2">
        <v>0</v>
      </c>
      <c r="G1228" s="2">
        <v>0</v>
      </c>
    </row>
    <row r="1229" spans="1:7" s="65" customFormat="1" x14ac:dyDescent="0.25">
      <c r="A1229" s="65">
        <v>122.600000000001</v>
      </c>
      <c r="B1229" s="2">
        <v>0</v>
      </c>
      <c r="C1229" s="2">
        <v>0</v>
      </c>
      <c r="D1229" s="2">
        <v>0</v>
      </c>
      <c r="E1229" s="2">
        <v>0</v>
      </c>
      <c r="F1229" s="2">
        <v>0</v>
      </c>
      <c r="G1229" s="2">
        <v>0</v>
      </c>
    </row>
    <row r="1230" spans="1:7" s="65" customFormat="1" x14ac:dyDescent="0.25">
      <c r="A1230" s="65">
        <v>122.700000000001</v>
      </c>
      <c r="B1230" s="2">
        <v>0</v>
      </c>
      <c r="C1230" s="2">
        <v>0</v>
      </c>
      <c r="D1230" s="2">
        <v>0</v>
      </c>
      <c r="E1230" s="2">
        <v>0</v>
      </c>
      <c r="F1230" s="2">
        <v>0</v>
      </c>
      <c r="G1230" s="2">
        <v>0</v>
      </c>
    </row>
    <row r="1231" spans="1:7" s="65" customFormat="1" x14ac:dyDescent="0.25">
      <c r="A1231" s="65">
        <v>122.80000000000101</v>
      </c>
      <c r="B1231" s="2">
        <v>0</v>
      </c>
      <c r="C1231" s="2">
        <v>0</v>
      </c>
      <c r="D1231" s="2">
        <v>0</v>
      </c>
      <c r="E1231" s="2">
        <v>0</v>
      </c>
      <c r="F1231" s="2">
        <v>0</v>
      </c>
      <c r="G1231" s="2">
        <v>0</v>
      </c>
    </row>
    <row r="1232" spans="1:7" s="65" customFormat="1" x14ac:dyDescent="0.25">
      <c r="A1232" s="65">
        <v>122.900000000001</v>
      </c>
      <c r="B1232" s="2">
        <v>0</v>
      </c>
      <c r="C1232" s="2">
        <v>0</v>
      </c>
      <c r="D1232" s="2">
        <v>0</v>
      </c>
      <c r="E1232" s="2">
        <v>0</v>
      </c>
      <c r="F1232" s="2">
        <v>0</v>
      </c>
      <c r="G1232" s="2">
        <v>0</v>
      </c>
    </row>
    <row r="1233" spans="1:7" s="65" customFormat="1" x14ac:dyDescent="0.25">
      <c r="A1233" s="65">
        <v>123.00000000000099</v>
      </c>
      <c r="B1233" s="2">
        <v>0</v>
      </c>
      <c r="C1233" s="2">
        <v>0</v>
      </c>
      <c r="D1233" s="2">
        <v>0</v>
      </c>
      <c r="E1233" s="2">
        <v>0</v>
      </c>
      <c r="F1233" s="2">
        <v>0</v>
      </c>
      <c r="G1233" s="2">
        <v>0</v>
      </c>
    </row>
    <row r="1234" spans="1:7" s="65" customFormat="1" x14ac:dyDescent="0.25">
      <c r="A1234" s="65">
        <v>123.100000000001</v>
      </c>
      <c r="B1234" s="2">
        <v>0</v>
      </c>
      <c r="C1234" s="2">
        <v>0</v>
      </c>
      <c r="D1234" s="2">
        <v>0</v>
      </c>
      <c r="E1234" s="2">
        <v>0</v>
      </c>
      <c r="F1234" s="2">
        <v>0</v>
      </c>
      <c r="G1234" s="2">
        <v>0</v>
      </c>
    </row>
    <row r="1235" spans="1:7" s="65" customFormat="1" x14ac:dyDescent="0.25">
      <c r="A1235" s="65">
        <v>123.200000000001</v>
      </c>
      <c r="B1235" s="2">
        <v>0</v>
      </c>
      <c r="C1235" s="2">
        <v>0</v>
      </c>
      <c r="D1235" s="2">
        <v>0</v>
      </c>
      <c r="E1235" s="2">
        <v>0</v>
      </c>
      <c r="F1235" s="2">
        <v>0</v>
      </c>
      <c r="G1235" s="2">
        <v>0</v>
      </c>
    </row>
    <row r="1236" spans="1:7" s="65" customFormat="1" x14ac:dyDescent="0.25">
      <c r="A1236" s="65">
        <v>123.30000000000101</v>
      </c>
      <c r="B1236" s="2">
        <v>0</v>
      </c>
      <c r="C1236" s="2">
        <v>0</v>
      </c>
      <c r="D1236" s="2">
        <v>0</v>
      </c>
      <c r="E1236" s="2">
        <v>0</v>
      </c>
      <c r="F1236" s="2">
        <v>0</v>
      </c>
      <c r="G1236" s="2">
        <v>0</v>
      </c>
    </row>
    <row r="1237" spans="1:7" s="65" customFormat="1" x14ac:dyDescent="0.25">
      <c r="A1237" s="65">
        <v>123.400000000001</v>
      </c>
      <c r="B1237" s="2">
        <v>0</v>
      </c>
      <c r="C1237" s="2">
        <v>0</v>
      </c>
      <c r="D1237" s="2">
        <v>0</v>
      </c>
      <c r="E1237" s="2">
        <v>0</v>
      </c>
      <c r="F1237" s="2">
        <v>0</v>
      </c>
      <c r="G1237" s="2">
        <v>0</v>
      </c>
    </row>
    <row r="1238" spans="1:7" s="65" customFormat="1" x14ac:dyDescent="0.25">
      <c r="A1238" s="65">
        <v>123.50000000000099</v>
      </c>
      <c r="B1238" s="2">
        <v>0</v>
      </c>
      <c r="C1238" s="2">
        <v>0</v>
      </c>
      <c r="D1238" s="2">
        <v>0</v>
      </c>
      <c r="E1238" s="2">
        <v>0</v>
      </c>
      <c r="F1238" s="2">
        <v>0</v>
      </c>
      <c r="G1238" s="2">
        <v>0</v>
      </c>
    </row>
    <row r="1239" spans="1:7" s="65" customFormat="1" x14ac:dyDescent="0.25">
      <c r="A1239" s="65">
        <v>123.600000000001</v>
      </c>
      <c r="B1239" s="2">
        <v>0</v>
      </c>
      <c r="C1239" s="2">
        <v>0</v>
      </c>
      <c r="D1239" s="2">
        <v>0</v>
      </c>
      <c r="E1239" s="2">
        <v>0</v>
      </c>
      <c r="F1239" s="2">
        <v>0</v>
      </c>
      <c r="G1239" s="2">
        <v>0</v>
      </c>
    </row>
    <row r="1240" spans="1:7" s="65" customFormat="1" x14ac:dyDescent="0.25">
      <c r="A1240" s="65">
        <v>123.700000000001</v>
      </c>
      <c r="B1240" s="2">
        <v>0</v>
      </c>
      <c r="C1240" s="2">
        <v>0</v>
      </c>
      <c r="D1240" s="2">
        <v>0</v>
      </c>
      <c r="E1240" s="2">
        <v>0</v>
      </c>
      <c r="F1240" s="2">
        <v>0</v>
      </c>
      <c r="G1240" s="2">
        <v>0</v>
      </c>
    </row>
    <row r="1241" spans="1:7" s="65" customFormat="1" x14ac:dyDescent="0.25">
      <c r="A1241" s="65">
        <v>123.80000000000101</v>
      </c>
      <c r="B1241" s="2">
        <v>0</v>
      </c>
      <c r="C1241" s="2">
        <v>0</v>
      </c>
      <c r="D1241" s="2">
        <v>0</v>
      </c>
      <c r="E1241" s="2">
        <v>0</v>
      </c>
      <c r="F1241" s="2">
        <v>0</v>
      </c>
      <c r="G1241" s="2">
        <v>0</v>
      </c>
    </row>
    <row r="1242" spans="1:7" s="65" customFormat="1" x14ac:dyDescent="0.25">
      <c r="A1242" s="65">
        <v>123.900000000001</v>
      </c>
      <c r="B1242" s="2">
        <v>0</v>
      </c>
      <c r="C1242" s="2">
        <v>0</v>
      </c>
      <c r="D1242" s="2">
        <v>0</v>
      </c>
      <c r="E1242" s="2">
        <v>0</v>
      </c>
      <c r="F1242" s="2">
        <v>0</v>
      </c>
      <c r="G1242" s="2">
        <v>0</v>
      </c>
    </row>
    <row r="1243" spans="1:7" s="65" customFormat="1" x14ac:dyDescent="0.25">
      <c r="A1243" s="65">
        <v>124.00000000000099</v>
      </c>
      <c r="B1243" s="2">
        <v>0</v>
      </c>
      <c r="C1243" s="2">
        <v>0</v>
      </c>
      <c r="D1243" s="2">
        <v>0</v>
      </c>
      <c r="E1243" s="2">
        <v>0</v>
      </c>
      <c r="F1243" s="2">
        <v>0</v>
      </c>
      <c r="G1243" s="2">
        <v>0</v>
      </c>
    </row>
    <row r="1244" spans="1:7" s="65" customFormat="1" x14ac:dyDescent="0.25">
      <c r="A1244" s="65">
        <v>124.100000000001</v>
      </c>
      <c r="B1244" s="2">
        <v>0</v>
      </c>
      <c r="C1244" s="2">
        <v>0</v>
      </c>
      <c r="D1244" s="2">
        <v>0</v>
      </c>
      <c r="E1244" s="2">
        <v>0</v>
      </c>
      <c r="F1244" s="2">
        <v>0</v>
      </c>
      <c r="G1244" s="2">
        <v>0</v>
      </c>
    </row>
    <row r="1245" spans="1:7" s="65" customFormat="1" x14ac:dyDescent="0.25">
      <c r="A1245" s="65">
        <v>124.200000000001</v>
      </c>
      <c r="B1245" s="2">
        <v>0</v>
      </c>
      <c r="C1245" s="2">
        <v>0</v>
      </c>
      <c r="D1245" s="2">
        <v>0</v>
      </c>
      <c r="E1245" s="2">
        <v>0</v>
      </c>
      <c r="F1245" s="2">
        <v>0</v>
      </c>
      <c r="G1245" s="2">
        <v>0</v>
      </c>
    </row>
    <row r="1246" spans="1:7" s="65" customFormat="1" x14ac:dyDescent="0.25">
      <c r="A1246" s="65">
        <v>124.30000000000101</v>
      </c>
      <c r="B1246" s="2">
        <v>0</v>
      </c>
      <c r="C1246" s="2">
        <v>0</v>
      </c>
      <c r="D1246" s="2">
        <v>0</v>
      </c>
      <c r="E1246" s="2">
        <v>0</v>
      </c>
      <c r="F1246" s="2">
        <v>0</v>
      </c>
      <c r="G1246" s="2">
        <v>0</v>
      </c>
    </row>
    <row r="1247" spans="1:7" s="65" customFormat="1" x14ac:dyDescent="0.25">
      <c r="A1247" s="65">
        <v>124.400000000001</v>
      </c>
      <c r="B1247" s="2">
        <v>0</v>
      </c>
      <c r="C1247" s="2">
        <v>0</v>
      </c>
      <c r="D1247" s="2">
        <v>0</v>
      </c>
      <c r="E1247" s="2">
        <v>0</v>
      </c>
      <c r="F1247" s="2">
        <v>0</v>
      </c>
      <c r="G1247" s="2">
        <v>0</v>
      </c>
    </row>
    <row r="1248" spans="1:7" s="65" customFormat="1" x14ac:dyDescent="0.25">
      <c r="A1248" s="65">
        <v>124.50000000000099</v>
      </c>
      <c r="B1248" s="2">
        <v>0</v>
      </c>
      <c r="C1248" s="2">
        <v>0</v>
      </c>
      <c r="D1248" s="2">
        <v>0</v>
      </c>
      <c r="E1248" s="2">
        <v>0</v>
      </c>
      <c r="F1248" s="2">
        <v>0</v>
      </c>
      <c r="G1248" s="2">
        <v>0</v>
      </c>
    </row>
    <row r="1249" spans="1:7" s="65" customFormat="1" x14ac:dyDescent="0.25">
      <c r="A1249" s="65">
        <v>124.600000000001</v>
      </c>
      <c r="B1249" s="2">
        <v>0</v>
      </c>
      <c r="C1249" s="2">
        <v>0</v>
      </c>
      <c r="D1249" s="2">
        <v>0</v>
      </c>
      <c r="E1249" s="2">
        <v>0</v>
      </c>
      <c r="F1249" s="2">
        <v>0</v>
      </c>
      <c r="G1249" s="2">
        <v>0</v>
      </c>
    </row>
    <row r="1250" spans="1:7" s="65" customFormat="1" x14ac:dyDescent="0.25">
      <c r="A1250" s="65">
        <v>124.700000000001</v>
      </c>
      <c r="B1250" s="2">
        <v>0</v>
      </c>
      <c r="C1250" s="2">
        <v>0</v>
      </c>
      <c r="D1250" s="2">
        <v>0</v>
      </c>
      <c r="E1250" s="2">
        <v>0</v>
      </c>
      <c r="F1250" s="2">
        <v>0</v>
      </c>
      <c r="G1250" s="2">
        <v>0</v>
      </c>
    </row>
    <row r="1251" spans="1:7" s="65" customFormat="1" x14ac:dyDescent="0.25">
      <c r="A1251" s="65">
        <v>124.80000000000101</v>
      </c>
      <c r="B1251" s="2">
        <v>0</v>
      </c>
      <c r="C1251" s="2">
        <v>0</v>
      </c>
      <c r="D1251" s="2">
        <v>0</v>
      </c>
      <c r="E1251" s="2">
        <v>0</v>
      </c>
      <c r="F1251" s="2">
        <v>0</v>
      </c>
      <c r="G1251" s="2">
        <v>0</v>
      </c>
    </row>
    <row r="1252" spans="1:7" s="65" customFormat="1" x14ac:dyDescent="0.25">
      <c r="A1252" s="65">
        <v>124.900000000001</v>
      </c>
      <c r="B1252" s="2">
        <v>0</v>
      </c>
      <c r="C1252" s="2">
        <v>0</v>
      </c>
      <c r="D1252" s="2">
        <v>0</v>
      </c>
      <c r="E1252" s="2">
        <v>0</v>
      </c>
      <c r="F1252" s="2">
        <v>0</v>
      </c>
      <c r="G1252" s="2">
        <v>0</v>
      </c>
    </row>
    <row r="1253" spans="1:7" s="65" customFormat="1" x14ac:dyDescent="0.25">
      <c r="A1253" s="65">
        <v>125.00000000000099</v>
      </c>
      <c r="B1253" s="2">
        <v>0</v>
      </c>
      <c r="C1253" s="2">
        <v>0</v>
      </c>
      <c r="D1253" s="2">
        <v>0</v>
      </c>
      <c r="E1253" s="2">
        <v>0</v>
      </c>
      <c r="F1253" s="2">
        <v>0</v>
      </c>
      <c r="G1253" s="2">
        <v>0</v>
      </c>
    </row>
    <row r="1254" spans="1:7" s="65" customFormat="1" x14ac:dyDescent="0.25">
      <c r="A1254" s="65">
        <v>125.100000000001</v>
      </c>
      <c r="B1254" s="2">
        <v>0</v>
      </c>
      <c r="C1254" s="2">
        <v>0</v>
      </c>
      <c r="D1254" s="2">
        <v>0</v>
      </c>
      <c r="E1254" s="2">
        <v>0</v>
      </c>
      <c r="F1254" s="2">
        <v>0</v>
      </c>
      <c r="G1254" s="2">
        <v>0</v>
      </c>
    </row>
    <row r="1255" spans="1:7" s="65" customFormat="1" x14ac:dyDescent="0.25">
      <c r="A1255" s="65">
        <v>125.200000000001</v>
      </c>
      <c r="B1255" s="2">
        <v>0</v>
      </c>
      <c r="C1255" s="2">
        <v>0</v>
      </c>
      <c r="D1255" s="2">
        <v>0</v>
      </c>
      <c r="E1255" s="2">
        <v>0</v>
      </c>
      <c r="F1255" s="2">
        <v>0</v>
      </c>
      <c r="G1255" s="2">
        <v>0</v>
      </c>
    </row>
    <row r="1256" spans="1:7" s="65" customFormat="1" x14ac:dyDescent="0.25">
      <c r="A1256" s="65">
        <v>125.30000000000101</v>
      </c>
      <c r="B1256" s="2">
        <v>0</v>
      </c>
      <c r="C1256" s="2">
        <v>0</v>
      </c>
      <c r="D1256" s="2">
        <v>0</v>
      </c>
      <c r="E1256" s="2">
        <v>0</v>
      </c>
      <c r="F1256" s="2">
        <v>0</v>
      </c>
      <c r="G1256" s="2">
        <v>0</v>
      </c>
    </row>
    <row r="1257" spans="1:7" s="65" customFormat="1" x14ac:dyDescent="0.25">
      <c r="A1257" s="65">
        <v>125.400000000001</v>
      </c>
      <c r="B1257" s="2">
        <v>0</v>
      </c>
      <c r="C1257" s="2">
        <v>0</v>
      </c>
      <c r="D1257" s="2">
        <v>0</v>
      </c>
      <c r="E1257" s="2">
        <v>0</v>
      </c>
      <c r="F1257" s="2">
        <v>0</v>
      </c>
      <c r="G1257" s="2">
        <v>0</v>
      </c>
    </row>
    <row r="1258" spans="1:7" s="65" customFormat="1" x14ac:dyDescent="0.25">
      <c r="A1258" s="65">
        <v>125.50000000000099</v>
      </c>
      <c r="B1258" s="2">
        <v>0</v>
      </c>
      <c r="C1258" s="2">
        <v>0</v>
      </c>
      <c r="D1258" s="2">
        <v>0</v>
      </c>
      <c r="E1258" s="2">
        <v>0</v>
      </c>
      <c r="F1258" s="2">
        <v>0</v>
      </c>
      <c r="G1258" s="2">
        <v>0</v>
      </c>
    </row>
    <row r="1259" spans="1:7" s="65" customFormat="1" x14ac:dyDescent="0.25">
      <c r="A1259" s="65">
        <v>125.600000000001</v>
      </c>
      <c r="B1259" s="2">
        <v>0</v>
      </c>
      <c r="C1259" s="2">
        <v>0</v>
      </c>
      <c r="D1259" s="2">
        <v>0</v>
      </c>
      <c r="E1259" s="2">
        <v>0</v>
      </c>
      <c r="F1259" s="2">
        <v>0</v>
      </c>
      <c r="G1259" s="2">
        <v>0</v>
      </c>
    </row>
    <row r="1260" spans="1:7" s="65" customFormat="1" x14ac:dyDescent="0.25">
      <c r="A1260" s="65">
        <v>125.700000000001</v>
      </c>
      <c r="B1260" s="2">
        <v>0</v>
      </c>
      <c r="C1260" s="2">
        <v>0</v>
      </c>
      <c r="D1260" s="2">
        <v>0</v>
      </c>
      <c r="E1260" s="2">
        <v>0</v>
      </c>
      <c r="F1260" s="2">
        <v>0</v>
      </c>
      <c r="G1260" s="2">
        <v>0</v>
      </c>
    </row>
    <row r="1261" spans="1:7" s="65" customFormat="1" x14ac:dyDescent="0.25">
      <c r="A1261" s="65">
        <v>125.80000000000101</v>
      </c>
      <c r="B1261" s="2">
        <v>0</v>
      </c>
      <c r="C1261" s="2">
        <v>0</v>
      </c>
      <c r="D1261" s="2">
        <v>0</v>
      </c>
      <c r="E1261" s="2">
        <v>0</v>
      </c>
      <c r="F1261" s="2">
        <v>0</v>
      </c>
      <c r="G1261" s="2">
        <v>0</v>
      </c>
    </row>
    <row r="1262" spans="1:7" s="65" customFormat="1" x14ac:dyDescent="0.25">
      <c r="A1262" s="65">
        <v>125.900000000001</v>
      </c>
      <c r="B1262" s="2">
        <v>0</v>
      </c>
      <c r="C1262" s="2">
        <v>0</v>
      </c>
      <c r="D1262" s="2">
        <v>0</v>
      </c>
      <c r="E1262" s="2">
        <v>0</v>
      </c>
      <c r="F1262" s="2">
        <v>0</v>
      </c>
      <c r="G1262" s="2">
        <v>0</v>
      </c>
    </row>
    <row r="1263" spans="1:7" s="65" customFormat="1" x14ac:dyDescent="0.25">
      <c r="A1263" s="65">
        <v>126.00000000000099</v>
      </c>
      <c r="B1263" s="2">
        <v>0</v>
      </c>
      <c r="C1263" s="2">
        <v>0</v>
      </c>
      <c r="D1263" s="2">
        <v>0</v>
      </c>
      <c r="E1263" s="2">
        <v>0</v>
      </c>
      <c r="F1263" s="2">
        <v>0</v>
      </c>
      <c r="G1263" s="2">
        <v>0</v>
      </c>
    </row>
    <row r="1264" spans="1:7" s="65" customFormat="1" x14ac:dyDescent="0.25">
      <c r="A1264" s="65">
        <v>126.100000000001</v>
      </c>
      <c r="B1264" s="2">
        <v>0</v>
      </c>
      <c r="C1264" s="2">
        <v>0</v>
      </c>
      <c r="D1264" s="2">
        <v>0</v>
      </c>
      <c r="E1264" s="2">
        <v>0</v>
      </c>
      <c r="F1264" s="2">
        <v>0</v>
      </c>
      <c r="G1264" s="2">
        <v>0</v>
      </c>
    </row>
    <row r="1265" spans="1:7" s="65" customFormat="1" x14ac:dyDescent="0.25">
      <c r="A1265" s="65">
        <v>126.200000000001</v>
      </c>
      <c r="B1265" s="2">
        <v>0</v>
      </c>
      <c r="C1265" s="2">
        <v>0</v>
      </c>
      <c r="D1265" s="2">
        <v>0</v>
      </c>
      <c r="E1265" s="2">
        <v>0</v>
      </c>
      <c r="F1265" s="2">
        <v>0</v>
      </c>
      <c r="G1265" s="2">
        <v>0</v>
      </c>
    </row>
    <row r="1266" spans="1:7" s="65" customFormat="1" x14ac:dyDescent="0.25">
      <c r="A1266" s="65">
        <v>126.30000000000101</v>
      </c>
      <c r="B1266" s="2">
        <v>0</v>
      </c>
      <c r="C1266" s="2">
        <v>0</v>
      </c>
      <c r="D1266" s="2">
        <v>0</v>
      </c>
      <c r="E1266" s="2">
        <v>0</v>
      </c>
      <c r="F1266" s="2">
        <v>0</v>
      </c>
      <c r="G1266" s="2">
        <v>0</v>
      </c>
    </row>
    <row r="1267" spans="1:7" s="65" customFormat="1" x14ac:dyDescent="0.25">
      <c r="A1267" s="65">
        <v>126.400000000001</v>
      </c>
      <c r="B1267" s="2">
        <v>0</v>
      </c>
      <c r="C1267" s="2">
        <v>0</v>
      </c>
      <c r="D1267" s="2">
        <v>0</v>
      </c>
      <c r="E1267" s="2">
        <v>0</v>
      </c>
      <c r="F1267" s="2">
        <v>0</v>
      </c>
      <c r="G1267" s="2">
        <v>0</v>
      </c>
    </row>
    <row r="1268" spans="1:7" s="65" customFormat="1" x14ac:dyDescent="0.25">
      <c r="A1268" s="65">
        <v>126.50000000000099</v>
      </c>
      <c r="B1268" s="2">
        <v>0</v>
      </c>
      <c r="C1268" s="2">
        <v>0</v>
      </c>
      <c r="D1268" s="2">
        <v>0</v>
      </c>
      <c r="E1268" s="2">
        <v>0</v>
      </c>
      <c r="F1268" s="2">
        <v>0</v>
      </c>
      <c r="G1268" s="2">
        <v>0</v>
      </c>
    </row>
    <row r="1269" spans="1:7" s="65" customFormat="1" x14ac:dyDescent="0.25">
      <c r="A1269" s="65">
        <v>126.600000000001</v>
      </c>
      <c r="B1269" s="2">
        <v>0</v>
      </c>
      <c r="C1269" s="2">
        <v>0</v>
      </c>
      <c r="D1269" s="2">
        <v>0</v>
      </c>
      <c r="E1269" s="2">
        <v>0</v>
      </c>
      <c r="F1269" s="2">
        <v>0</v>
      </c>
      <c r="G1269" s="2">
        <v>0</v>
      </c>
    </row>
    <row r="1270" spans="1:7" s="65" customFormat="1" x14ac:dyDescent="0.25">
      <c r="A1270" s="65">
        <v>126.700000000001</v>
      </c>
      <c r="B1270" s="2">
        <v>0</v>
      </c>
      <c r="C1270" s="2">
        <v>0</v>
      </c>
      <c r="D1270" s="2">
        <v>0</v>
      </c>
      <c r="E1270" s="2">
        <v>0</v>
      </c>
      <c r="F1270" s="2">
        <v>0</v>
      </c>
      <c r="G1270" s="2">
        <v>0</v>
      </c>
    </row>
    <row r="1271" spans="1:7" s="65" customFormat="1" x14ac:dyDescent="0.25">
      <c r="A1271" s="65">
        <v>126.80000000000101</v>
      </c>
      <c r="B1271" s="2">
        <v>0</v>
      </c>
      <c r="C1271" s="2">
        <v>0</v>
      </c>
      <c r="D1271" s="2">
        <v>0</v>
      </c>
      <c r="E1271" s="2">
        <v>0</v>
      </c>
      <c r="F1271" s="2">
        <v>0</v>
      </c>
      <c r="G1271" s="2">
        <v>0</v>
      </c>
    </row>
    <row r="1272" spans="1:7" s="65" customFormat="1" x14ac:dyDescent="0.25">
      <c r="A1272" s="65">
        <v>126.900000000001</v>
      </c>
      <c r="B1272" s="2">
        <v>0</v>
      </c>
      <c r="C1272" s="2">
        <v>0</v>
      </c>
      <c r="D1272" s="2">
        <v>0</v>
      </c>
      <c r="E1272" s="2">
        <v>0</v>
      </c>
      <c r="F1272" s="2">
        <v>0</v>
      </c>
      <c r="G1272" s="2">
        <v>0</v>
      </c>
    </row>
    <row r="1273" spans="1:7" s="65" customFormat="1" x14ac:dyDescent="0.25">
      <c r="A1273" s="65">
        <v>127.00000000000099</v>
      </c>
      <c r="B1273" s="2">
        <v>0</v>
      </c>
      <c r="C1273" s="2">
        <v>0</v>
      </c>
      <c r="D1273" s="2">
        <v>0</v>
      </c>
      <c r="E1273" s="2">
        <v>0</v>
      </c>
      <c r="F1273" s="2">
        <v>0</v>
      </c>
      <c r="G1273" s="2">
        <v>0</v>
      </c>
    </row>
    <row r="1274" spans="1:7" s="65" customFormat="1" x14ac:dyDescent="0.25">
      <c r="A1274" s="65">
        <v>127.100000000001</v>
      </c>
      <c r="B1274" s="2">
        <v>0</v>
      </c>
      <c r="C1274" s="2">
        <v>0</v>
      </c>
      <c r="D1274" s="2">
        <v>0</v>
      </c>
      <c r="E1274" s="2">
        <v>0</v>
      </c>
      <c r="F1274" s="2">
        <v>0</v>
      </c>
      <c r="G1274" s="2">
        <v>0</v>
      </c>
    </row>
    <row r="1275" spans="1:7" s="65" customFormat="1" x14ac:dyDescent="0.25">
      <c r="A1275" s="65">
        <v>127.200000000001</v>
      </c>
      <c r="B1275" s="2">
        <v>0</v>
      </c>
      <c r="C1275" s="2">
        <v>0</v>
      </c>
      <c r="D1275" s="2">
        <v>0</v>
      </c>
      <c r="E1275" s="2">
        <v>0</v>
      </c>
      <c r="F1275" s="2">
        <v>0</v>
      </c>
      <c r="G1275" s="2">
        <v>0</v>
      </c>
    </row>
    <row r="1276" spans="1:7" s="65" customFormat="1" x14ac:dyDescent="0.25">
      <c r="A1276" s="65">
        <v>127.30000000000101</v>
      </c>
      <c r="B1276" s="2">
        <v>0</v>
      </c>
      <c r="C1276" s="2">
        <v>0</v>
      </c>
      <c r="D1276" s="2">
        <v>0</v>
      </c>
      <c r="E1276" s="2">
        <v>0</v>
      </c>
      <c r="F1276" s="2">
        <v>0</v>
      </c>
      <c r="G1276" s="2">
        <v>0</v>
      </c>
    </row>
    <row r="1277" spans="1:7" s="65" customFormat="1" x14ac:dyDescent="0.25">
      <c r="A1277" s="65">
        <v>127.400000000001</v>
      </c>
      <c r="B1277" s="2">
        <v>0</v>
      </c>
      <c r="C1277" s="2">
        <v>0</v>
      </c>
      <c r="D1277" s="2">
        <v>0</v>
      </c>
      <c r="E1277" s="2">
        <v>0</v>
      </c>
      <c r="F1277" s="2">
        <v>0</v>
      </c>
      <c r="G1277" s="2">
        <v>0</v>
      </c>
    </row>
    <row r="1278" spans="1:7" s="65" customFormat="1" x14ac:dyDescent="0.25">
      <c r="A1278" s="65">
        <v>127.50000000000099</v>
      </c>
      <c r="B1278" s="2">
        <v>0</v>
      </c>
      <c r="C1278" s="2">
        <v>0</v>
      </c>
      <c r="D1278" s="2">
        <v>0</v>
      </c>
      <c r="E1278" s="2">
        <v>0</v>
      </c>
      <c r="F1278" s="2">
        <v>0</v>
      </c>
      <c r="G1278" s="2">
        <v>0</v>
      </c>
    </row>
    <row r="1279" spans="1:7" s="65" customFormat="1" x14ac:dyDescent="0.25">
      <c r="A1279" s="65">
        <v>127.600000000001</v>
      </c>
      <c r="B1279" s="2">
        <v>0</v>
      </c>
      <c r="C1279" s="2">
        <v>0</v>
      </c>
      <c r="D1279" s="2">
        <v>0</v>
      </c>
      <c r="E1279" s="2">
        <v>0</v>
      </c>
      <c r="F1279" s="2">
        <v>0</v>
      </c>
      <c r="G1279" s="2">
        <v>0</v>
      </c>
    </row>
    <row r="1280" spans="1:7" s="65" customFormat="1" x14ac:dyDescent="0.25">
      <c r="A1280" s="65">
        <v>127.700000000001</v>
      </c>
      <c r="B1280" s="2">
        <v>0</v>
      </c>
      <c r="C1280" s="2">
        <v>0</v>
      </c>
      <c r="D1280" s="2">
        <v>0</v>
      </c>
      <c r="E1280" s="2">
        <v>0</v>
      </c>
      <c r="F1280" s="2">
        <v>0</v>
      </c>
      <c r="G1280" s="2">
        <v>0</v>
      </c>
    </row>
    <row r="1281" spans="1:7" s="65" customFormat="1" x14ac:dyDescent="0.25">
      <c r="A1281" s="65">
        <v>127.80000000000101</v>
      </c>
      <c r="B1281" s="2">
        <v>0</v>
      </c>
      <c r="C1281" s="2">
        <v>0</v>
      </c>
      <c r="D1281" s="2">
        <v>0</v>
      </c>
      <c r="E1281" s="2">
        <v>0</v>
      </c>
      <c r="F1281" s="2">
        <v>0</v>
      </c>
      <c r="G1281" s="2">
        <v>0</v>
      </c>
    </row>
    <row r="1282" spans="1:7" s="65" customFormat="1" x14ac:dyDescent="0.25">
      <c r="A1282" s="65">
        <v>127.900000000001</v>
      </c>
      <c r="B1282" s="2">
        <v>0</v>
      </c>
      <c r="C1282" s="2">
        <v>0</v>
      </c>
      <c r="D1282" s="2">
        <v>0</v>
      </c>
      <c r="E1282" s="2">
        <v>0</v>
      </c>
      <c r="F1282" s="2">
        <v>0</v>
      </c>
      <c r="G1282" s="2">
        <v>0</v>
      </c>
    </row>
    <row r="1283" spans="1:7" s="65" customFormat="1" x14ac:dyDescent="0.25">
      <c r="A1283" s="65">
        <v>128.00000000000099</v>
      </c>
      <c r="B1283" s="2">
        <v>0</v>
      </c>
      <c r="C1283" s="2">
        <v>0</v>
      </c>
      <c r="D1283" s="2">
        <v>0</v>
      </c>
      <c r="E1283" s="2">
        <v>0</v>
      </c>
      <c r="F1283" s="2">
        <v>0</v>
      </c>
      <c r="G1283" s="2">
        <v>0</v>
      </c>
    </row>
    <row r="1284" spans="1:7" s="65" customFormat="1" x14ac:dyDescent="0.25">
      <c r="A1284" s="65">
        <v>128.10000000000099</v>
      </c>
      <c r="B1284" s="2">
        <v>0</v>
      </c>
      <c r="C1284" s="2">
        <v>0</v>
      </c>
      <c r="D1284" s="2">
        <v>0</v>
      </c>
      <c r="E1284" s="2">
        <v>0</v>
      </c>
      <c r="F1284" s="2">
        <v>0</v>
      </c>
      <c r="G1284" s="2">
        <v>0</v>
      </c>
    </row>
    <row r="1285" spans="1:7" s="65" customFormat="1" x14ac:dyDescent="0.25">
      <c r="A1285" s="65">
        <v>128.20000000000101</v>
      </c>
      <c r="B1285" s="2">
        <v>0</v>
      </c>
      <c r="C1285" s="2">
        <v>0</v>
      </c>
      <c r="D1285" s="2">
        <v>0</v>
      </c>
      <c r="E1285" s="2">
        <v>0</v>
      </c>
      <c r="F1285" s="2">
        <v>0</v>
      </c>
      <c r="G1285" s="2">
        <v>0</v>
      </c>
    </row>
    <row r="1286" spans="1:7" s="65" customFormat="1" x14ac:dyDescent="0.25">
      <c r="A1286" s="65">
        <v>128.30000000000101</v>
      </c>
      <c r="B1286" s="2">
        <v>0</v>
      </c>
      <c r="C1286" s="2">
        <v>0</v>
      </c>
      <c r="D1286" s="2">
        <v>0</v>
      </c>
      <c r="E1286" s="2">
        <v>0</v>
      </c>
      <c r="F1286" s="2">
        <v>0</v>
      </c>
      <c r="G1286" s="2">
        <v>0</v>
      </c>
    </row>
    <row r="1287" spans="1:7" s="65" customFormat="1" x14ac:dyDescent="0.25">
      <c r="A1287" s="65">
        <v>128.400000000001</v>
      </c>
      <c r="B1287" s="2">
        <v>0</v>
      </c>
      <c r="C1287" s="2">
        <v>0</v>
      </c>
      <c r="D1287" s="2">
        <v>0</v>
      </c>
      <c r="E1287" s="2">
        <v>0</v>
      </c>
      <c r="F1287" s="2">
        <v>0</v>
      </c>
      <c r="G1287" s="2">
        <v>0</v>
      </c>
    </row>
    <row r="1288" spans="1:7" s="65" customFormat="1" x14ac:dyDescent="0.25">
      <c r="A1288" s="65">
        <v>128.50000000000099</v>
      </c>
      <c r="B1288" s="2">
        <v>0</v>
      </c>
      <c r="C1288" s="2">
        <v>0</v>
      </c>
      <c r="D1288" s="2">
        <v>0</v>
      </c>
      <c r="E1288" s="2">
        <v>0</v>
      </c>
      <c r="F1288" s="2">
        <v>0</v>
      </c>
      <c r="G1288" s="2">
        <v>0</v>
      </c>
    </row>
    <row r="1289" spans="1:7" s="65" customFormat="1" x14ac:dyDescent="0.25">
      <c r="A1289" s="65">
        <v>128.60000000000099</v>
      </c>
      <c r="B1289" s="2">
        <v>0</v>
      </c>
      <c r="C1289" s="2">
        <v>0</v>
      </c>
      <c r="D1289" s="2">
        <v>0</v>
      </c>
      <c r="E1289" s="2">
        <v>0</v>
      </c>
      <c r="F1289" s="2">
        <v>0</v>
      </c>
      <c r="G1289" s="2">
        <v>0</v>
      </c>
    </row>
    <row r="1290" spans="1:7" s="65" customFormat="1" x14ac:dyDescent="0.25">
      <c r="A1290" s="65">
        <v>128.70000000000101</v>
      </c>
      <c r="B1290" s="2">
        <v>0</v>
      </c>
      <c r="C1290" s="2">
        <v>0</v>
      </c>
      <c r="D1290" s="2">
        <v>0</v>
      </c>
      <c r="E1290" s="2">
        <v>0</v>
      </c>
      <c r="F1290" s="2">
        <v>0</v>
      </c>
      <c r="G1290" s="2">
        <v>0</v>
      </c>
    </row>
    <row r="1291" spans="1:7" s="65" customFormat="1" x14ac:dyDescent="0.25">
      <c r="A1291" s="65">
        <v>128.80000000000101</v>
      </c>
      <c r="B1291" s="2">
        <v>0</v>
      </c>
      <c r="C1291" s="2">
        <v>0</v>
      </c>
      <c r="D1291" s="2">
        <v>0</v>
      </c>
      <c r="E1291" s="2">
        <v>0</v>
      </c>
      <c r="F1291" s="2">
        <v>0</v>
      </c>
      <c r="G1291" s="2">
        <v>0</v>
      </c>
    </row>
    <row r="1292" spans="1:7" s="65" customFormat="1" x14ac:dyDescent="0.25">
      <c r="A1292" s="65">
        <v>128.900000000001</v>
      </c>
      <c r="B1292" s="2">
        <v>0</v>
      </c>
      <c r="C1292" s="2">
        <v>0</v>
      </c>
      <c r="D1292" s="2">
        <v>0</v>
      </c>
      <c r="E1292" s="2">
        <v>0</v>
      </c>
      <c r="F1292" s="2">
        <v>0</v>
      </c>
      <c r="G1292" s="2">
        <v>0</v>
      </c>
    </row>
    <row r="1293" spans="1:7" s="65" customFormat="1" x14ac:dyDescent="0.25">
      <c r="A1293" s="65">
        <v>129.00000000000099</v>
      </c>
      <c r="B1293" s="2">
        <v>0</v>
      </c>
      <c r="C1293" s="2">
        <v>0</v>
      </c>
      <c r="D1293" s="2">
        <v>0</v>
      </c>
      <c r="E1293" s="2">
        <v>0</v>
      </c>
      <c r="F1293" s="2">
        <v>0</v>
      </c>
      <c r="G1293" s="2">
        <v>0</v>
      </c>
    </row>
    <row r="1294" spans="1:7" s="65" customFormat="1" x14ac:dyDescent="0.25">
      <c r="A1294" s="65">
        <v>129.10000000000099</v>
      </c>
      <c r="B1294" s="2">
        <v>0</v>
      </c>
      <c r="C1294" s="2">
        <v>0</v>
      </c>
      <c r="D1294" s="2">
        <v>0</v>
      </c>
      <c r="E1294" s="2">
        <v>0</v>
      </c>
      <c r="F1294" s="2">
        <v>0</v>
      </c>
      <c r="G1294" s="2">
        <v>0</v>
      </c>
    </row>
    <row r="1295" spans="1:7" s="65" customFormat="1" x14ac:dyDescent="0.25">
      <c r="A1295" s="65">
        <v>129.20000000000101</v>
      </c>
      <c r="B1295" s="2">
        <v>0</v>
      </c>
      <c r="C1295" s="2">
        <v>0</v>
      </c>
      <c r="D1295" s="2">
        <v>0</v>
      </c>
      <c r="E1295" s="2">
        <v>0</v>
      </c>
      <c r="F1295" s="2">
        <v>0</v>
      </c>
      <c r="G1295" s="2">
        <v>0</v>
      </c>
    </row>
    <row r="1296" spans="1:7" s="65" customFormat="1" x14ac:dyDescent="0.25">
      <c r="A1296" s="65">
        <v>129.30000000000101</v>
      </c>
      <c r="B1296" s="2">
        <v>0</v>
      </c>
      <c r="C1296" s="2">
        <v>0</v>
      </c>
      <c r="D1296" s="2">
        <v>0</v>
      </c>
      <c r="E1296" s="2">
        <v>0</v>
      </c>
      <c r="F1296" s="2">
        <v>0</v>
      </c>
      <c r="G1296" s="2">
        <v>0</v>
      </c>
    </row>
    <row r="1297" spans="1:7" s="65" customFormat="1" x14ac:dyDescent="0.25">
      <c r="A1297" s="65">
        <v>129.400000000001</v>
      </c>
      <c r="B1297" s="2">
        <v>0</v>
      </c>
      <c r="C1297" s="2">
        <v>0</v>
      </c>
      <c r="D1297" s="2">
        <v>0</v>
      </c>
      <c r="E1297" s="2">
        <v>0</v>
      </c>
      <c r="F1297" s="2">
        <v>0</v>
      </c>
      <c r="G1297" s="2">
        <v>0</v>
      </c>
    </row>
    <row r="1298" spans="1:7" s="65" customFormat="1" x14ac:dyDescent="0.25">
      <c r="A1298" s="65">
        <v>129.50000000000099</v>
      </c>
      <c r="B1298" s="2">
        <v>0</v>
      </c>
      <c r="C1298" s="2">
        <v>0</v>
      </c>
      <c r="D1298" s="2">
        <v>0</v>
      </c>
      <c r="E1298" s="2">
        <v>0</v>
      </c>
      <c r="F1298" s="2">
        <v>0</v>
      </c>
      <c r="G1298" s="2">
        <v>0</v>
      </c>
    </row>
    <row r="1299" spans="1:7" s="65" customFormat="1" x14ac:dyDescent="0.25">
      <c r="A1299" s="65">
        <v>129.60000000000099</v>
      </c>
      <c r="B1299" s="2">
        <v>0</v>
      </c>
      <c r="C1299" s="2">
        <v>0</v>
      </c>
      <c r="D1299" s="2">
        <v>0</v>
      </c>
      <c r="E1299" s="2">
        <v>0</v>
      </c>
      <c r="F1299" s="2">
        <v>0</v>
      </c>
      <c r="G1299" s="2">
        <v>0</v>
      </c>
    </row>
    <row r="1300" spans="1:7" s="65" customFormat="1" x14ac:dyDescent="0.25">
      <c r="A1300" s="65">
        <v>129.70000000000101</v>
      </c>
      <c r="B1300" s="2">
        <v>0</v>
      </c>
      <c r="C1300" s="2">
        <v>0</v>
      </c>
      <c r="D1300" s="2">
        <v>0</v>
      </c>
      <c r="E1300" s="2">
        <v>0</v>
      </c>
      <c r="F1300" s="2">
        <v>0</v>
      </c>
      <c r="G1300" s="2">
        <v>0</v>
      </c>
    </row>
    <row r="1301" spans="1:7" s="65" customFormat="1" x14ac:dyDescent="0.25">
      <c r="A1301" s="65">
        <v>129.80000000000101</v>
      </c>
      <c r="B1301" s="2">
        <v>0</v>
      </c>
      <c r="C1301" s="2">
        <v>0</v>
      </c>
      <c r="D1301" s="2">
        <v>0</v>
      </c>
      <c r="E1301" s="2">
        <v>0</v>
      </c>
      <c r="F1301" s="2">
        <v>0</v>
      </c>
      <c r="G1301" s="2">
        <v>0</v>
      </c>
    </row>
    <row r="1302" spans="1:7" s="65" customFormat="1" x14ac:dyDescent="0.25">
      <c r="A1302" s="65">
        <v>129.900000000001</v>
      </c>
      <c r="B1302" s="2">
        <v>0</v>
      </c>
      <c r="C1302" s="2">
        <v>0</v>
      </c>
      <c r="D1302" s="2">
        <v>0</v>
      </c>
      <c r="E1302" s="2">
        <v>0</v>
      </c>
      <c r="F1302" s="2">
        <v>0</v>
      </c>
      <c r="G1302" s="2">
        <v>0</v>
      </c>
    </row>
    <row r="1303" spans="1:7" s="65" customFormat="1" x14ac:dyDescent="0.25">
      <c r="A1303" s="65">
        <v>130.00000000000099</v>
      </c>
      <c r="B1303" s="2">
        <v>0</v>
      </c>
      <c r="C1303" s="2">
        <v>0</v>
      </c>
      <c r="D1303" s="2">
        <v>0</v>
      </c>
      <c r="E1303" s="2">
        <v>0</v>
      </c>
      <c r="F1303" s="2">
        <v>0</v>
      </c>
      <c r="G1303" s="2">
        <v>0</v>
      </c>
    </row>
    <row r="1304" spans="1:7" s="65" customFormat="1" x14ac:dyDescent="0.25">
      <c r="A1304" s="65">
        <v>130.10000000000099</v>
      </c>
      <c r="B1304" s="2">
        <v>0</v>
      </c>
      <c r="C1304" s="2">
        <v>0</v>
      </c>
      <c r="D1304" s="2">
        <v>0</v>
      </c>
      <c r="E1304" s="2">
        <v>0</v>
      </c>
      <c r="F1304" s="2">
        <v>0</v>
      </c>
      <c r="G1304" s="2">
        <v>0</v>
      </c>
    </row>
    <row r="1305" spans="1:7" s="65" customFormat="1" x14ac:dyDescent="0.25">
      <c r="A1305" s="65">
        <v>130.20000000000101</v>
      </c>
      <c r="B1305" s="2">
        <v>0</v>
      </c>
      <c r="C1305" s="2">
        <v>0</v>
      </c>
      <c r="D1305" s="2">
        <v>0</v>
      </c>
      <c r="E1305" s="2">
        <v>0</v>
      </c>
      <c r="F1305" s="2">
        <v>0</v>
      </c>
      <c r="G1305" s="2">
        <v>0</v>
      </c>
    </row>
    <row r="1306" spans="1:7" s="65" customFormat="1" x14ac:dyDescent="0.25">
      <c r="A1306" s="65">
        <v>130.30000000000101</v>
      </c>
      <c r="B1306" s="2">
        <v>0</v>
      </c>
      <c r="C1306" s="2">
        <v>0</v>
      </c>
      <c r="D1306" s="2">
        <v>0</v>
      </c>
      <c r="E1306" s="2">
        <v>0</v>
      </c>
      <c r="F1306" s="2">
        <v>0</v>
      </c>
      <c r="G1306" s="2">
        <v>0</v>
      </c>
    </row>
    <row r="1307" spans="1:7" s="65" customFormat="1" x14ac:dyDescent="0.25">
      <c r="A1307" s="65">
        <v>130.400000000001</v>
      </c>
      <c r="B1307" s="2">
        <v>0</v>
      </c>
      <c r="C1307" s="2">
        <v>0</v>
      </c>
      <c r="D1307" s="2">
        <v>0</v>
      </c>
      <c r="E1307" s="2">
        <v>0</v>
      </c>
      <c r="F1307" s="2">
        <v>0</v>
      </c>
      <c r="G1307" s="2">
        <v>0</v>
      </c>
    </row>
    <row r="1308" spans="1:7" s="65" customFormat="1" x14ac:dyDescent="0.25">
      <c r="A1308" s="65">
        <v>130.50000000000099</v>
      </c>
      <c r="B1308" s="2">
        <v>0</v>
      </c>
      <c r="C1308" s="2">
        <v>0</v>
      </c>
      <c r="D1308" s="2">
        <v>0</v>
      </c>
      <c r="E1308" s="2">
        <v>0</v>
      </c>
      <c r="F1308" s="2">
        <v>0</v>
      </c>
      <c r="G1308" s="2">
        <v>0</v>
      </c>
    </row>
    <row r="1309" spans="1:7" s="65" customFormat="1" x14ac:dyDescent="0.25">
      <c r="A1309" s="65">
        <v>130.60000000000099</v>
      </c>
      <c r="B1309" s="2">
        <v>0</v>
      </c>
      <c r="C1309" s="2">
        <v>0</v>
      </c>
      <c r="D1309" s="2">
        <v>0</v>
      </c>
      <c r="E1309" s="2">
        <v>0</v>
      </c>
      <c r="F1309" s="2">
        <v>0</v>
      </c>
      <c r="G1309" s="2">
        <v>0</v>
      </c>
    </row>
    <row r="1310" spans="1:7" s="65" customFormat="1" x14ac:dyDescent="0.25">
      <c r="A1310" s="65">
        <v>130.70000000000101</v>
      </c>
      <c r="B1310" s="2">
        <v>0</v>
      </c>
      <c r="C1310" s="2">
        <v>0</v>
      </c>
      <c r="D1310" s="2">
        <v>0</v>
      </c>
      <c r="E1310" s="2">
        <v>0</v>
      </c>
      <c r="F1310" s="2">
        <v>0</v>
      </c>
      <c r="G1310" s="2">
        <v>0</v>
      </c>
    </row>
    <row r="1311" spans="1:7" s="65" customFormat="1" x14ac:dyDescent="0.25">
      <c r="A1311" s="65">
        <v>130.80000000000101</v>
      </c>
      <c r="B1311" s="2">
        <v>0</v>
      </c>
      <c r="C1311" s="2">
        <v>0</v>
      </c>
      <c r="D1311" s="2">
        <v>0</v>
      </c>
      <c r="E1311" s="2">
        <v>0</v>
      </c>
      <c r="F1311" s="2">
        <v>0</v>
      </c>
      <c r="G1311" s="2">
        <v>0</v>
      </c>
    </row>
    <row r="1312" spans="1:7" s="65" customFormat="1" x14ac:dyDescent="0.25">
      <c r="A1312" s="65">
        <v>130.900000000001</v>
      </c>
      <c r="B1312" s="2">
        <v>0</v>
      </c>
      <c r="C1312" s="2">
        <v>0</v>
      </c>
      <c r="D1312" s="2">
        <v>0</v>
      </c>
      <c r="E1312" s="2">
        <v>0</v>
      </c>
      <c r="F1312" s="2">
        <v>0</v>
      </c>
      <c r="G1312" s="2">
        <v>0</v>
      </c>
    </row>
    <row r="1313" spans="1:7" s="65" customFormat="1" x14ac:dyDescent="0.25">
      <c r="A1313" s="65">
        <v>131.00000000000099</v>
      </c>
      <c r="B1313" s="2">
        <v>0</v>
      </c>
      <c r="C1313" s="2">
        <v>0</v>
      </c>
      <c r="D1313" s="2">
        <v>0</v>
      </c>
      <c r="E1313" s="2">
        <v>0</v>
      </c>
      <c r="F1313" s="2">
        <v>0</v>
      </c>
      <c r="G1313" s="2">
        <v>0</v>
      </c>
    </row>
    <row r="1314" spans="1:7" s="65" customFormat="1" x14ac:dyDescent="0.25">
      <c r="A1314" s="65">
        <v>131.10000000000099</v>
      </c>
      <c r="B1314" s="2">
        <v>0</v>
      </c>
      <c r="C1314" s="2">
        <v>0</v>
      </c>
      <c r="D1314" s="2">
        <v>0</v>
      </c>
      <c r="E1314" s="2">
        <v>0</v>
      </c>
      <c r="F1314" s="2">
        <v>0</v>
      </c>
      <c r="G1314" s="2">
        <v>0</v>
      </c>
    </row>
    <row r="1315" spans="1:7" s="65" customFormat="1" x14ac:dyDescent="0.25">
      <c r="A1315" s="65">
        <v>131.20000000000101</v>
      </c>
      <c r="B1315" s="2">
        <v>0</v>
      </c>
      <c r="C1315" s="2">
        <v>0</v>
      </c>
      <c r="D1315" s="2">
        <v>0</v>
      </c>
      <c r="E1315" s="2">
        <v>0</v>
      </c>
      <c r="F1315" s="2">
        <v>0</v>
      </c>
      <c r="G1315" s="2">
        <v>0</v>
      </c>
    </row>
    <row r="1316" spans="1:7" s="65" customFormat="1" x14ac:dyDescent="0.25">
      <c r="A1316" s="65">
        <v>131.30000000000101</v>
      </c>
      <c r="B1316" s="2">
        <v>0</v>
      </c>
      <c r="C1316" s="2">
        <v>0</v>
      </c>
      <c r="D1316" s="2">
        <v>0</v>
      </c>
      <c r="E1316" s="2">
        <v>0</v>
      </c>
      <c r="F1316" s="2">
        <v>0</v>
      </c>
      <c r="G1316" s="2">
        <v>0</v>
      </c>
    </row>
    <row r="1317" spans="1:7" s="65" customFormat="1" x14ac:dyDescent="0.25">
      <c r="A1317" s="65">
        <v>131.400000000001</v>
      </c>
      <c r="B1317" s="2">
        <v>0</v>
      </c>
      <c r="C1317" s="2">
        <v>0</v>
      </c>
      <c r="D1317" s="2">
        <v>0</v>
      </c>
      <c r="E1317" s="2">
        <v>0</v>
      </c>
      <c r="F1317" s="2">
        <v>0</v>
      </c>
      <c r="G1317" s="2">
        <v>0</v>
      </c>
    </row>
    <row r="1318" spans="1:7" s="65" customFormat="1" x14ac:dyDescent="0.25">
      <c r="A1318" s="65">
        <v>131.50000000000099</v>
      </c>
      <c r="B1318" s="2">
        <v>0</v>
      </c>
      <c r="C1318" s="2">
        <v>0</v>
      </c>
      <c r="D1318" s="2">
        <v>0</v>
      </c>
      <c r="E1318" s="2">
        <v>0</v>
      </c>
      <c r="F1318" s="2">
        <v>0</v>
      </c>
      <c r="G1318" s="2">
        <v>0</v>
      </c>
    </row>
    <row r="1319" spans="1:7" s="65" customFormat="1" x14ac:dyDescent="0.25">
      <c r="A1319" s="65">
        <v>131.60000000000099</v>
      </c>
      <c r="B1319" s="2">
        <v>0</v>
      </c>
      <c r="C1319" s="2">
        <v>0</v>
      </c>
      <c r="D1319" s="2">
        <v>0</v>
      </c>
      <c r="E1319" s="2">
        <v>0</v>
      </c>
      <c r="F1319" s="2">
        <v>0</v>
      </c>
      <c r="G1319" s="2">
        <v>0</v>
      </c>
    </row>
    <row r="1320" spans="1:7" s="65" customFormat="1" x14ac:dyDescent="0.25">
      <c r="A1320" s="65">
        <v>131.70000000000101</v>
      </c>
      <c r="B1320" s="2">
        <v>0</v>
      </c>
      <c r="C1320" s="2">
        <v>0</v>
      </c>
      <c r="D1320" s="2">
        <v>0</v>
      </c>
      <c r="E1320" s="2">
        <v>0</v>
      </c>
      <c r="F1320" s="2">
        <v>0</v>
      </c>
      <c r="G1320" s="2">
        <v>0</v>
      </c>
    </row>
    <row r="1321" spans="1:7" s="65" customFormat="1" x14ac:dyDescent="0.25">
      <c r="A1321" s="65">
        <v>131.80000000000101</v>
      </c>
      <c r="B1321" s="2">
        <v>0</v>
      </c>
      <c r="C1321" s="2">
        <v>0</v>
      </c>
      <c r="D1321" s="2">
        <v>0</v>
      </c>
      <c r="E1321" s="2">
        <v>0</v>
      </c>
      <c r="F1321" s="2">
        <v>0</v>
      </c>
      <c r="G1321" s="2">
        <v>0</v>
      </c>
    </row>
    <row r="1322" spans="1:7" s="65" customFormat="1" x14ac:dyDescent="0.25">
      <c r="A1322" s="65">
        <v>131.900000000001</v>
      </c>
      <c r="B1322" s="2">
        <v>0</v>
      </c>
      <c r="C1322" s="2">
        <v>0</v>
      </c>
      <c r="D1322" s="2">
        <v>0</v>
      </c>
      <c r="E1322" s="2">
        <v>0</v>
      </c>
      <c r="F1322" s="2">
        <v>0</v>
      </c>
      <c r="G1322" s="2">
        <v>0</v>
      </c>
    </row>
    <row r="1323" spans="1:7" s="65" customFormat="1" x14ac:dyDescent="0.25">
      <c r="A1323" s="65">
        <v>132.00000000000099</v>
      </c>
      <c r="B1323" s="2">
        <v>0</v>
      </c>
      <c r="C1323" s="2">
        <v>0</v>
      </c>
      <c r="D1323" s="2">
        <v>0</v>
      </c>
      <c r="E1323" s="2">
        <v>0</v>
      </c>
      <c r="F1323" s="2">
        <v>0</v>
      </c>
      <c r="G1323" s="2">
        <v>0</v>
      </c>
    </row>
    <row r="1324" spans="1:7" s="65" customFormat="1" x14ac:dyDescent="0.25">
      <c r="A1324" s="65">
        <v>132.10000000000099</v>
      </c>
      <c r="B1324" s="2">
        <v>0</v>
      </c>
      <c r="C1324" s="2">
        <v>0</v>
      </c>
      <c r="D1324" s="2">
        <v>0</v>
      </c>
      <c r="E1324" s="2">
        <v>0</v>
      </c>
      <c r="F1324" s="2">
        <v>0</v>
      </c>
      <c r="G1324" s="2">
        <v>0</v>
      </c>
    </row>
    <row r="1325" spans="1:7" s="65" customFormat="1" x14ac:dyDescent="0.25">
      <c r="A1325" s="65">
        <v>132.20000000000101</v>
      </c>
      <c r="B1325" s="2">
        <v>0</v>
      </c>
      <c r="C1325" s="2">
        <v>0</v>
      </c>
      <c r="D1325" s="2">
        <v>0</v>
      </c>
      <c r="E1325" s="2">
        <v>0</v>
      </c>
      <c r="F1325" s="2">
        <v>0</v>
      </c>
      <c r="G1325" s="2">
        <v>0</v>
      </c>
    </row>
    <row r="1326" spans="1:7" s="65" customFormat="1" x14ac:dyDescent="0.25">
      <c r="A1326" s="65">
        <v>132.30000000000101</v>
      </c>
      <c r="B1326" s="2">
        <v>0</v>
      </c>
      <c r="C1326" s="2">
        <v>0</v>
      </c>
      <c r="D1326" s="2">
        <v>0</v>
      </c>
      <c r="E1326" s="2">
        <v>0</v>
      </c>
      <c r="F1326" s="2">
        <v>0</v>
      </c>
      <c r="G1326" s="2">
        <v>0</v>
      </c>
    </row>
    <row r="1327" spans="1:7" s="65" customFormat="1" x14ac:dyDescent="0.25">
      <c r="A1327" s="65">
        <v>132.400000000001</v>
      </c>
      <c r="B1327" s="2">
        <v>0</v>
      </c>
      <c r="C1327" s="2">
        <v>0</v>
      </c>
      <c r="D1327" s="2">
        <v>0</v>
      </c>
      <c r="E1327" s="2">
        <v>0</v>
      </c>
      <c r="F1327" s="2">
        <v>0</v>
      </c>
      <c r="G1327" s="2">
        <v>0</v>
      </c>
    </row>
    <row r="1328" spans="1:7" s="65" customFormat="1" x14ac:dyDescent="0.25">
      <c r="A1328" s="65">
        <v>132.50000000000099</v>
      </c>
      <c r="B1328" s="2">
        <v>0</v>
      </c>
      <c r="C1328" s="2">
        <v>0</v>
      </c>
      <c r="D1328" s="2">
        <v>0</v>
      </c>
      <c r="E1328" s="2">
        <v>0</v>
      </c>
      <c r="F1328" s="2">
        <v>0</v>
      </c>
      <c r="G1328" s="2">
        <v>0</v>
      </c>
    </row>
    <row r="1329" spans="1:7" s="65" customFormat="1" x14ac:dyDescent="0.25">
      <c r="A1329" s="65">
        <v>132.60000000000099</v>
      </c>
      <c r="B1329" s="2">
        <v>0</v>
      </c>
      <c r="C1329" s="2">
        <v>0</v>
      </c>
      <c r="D1329" s="2">
        <v>0</v>
      </c>
      <c r="E1329" s="2">
        <v>0</v>
      </c>
      <c r="F1329" s="2">
        <v>0</v>
      </c>
      <c r="G1329" s="2">
        <v>0</v>
      </c>
    </row>
    <row r="1330" spans="1:7" s="65" customFormat="1" x14ac:dyDescent="0.25">
      <c r="A1330" s="65">
        <v>132.70000000000101</v>
      </c>
      <c r="B1330" s="2">
        <v>0</v>
      </c>
      <c r="C1330" s="2">
        <v>0</v>
      </c>
      <c r="D1330" s="2">
        <v>0</v>
      </c>
      <c r="E1330" s="2">
        <v>0</v>
      </c>
      <c r="F1330" s="2">
        <v>0</v>
      </c>
      <c r="G1330" s="2">
        <v>0</v>
      </c>
    </row>
    <row r="1331" spans="1:7" s="65" customFormat="1" x14ac:dyDescent="0.25">
      <c r="A1331" s="65">
        <v>132.80000000000101</v>
      </c>
      <c r="B1331" s="2">
        <v>0</v>
      </c>
      <c r="C1331" s="2">
        <v>0</v>
      </c>
      <c r="D1331" s="2">
        <v>0</v>
      </c>
      <c r="E1331" s="2">
        <v>0</v>
      </c>
      <c r="F1331" s="2">
        <v>0</v>
      </c>
      <c r="G1331" s="2">
        <v>0</v>
      </c>
    </row>
    <row r="1332" spans="1:7" s="65" customFormat="1" x14ac:dyDescent="0.25">
      <c r="A1332" s="65">
        <v>132.900000000001</v>
      </c>
      <c r="B1332" s="2">
        <v>0</v>
      </c>
      <c r="C1332" s="2">
        <v>0</v>
      </c>
      <c r="D1332" s="2">
        <v>0</v>
      </c>
      <c r="E1332" s="2">
        <v>0</v>
      </c>
      <c r="F1332" s="2">
        <v>0</v>
      </c>
      <c r="G1332" s="2">
        <v>0</v>
      </c>
    </row>
    <row r="1333" spans="1:7" s="65" customFormat="1" x14ac:dyDescent="0.25">
      <c r="A1333" s="65">
        <v>133.00000000000099</v>
      </c>
      <c r="B1333" s="2">
        <v>0</v>
      </c>
      <c r="C1333" s="2">
        <v>0</v>
      </c>
      <c r="D1333" s="2">
        <v>0</v>
      </c>
      <c r="E1333" s="2">
        <v>0</v>
      </c>
      <c r="F1333" s="2">
        <v>0</v>
      </c>
      <c r="G1333" s="2">
        <v>0</v>
      </c>
    </row>
    <row r="1334" spans="1:7" s="65" customFormat="1" x14ac:dyDescent="0.25">
      <c r="A1334" s="65">
        <v>133.10000000000099</v>
      </c>
      <c r="B1334" s="2">
        <v>0</v>
      </c>
      <c r="C1334" s="2">
        <v>0</v>
      </c>
      <c r="D1334" s="2">
        <v>0</v>
      </c>
      <c r="E1334" s="2">
        <v>0</v>
      </c>
      <c r="F1334" s="2">
        <v>0</v>
      </c>
      <c r="G1334" s="2">
        <v>0</v>
      </c>
    </row>
    <row r="1335" spans="1:7" s="65" customFormat="1" x14ac:dyDescent="0.25">
      <c r="A1335" s="65">
        <v>133.20000000000101</v>
      </c>
      <c r="B1335" s="2">
        <v>0</v>
      </c>
      <c r="C1335" s="2">
        <v>0</v>
      </c>
      <c r="D1335" s="2">
        <v>0</v>
      </c>
      <c r="E1335" s="2">
        <v>0</v>
      </c>
      <c r="F1335" s="2">
        <v>0</v>
      </c>
      <c r="G1335" s="2">
        <v>0</v>
      </c>
    </row>
    <row r="1336" spans="1:7" s="65" customFormat="1" x14ac:dyDescent="0.25">
      <c r="A1336" s="65">
        <v>133.30000000000101</v>
      </c>
      <c r="B1336" s="2">
        <v>0</v>
      </c>
      <c r="C1336" s="2">
        <v>0</v>
      </c>
      <c r="D1336" s="2">
        <v>0</v>
      </c>
      <c r="E1336" s="2">
        <v>0</v>
      </c>
      <c r="F1336" s="2">
        <v>0</v>
      </c>
      <c r="G1336" s="2">
        <v>0</v>
      </c>
    </row>
    <row r="1337" spans="1:7" s="65" customFormat="1" x14ac:dyDescent="0.25">
      <c r="A1337" s="65">
        <v>133.400000000001</v>
      </c>
      <c r="B1337" s="2">
        <v>0</v>
      </c>
      <c r="C1337" s="2">
        <v>0</v>
      </c>
      <c r="D1337" s="2">
        <v>0</v>
      </c>
      <c r="E1337" s="2">
        <v>0</v>
      </c>
      <c r="F1337" s="2">
        <v>0</v>
      </c>
      <c r="G1337" s="2">
        <v>0</v>
      </c>
    </row>
    <row r="1338" spans="1:7" s="65" customFormat="1" x14ac:dyDescent="0.25">
      <c r="A1338" s="65">
        <v>133.50000000000099</v>
      </c>
      <c r="B1338" s="2">
        <v>0</v>
      </c>
      <c r="C1338" s="2">
        <v>0</v>
      </c>
      <c r="D1338" s="2">
        <v>0</v>
      </c>
      <c r="E1338" s="2">
        <v>0</v>
      </c>
      <c r="F1338" s="2">
        <v>0</v>
      </c>
      <c r="G1338" s="2">
        <v>0</v>
      </c>
    </row>
    <row r="1339" spans="1:7" s="65" customFormat="1" x14ac:dyDescent="0.25">
      <c r="A1339" s="65">
        <v>133.60000000000099</v>
      </c>
      <c r="B1339" s="2">
        <v>0</v>
      </c>
      <c r="C1339" s="2">
        <v>0</v>
      </c>
      <c r="D1339" s="2">
        <v>0</v>
      </c>
      <c r="E1339" s="2">
        <v>0</v>
      </c>
      <c r="F1339" s="2">
        <v>0</v>
      </c>
      <c r="G1339" s="2">
        <v>0</v>
      </c>
    </row>
    <row r="1340" spans="1:7" s="65" customFormat="1" x14ac:dyDescent="0.25">
      <c r="A1340" s="65">
        <v>133.70000000000101</v>
      </c>
      <c r="B1340" s="2">
        <v>0</v>
      </c>
      <c r="C1340" s="2">
        <v>0</v>
      </c>
      <c r="D1340" s="2">
        <v>0</v>
      </c>
      <c r="E1340" s="2">
        <v>0</v>
      </c>
      <c r="F1340" s="2">
        <v>0</v>
      </c>
      <c r="G1340" s="2">
        <v>0</v>
      </c>
    </row>
    <row r="1341" spans="1:7" s="65" customFormat="1" x14ac:dyDescent="0.25">
      <c r="A1341" s="65">
        <v>133.80000000000101</v>
      </c>
      <c r="B1341" s="2">
        <v>0</v>
      </c>
      <c r="C1341" s="2">
        <v>0</v>
      </c>
      <c r="D1341" s="2">
        <v>0</v>
      </c>
      <c r="E1341" s="2">
        <v>0</v>
      </c>
      <c r="F1341" s="2">
        <v>0</v>
      </c>
      <c r="G1341" s="2">
        <v>0</v>
      </c>
    </row>
    <row r="1342" spans="1:7" s="65" customFormat="1" x14ac:dyDescent="0.25">
      <c r="A1342" s="65">
        <v>133.900000000001</v>
      </c>
      <c r="B1342" s="2">
        <v>0</v>
      </c>
      <c r="C1342" s="2">
        <v>0</v>
      </c>
      <c r="D1342" s="2">
        <v>0</v>
      </c>
      <c r="E1342" s="2">
        <v>0</v>
      </c>
      <c r="F1342" s="2">
        <v>0</v>
      </c>
      <c r="G1342" s="2">
        <v>0</v>
      </c>
    </row>
    <row r="1343" spans="1:7" s="65" customFormat="1" x14ac:dyDescent="0.25">
      <c r="A1343" s="65">
        <v>134.00000000000099</v>
      </c>
      <c r="B1343" s="2">
        <v>0</v>
      </c>
      <c r="C1343" s="2">
        <v>0</v>
      </c>
      <c r="D1343" s="2">
        <v>0</v>
      </c>
      <c r="E1343" s="2">
        <v>0</v>
      </c>
      <c r="F1343" s="2">
        <v>0</v>
      </c>
      <c r="G1343" s="2">
        <v>0</v>
      </c>
    </row>
    <row r="1344" spans="1:7" s="65" customFormat="1" x14ac:dyDescent="0.25">
      <c r="A1344" s="65">
        <v>134.10000000000099</v>
      </c>
      <c r="B1344" s="2">
        <v>0</v>
      </c>
      <c r="C1344" s="2">
        <v>0</v>
      </c>
      <c r="D1344" s="2">
        <v>0</v>
      </c>
      <c r="E1344" s="2">
        <v>0</v>
      </c>
      <c r="F1344" s="2">
        <v>0</v>
      </c>
      <c r="G1344" s="2">
        <v>0</v>
      </c>
    </row>
    <row r="1345" spans="1:7" s="65" customFormat="1" x14ac:dyDescent="0.25">
      <c r="A1345" s="65">
        <v>134.20000000000101</v>
      </c>
      <c r="B1345" s="2">
        <v>0</v>
      </c>
      <c r="C1345" s="2">
        <v>0</v>
      </c>
      <c r="D1345" s="2">
        <v>0</v>
      </c>
      <c r="E1345" s="2">
        <v>0</v>
      </c>
      <c r="F1345" s="2">
        <v>0</v>
      </c>
      <c r="G1345" s="2">
        <v>0</v>
      </c>
    </row>
    <row r="1346" spans="1:7" s="65" customFormat="1" x14ac:dyDescent="0.25">
      <c r="A1346" s="65">
        <v>134.30000000000101</v>
      </c>
      <c r="B1346" s="2">
        <v>0</v>
      </c>
      <c r="C1346" s="2">
        <v>0</v>
      </c>
      <c r="D1346" s="2">
        <v>0</v>
      </c>
      <c r="E1346" s="2">
        <v>0</v>
      </c>
      <c r="F1346" s="2">
        <v>0</v>
      </c>
      <c r="G1346" s="2">
        <v>0</v>
      </c>
    </row>
    <row r="1347" spans="1:7" s="65" customFormat="1" x14ac:dyDescent="0.25">
      <c r="A1347" s="65">
        <v>134.400000000001</v>
      </c>
      <c r="B1347" s="2">
        <v>0</v>
      </c>
      <c r="C1347" s="2">
        <v>0</v>
      </c>
      <c r="D1347" s="2">
        <v>0</v>
      </c>
      <c r="E1347" s="2">
        <v>0</v>
      </c>
      <c r="F1347" s="2">
        <v>0</v>
      </c>
      <c r="G1347" s="2">
        <v>0</v>
      </c>
    </row>
    <row r="1348" spans="1:7" s="65" customFormat="1" x14ac:dyDescent="0.25">
      <c r="A1348" s="65">
        <v>134.50000000000099</v>
      </c>
      <c r="B1348" s="2">
        <v>0</v>
      </c>
      <c r="C1348" s="2">
        <v>0</v>
      </c>
      <c r="D1348" s="2">
        <v>0</v>
      </c>
      <c r="E1348" s="2">
        <v>0</v>
      </c>
      <c r="F1348" s="2">
        <v>0</v>
      </c>
      <c r="G1348" s="2">
        <v>0</v>
      </c>
    </row>
    <row r="1349" spans="1:7" s="65" customFormat="1" x14ac:dyDescent="0.25">
      <c r="A1349" s="65">
        <v>134.60000000000099</v>
      </c>
      <c r="B1349" s="2">
        <v>0</v>
      </c>
      <c r="C1349" s="2">
        <v>0</v>
      </c>
      <c r="D1349" s="2">
        <v>0</v>
      </c>
      <c r="E1349" s="2">
        <v>0</v>
      </c>
      <c r="F1349" s="2">
        <v>0</v>
      </c>
      <c r="G1349" s="2">
        <v>0</v>
      </c>
    </row>
    <row r="1350" spans="1:7" s="65" customFormat="1" x14ac:dyDescent="0.25">
      <c r="A1350" s="65">
        <v>134.70000000000101</v>
      </c>
      <c r="B1350" s="2">
        <v>0</v>
      </c>
      <c r="C1350" s="2">
        <v>0</v>
      </c>
      <c r="D1350" s="2">
        <v>0</v>
      </c>
      <c r="E1350" s="2">
        <v>0</v>
      </c>
      <c r="F1350" s="2">
        <v>0</v>
      </c>
      <c r="G1350" s="2">
        <v>0</v>
      </c>
    </row>
    <row r="1351" spans="1:7" s="65" customFormat="1" x14ac:dyDescent="0.25">
      <c r="A1351" s="65">
        <v>134.80000000000101</v>
      </c>
      <c r="B1351" s="2">
        <v>0</v>
      </c>
      <c r="C1351" s="2">
        <v>0</v>
      </c>
      <c r="D1351" s="2">
        <v>0</v>
      </c>
      <c r="E1351" s="2">
        <v>0</v>
      </c>
      <c r="F1351" s="2">
        <v>0</v>
      </c>
      <c r="G1351" s="2">
        <v>0</v>
      </c>
    </row>
    <row r="1352" spans="1:7" s="65" customFormat="1" x14ac:dyDescent="0.25">
      <c r="A1352" s="65">
        <v>134.900000000001</v>
      </c>
      <c r="B1352" s="2">
        <v>0</v>
      </c>
      <c r="C1352" s="2">
        <v>0</v>
      </c>
      <c r="D1352" s="2">
        <v>0</v>
      </c>
      <c r="E1352" s="2">
        <v>0</v>
      </c>
      <c r="F1352" s="2">
        <v>0</v>
      </c>
      <c r="G1352" s="2">
        <v>0</v>
      </c>
    </row>
    <row r="1353" spans="1:7" s="65" customFormat="1" x14ac:dyDescent="0.25">
      <c r="A1353" s="65">
        <v>135.00000000000099</v>
      </c>
      <c r="B1353" s="2">
        <v>0</v>
      </c>
      <c r="C1353" s="2">
        <v>0</v>
      </c>
      <c r="D1353" s="2">
        <v>0</v>
      </c>
      <c r="E1353" s="2">
        <v>0</v>
      </c>
      <c r="F1353" s="2">
        <v>0</v>
      </c>
      <c r="G1353" s="2">
        <v>0</v>
      </c>
    </row>
    <row r="1354" spans="1:7" s="65" customFormat="1" x14ac:dyDescent="0.25">
      <c r="A1354" s="65">
        <v>135.10000000000099</v>
      </c>
      <c r="B1354" s="2">
        <v>0</v>
      </c>
      <c r="C1354" s="2">
        <v>0</v>
      </c>
      <c r="D1354" s="2">
        <v>0</v>
      </c>
      <c r="E1354" s="2">
        <v>0</v>
      </c>
      <c r="F1354" s="2">
        <v>0</v>
      </c>
      <c r="G1354" s="2">
        <v>0</v>
      </c>
    </row>
    <row r="1355" spans="1:7" s="65" customFormat="1" x14ac:dyDescent="0.25">
      <c r="A1355" s="65">
        <v>135.20000000000101</v>
      </c>
      <c r="B1355" s="2">
        <v>0</v>
      </c>
      <c r="C1355" s="2">
        <v>0</v>
      </c>
      <c r="D1355" s="2">
        <v>0</v>
      </c>
      <c r="E1355" s="2">
        <v>0</v>
      </c>
      <c r="F1355" s="2">
        <v>0</v>
      </c>
      <c r="G1355" s="2">
        <v>0</v>
      </c>
    </row>
    <row r="1356" spans="1:7" s="65" customFormat="1" x14ac:dyDescent="0.25">
      <c r="A1356" s="65">
        <v>135.30000000000101</v>
      </c>
      <c r="B1356" s="2">
        <v>0</v>
      </c>
      <c r="C1356" s="2">
        <v>0</v>
      </c>
      <c r="D1356" s="2">
        <v>0</v>
      </c>
      <c r="E1356" s="2">
        <v>0</v>
      </c>
      <c r="F1356" s="2">
        <v>0</v>
      </c>
      <c r="G1356" s="2">
        <v>0</v>
      </c>
    </row>
    <row r="1357" spans="1:7" s="65" customFormat="1" x14ac:dyDescent="0.25">
      <c r="A1357" s="65">
        <v>135.400000000001</v>
      </c>
      <c r="B1357" s="2">
        <v>0</v>
      </c>
      <c r="C1357" s="2">
        <v>0</v>
      </c>
      <c r="D1357" s="2">
        <v>0</v>
      </c>
      <c r="E1357" s="2">
        <v>0</v>
      </c>
      <c r="F1357" s="2">
        <v>0</v>
      </c>
      <c r="G1357" s="2">
        <v>0</v>
      </c>
    </row>
    <row r="1358" spans="1:7" s="65" customFormat="1" x14ac:dyDescent="0.25">
      <c r="A1358" s="65">
        <v>135.50000000000099</v>
      </c>
      <c r="B1358" s="2">
        <v>0</v>
      </c>
      <c r="C1358" s="2">
        <v>0</v>
      </c>
      <c r="D1358" s="2">
        <v>0</v>
      </c>
      <c r="E1358" s="2">
        <v>0</v>
      </c>
      <c r="F1358" s="2">
        <v>0</v>
      </c>
      <c r="G1358" s="2">
        <v>0</v>
      </c>
    </row>
    <row r="1359" spans="1:7" s="65" customFormat="1" x14ac:dyDescent="0.25">
      <c r="A1359" s="65">
        <v>135.60000000000099</v>
      </c>
      <c r="B1359" s="2">
        <v>0</v>
      </c>
      <c r="C1359" s="2">
        <v>0</v>
      </c>
      <c r="D1359" s="2">
        <v>0</v>
      </c>
      <c r="E1359" s="2">
        <v>0</v>
      </c>
      <c r="F1359" s="2">
        <v>0</v>
      </c>
      <c r="G1359" s="2">
        <v>0</v>
      </c>
    </row>
    <row r="1360" spans="1:7" s="65" customFormat="1" x14ac:dyDescent="0.25">
      <c r="A1360" s="65">
        <v>135.70000000000101</v>
      </c>
      <c r="B1360" s="2">
        <v>0</v>
      </c>
      <c r="C1360" s="2">
        <v>0</v>
      </c>
      <c r="D1360" s="2">
        <v>0</v>
      </c>
      <c r="E1360" s="2">
        <v>0</v>
      </c>
      <c r="F1360" s="2">
        <v>0</v>
      </c>
      <c r="G1360" s="2">
        <v>0</v>
      </c>
    </row>
    <row r="1361" spans="1:7" s="65" customFormat="1" x14ac:dyDescent="0.25">
      <c r="A1361" s="65">
        <v>135.80000000000101</v>
      </c>
      <c r="B1361" s="2">
        <v>0</v>
      </c>
      <c r="C1361" s="2">
        <v>0</v>
      </c>
      <c r="D1361" s="2">
        <v>0</v>
      </c>
      <c r="E1361" s="2">
        <v>0</v>
      </c>
      <c r="F1361" s="2">
        <v>0</v>
      </c>
      <c r="G1361" s="2">
        <v>0</v>
      </c>
    </row>
    <row r="1362" spans="1:7" s="65" customFormat="1" x14ac:dyDescent="0.25">
      <c r="A1362" s="65">
        <v>135.900000000001</v>
      </c>
      <c r="B1362" s="2">
        <v>0</v>
      </c>
      <c r="C1362" s="2">
        <v>0</v>
      </c>
      <c r="D1362" s="2">
        <v>0</v>
      </c>
      <c r="E1362" s="2">
        <v>0</v>
      </c>
      <c r="F1362" s="2">
        <v>0</v>
      </c>
      <c r="G1362" s="2">
        <v>0</v>
      </c>
    </row>
    <row r="1363" spans="1:7" s="65" customFormat="1" x14ac:dyDescent="0.25">
      <c r="A1363" s="65">
        <v>136.00000000000099</v>
      </c>
      <c r="B1363" s="2">
        <v>0</v>
      </c>
      <c r="C1363" s="2">
        <v>0</v>
      </c>
      <c r="D1363" s="2">
        <v>0</v>
      </c>
      <c r="E1363" s="2">
        <v>0</v>
      </c>
      <c r="F1363" s="2">
        <v>0</v>
      </c>
      <c r="G1363" s="2">
        <v>0</v>
      </c>
    </row>
    <row r="1364" spans="1:7" s="65" customFormat="1" x14ac:dyDescent="0.25">
      <c r="A1364" s="65">
        <v>136.10000000000099</v>
      </c>
      <c r="B1364" s="2">
        <v>0</v>
      </c>
      <c r="C1364" s="2">
        <v>0</v>
      </c>
      <c r="D1364" s="2">
        <v>0</v>
      </c>
      <c r="E1364" s="2">
        <v>0</v>
      </c>
      <c r="F1364" s="2">
        <v>0</v>
      </c>
      <c r="G1364" s="2">
        <v>0</v>
      </c>
    </row>
    <row r="1365" spans="1:7" s="65" customFormat="1" x14ac:dyDescent="0.25">
      <c r="A1365" s="65">
        <v>136.20000000000101</v>
      </c>
      <c r="B1365" s="2">
        <v>0</v>
      </c>
      <c r="C1365" s="2">
        <v>0</v>
      </c>
      <c r="D1365" s="2">
        <v>0</v>
      </c>
      <c r="E1365" s="2">
        <v>0</v>
      </c>
      <c r="F1365" s="2">
        <v>0</v>
      </c>
      <c r="G1365" s="2">
        <v>0</v>
      </c>
    </row>
    <row r="1366" spans="1:7" s="65" customFormat="1" x14ac:dyDescent="0.25">
      <c r="A1366" s="65">
        <v>136.30000000000101</v>
      </c>
      <c r="B1366" s="2">
        <v>0</v>
      </c>
      <c r="C1366" s="2">
        <v>0</v>
      </c>
      <c r="D1366" s="2">
        <v>0</v>
      </c>
      <c r="E1366" s="2">
        <v>0</v>
      </c>
      <c r="F1366" s="2">
        <v>0</v>
      </c>
      <c r="G1366" s="2">
        <v>0</v>
      </c>
    </row>
    <row r="1367" spans="1:7" s="65" customFormat="1" x14ac:dyDescent="0.25">
      <c r="A1367" s="65">
        <v>136.400000000001</v>
      </c>
      <c r="B1367" s="2">
        <v>0</v>
      </c>
      <c r="C1367" s="2">
        <v>0</v>
      </c>
      <c r="D1367" s="2">
        <v>0</v>
      </c>
      <c r="E1367" s="2">
        <v>0</v>
      </c>
      <c r="F1367" s="2">
        <v>0</v>
      </c>
      <c r="G1367" s="2">
        <v>0</v>
      </c>
    </row>
    <row r="1368" spans="1:7" s="65" customFormat="1" x14ac:dyDescent="0.25">
      <c r="A1368" s="65">
        <v>136.50000000000099</v>
      </c>
      <c r="B1368" s="2">
        <v>0</v>
      </c>
      <c r="C1368" s="2">
        <v>0</v>
      </c>
      <c r="D1368" s="2">
        <v>0</v>
      </c>
      <c r="E1368" s="2">
        <v>0</v>
      </c>
      <c r="F1368" s="2">
        <v>0</v>
      </c>
      <c r="G1368" s="2">
        <v>0</v>
      </c>
    </row>
    <row r="1369" spans="1:7" s="65" customFormat="1" x14ac:dyDescent="0.25">
      <c r="A1369" s="65">
        <v>136.60000000000099</v>
      </c>
      <c r="B1369" s="2">
        <v>0</v>
      </c>
      <c r="C1369" s="2">
        <v>0</v>
      </c>
      <c r="D1369" s="2">
        <v>0</v>
      </c>
      <c r="E1369" s="2">
        <v>0</v>
      </c>
      <c r="F1369" s="2">
        <v>0</v>
      </c>
      <c r="G1369" s="2">
        <v>0</v>
      </c>
    </row>
    <row r="1370" spans="1:7" s="65" customFormat="1" x14ac:dyDescent="0.25">
      <c r="A1370" s="65">
        <v>136.70000000000101</v>
      </c>
      <c r="B1370" s="2">
        <v>0</v>
      </c>
      <c r="C1370" s="2">
        <v>0</v>
      </c>
      <c r="D1370" s="2">
        <v>0</v>
      </c>
      <c r="E1370" s="2">
        <v>0</v>
      </c>
      <c r="F1370" s="2">
        <v>0</v>
      </c>
      <c r="G1370" s="2">
        <v>0</v>
      </c>
    </row>
    <row r="1371" spans="1:7" s="65" customFormat="1" x14ac:dyDescent="0.25">
      <c r="A1371" s="65">
        <v>136.80000000000101</v>
      </c>
      <c r="B1371" s="2">
        <v>0</v>
      </c>
      <c r="C1371" s="2">
        <v>0</v>
      </c>
      <c r="D1371" s="2">
        <v>0</v>
      </c>
      <c r="E1371" s="2">
        <v>0</v>
      </c>
      <c r="F1371" s="2">
        <v>0</v>
      </c>
      <c r="G1371" s="2">
        <v>0</v>
      </c>
    </row>
    <row r="1372" spans="1:7" s="65" customFormat="1" x14ac:dyDescent="0.25">
      <c r="A1372" s="65">
        <v>136.900000000001</v>
      </c>
      <c r="B1372" s="2">
        <v>0</v>
      </c>
      <c r="C1372" s="2">
        <v>0</v>
      </c>
      <c r="D1372" s="2">
        <v>0</v>
      </c>
      <c r="E1372" s="2">
        <v>0</v>
      </c>
      <c r="F1372" s="2">
        <v>0</v>
      </c>
      <c r="G1372" s="2">
        <v>0</v>
      </c>
    </row>
    <row r="1373" spans="1:7" s="65" customFormat="1" x14ac:dyDescent="0.25">
      <c r="A1373" s="65">
        <v>137.00000000000099</v>
      </c>
      <c r="B1373" s="2">
        <v>0</v>
      </c>
      <c r="C1373" s="2">
        <v>0</v>
      </c>
      <c r="D1373" s="2">
        <v>0</v>
      </c>
      <c r="E1373" s="2">
        <v>0</v>
      </c>
      <c r="F1373" s="2">
        <v>0</v>
      </c>
      <c r="G1373" s="2">
        <v>0</v>
      </c>
    </row>
    <row r="1374" spans="1:7" s="65" customFormat="1" x14ac:dyDescent="0.25">
      <c r="A1374" s="65">
        <v>137.10000000000099</v>
      </c>
      <c r="B1374" s="2">
        <v>0</v>
      </c>
      <c r="C1374" s="2">
        <v>0</v>
      </c>
      <c r="D1374" s="2">
        <v>0</v>
      </c>
      <c r="E1374" s="2">
        <v>0</v>
      </c>
      <c r="F1374" s="2">
        <v>0</v>
      </c>
      <c r="G1374" s="2">
        <v>0</v>
      </c>
    </row>
    <row r="1375" spans="1:7" s="65" customFormat="1" x14ac:dyDescent="0.25">
      <c r="A1375" s="65">
        <v>137.20000000000101</v>
      </c>
      <c r="B1375" s="2">
        <v>0</v>
      </c>
      <c r="C1375" s="2">
        <v>0</v>
      </c>
      <c r="D1375" s="2">
        <v>0</v>
      </c>
      <c r="E1375" s="2">
        <v>0</v>
      </c>
      <c r="F1375" s="2">
        <v>0</v>
      </c>
      <c r="G1375" s="2">
        <v>0</v>
      </c>
    </row>
    <row r="1376" spans="1:7" s="65" customFormat="1" x14ac:dyDescent="0.25">
      <c r="A1376" s="65">
        <v>137.30000000000101</v>
      </c>
      <c r="B1376" s="2">
        <v>0</v>
      </c>
      <c r="C1376" s="2">
        <v>0</v>
      </c>
      <c r="D1376" s="2">
        <v>0</v>
      </c>
      <c r="E1376" s="2">
        <v>0</v>
      </c>
      <c r="F1376" s="2">
        <v>0</v>
      </c>
      <c r="G1376" s="2">
        <v>0</v>
      </c>
    </row>
    <row r="1377" spans="1:7" s="65" customFormat="1" x14ac:dyDescent="0.25">
      <c r="A1377" s="65">
        <v>137.400000000001</v>
      </c>
      <c r="B1377" s="2">
        <v>0</v>
      </c>
      <c r="C1377" s="2">
        <v>0</v>
      </c>
      <c r="D1377" s="2">
        <v>0</v>
      </c>
      <c r="E1377" s="2">
        <v>0</v>
      </c>
      <c r="F1377" s="2">
        <v>0</v>
      </c>
      <c r="G1377" s="2">
        <v>0</v>
      </c>
    </row>
    <row r="1378" spans="1:7" s="65" customFormat="1" x14ac:dyDescent="0.25">
      <c r="A1378" s="65">
        <v>137.50000000000099</v>
      </c>
      <c r="B1378" s="2">
        <v>0</v>
      </c>
      <c r="C1378" s="2">
        <v>0</v>
      </c>
      <c r="D1378" s="2">
        <v>0</v>
      </c>
      <c r="E1378" s="2">
        <v>0</v>
      </c>
      <c r="F1378" s="2">
        <v>0</v>
      </c>
      <c r="G1378" s="2">
        <v>0</v>
      </c>
    </row>
    <row r="1379" spans="1:7" s="65" customFormat="1" x14ac:dyDescent="0.25">
      <c r="A1379" s="65">
        <v>137.60000000000099</v>
      </c>
      <c r="B1379" s="2">
        <v>0</v>
      </c>
      <c r="C1379" s="2">
        <v>0</v>
      </c>
      <c r="D1379" s="2">
        <v>0</v>
      </c>
      <c r="E1379" s="2">
        <v>0</v>
      </c>
      <c r="F1379" s="2">
        <v>0</v>
      </c>
      <c r="G1379" s="2">
        <v>0</v>
      </c>
    </row>
    <row r="1380" spans="1:7" s="65" customFormat="1" x14ac:dyDescent="0.25">
      <c r="A1380" s="65">
        <v>137.70000000000101</v>
      </c>
      <c r="B1380" s="2">
        <v>0</v>
      </c>
      <c r="C1380" s="2">
        <v>0</v>
      </c>
      <c r="D1380" s="2">
        <v>0</v>
      </c>
      <c r="E1380" s="2">
        <v>0</v>
      </c>
      <c r="F1380" s="2">
        <v>0</v>
      </c>
      <c r="G1380" s="2">
        <v>0</v>
      </c>
    </row>
    <row r="1381" spans="1:7" s="65" customFormat="1" x14ac:dyDescent="0.25">
      <c r="A1381" s="65">
        <v>137.80000000000101</v>
      </c>
      <c r="B1381" s="2">
        <v>0</v>
      </c>
      <c r="C1381" s="2">
        <v>0</v>
      </c>
      <c r="D1381" s="2">
        <v>0</v>
      </c>
      <c r="E1381" s="2">
        <v>0</v>
      </c>
      <c r="F1381" s="2">
        <v>0</v>
      </c>
      <c r="G1381" s="2">
        <v>0</v>
      </c>
    </row>
    <row r="1382" spans="1:7" s="65" customFormat="1" x14ac:dyDescent="0.25">
      <c r="A1382" s="65">
        <v>137.900000000001</v>
      </c>
      <c r="B1382" s="2">
        <v>0</v>
      </c>
      <c r="C1382" s="2">
        <v>0</v>
      </c>
      <c r="D1382" s="2">
        <v>0</v>
      </c>
      <c r="E1382" s="2">
        <v>0</v>
      </c>
      <c r="F1382" s="2">
        <v>0</v>
      </c>
      <c r="G1382" s="2">
        <v>0</v>
      </c>
    </row>
    <row r="1383" spans="1:7" s="65" customFormat="1" x14ac:dyDescent="0.25">
      <c r="A1383" s="65">
        <v>138.00000000000099</v>
      </c>
      <c r="B1383" s="2">
        <v>0</v>
      </c>
      <c r="C1383" s="2">
        <v>0</v>
      </c>
      <c r="D1383" s="2">
        <v>0</v>
      </c>
      <c r="E1383" s="2">
        <v>0</v>
      </c>
      <c r="F1383" s="2">
        <v>0</v>
      </c>
      <c r="G1383" s="2">
        <v>0</v>
      </c>
    </row>
    <row r="1384" spans="1:7" s="65" customFormat="1" x14ac:dyDescent="0.25">
      <c r="A1384" s="65">
        <v>138.10000000000099</v>
      </c>
      <c r="B1384" s="2">
        <v>0</v>
      </c>
      <c r="C1384" s="2">
        <v>0</v>
      </c>
      <c r="D1384" s="2">
        <v>0</v>
      </c>
      <c r="E1384" s="2">
        <v>0</v>
      </c>
      <c r="F1384" s="2">
        <v>0</v>
      </c>
      <c r="G1384" s="2">
        <v>0</v>
      </c>
    </row>
    <row r="1385" spans="1:7" s="65" customFormat="1" x14ac:dyDescent="0.25">
      <c r="A1385" s="65">
        <v>138.20000000000101</v>
      </c>
      <c r="B1385" s="2">
        <v>0</v>
      </c>
      <c r="C1385" s="2">
        <v>0</v>
      </c>
      <c r="D1385" s="2">
        <v>0</v>
      </c>
      <c r="E1385" s="2">
        <v>0</v>
      </c>
      <c r="F1385" s="2">
        <v>0</v>
      </c>
      <c r="G1385" s="2">
        <v>0</v>
      </c>
    </row>
    <row r="1386" spans="1:7" s="65" customFormat="1" x14ac:dyDescent="0.25">
      <c r="A1386" s="65">
        <v>138.30000000000101</v>
      </c>
      <c r="B1386" s="2">
        <v>0</v>
      </c>
      <c r="C1386" s="2">
        <v>0</v>
      </c>
      <c r="D1386" s="2">
        <v>0</v>
      </c>
      <c r="E1386" s="2">
        <v>0</v>
      </c>
      <c r="F1386" s="2">
        <v>0</v>
      </c>
      <c r="G1386" s="2">
        <v>0</v>
      </c>
    </row>
    <row r="1387" spans="1:7" s="65" customFormat="1" x14ac:dyDescent="0.25">
      <c r="A1387" s="65">
        <v>138.400000000001</v>
      </c>
      <c r="B1387" s="2">
        <v>0</v>
      </c>
      <c r="C1387" s="2">
        <v>0</v>
      </c>
      <c r="D1387" s="2">
        <v>0</v>
      </c>
      <c r="E1387" s="2">
        <v>0</v>
      </c>
      <c r="F1387" s="2">
        <v>0</v>
      </c>
      <c r="G1387" s="2">
        <v>0</v>
      </c>
    </row>
    <row r="1388" spans="1:7" s="65" customFormat="1" x14ac:dyDescent="0.25">
      <c r="A1388" s="65">
        <v>138.50000000000099</v>
      </c>
      <c r="B1388" s="2">
        <v>0</v>
      </c>
      <c r="C1388" s="2">
        <v>0</v>
      </c>
      <c r="D1388" s="2">
        <v>0</v>
      </c>
      <c r="E1388" s="2">
        <v>0</v>
      </c>
      <c r="F1388" s="2">
        <v>0</v>
      </c>
      <c r="G1388" s="2">
        <v>0</v>
      </c>
    </row>
    <row r="1389" spans="1:7" s="65" customFormat="1" x14ac:dyDescent="0.25">
      <c r="A1389" s="65">
        <v>138.60000000000099</v>
      </c>
      <c r="B1389" s="2">
        <v>0</v>
      </c>
      <c r="C1389" s="2">
        <v>0</v>
      </c>
      <c r="D1389" s="2">
        <v>0</v>
      </c>
      <c r="E1389" s="2">
        <v>0</v>
      </c>
      <c r="F1389" s="2">
        <v>0</v>
      </c>
      <c r="G1389" s="2">
        <v>0</v>
      </c>
    </row>
    <row r="1390" spans="1:7" s="65" customFormat="1" x14ac:dyDescent="0.25">
      <c r="A1390" s="65">
        <v>138.70000000000101</v>
      </c>
      <c r="B1390" s="2">
        <v>0</v>
      </c>
      <c r="C1390" s="2">
        <v>0</v>
      </c>
      <c r="D1390" s="2">
        <v>0</v>
      </c>
      <c r="E1390" s="2">
        <v>0</v>
      </c>
      <c r="F1390" s="2">
        <v>0</v>
      </c>
      <c r="G1390" s="2">
        <v>0</v>
      </c>
    </row>
    <row r="1391" spans="1:7" s="65" customFormat="1" x14ac:dyDescent="0.25">
      <c r="A1391" s="65">
        <v>138.80000000000101</v>
      </c>
      <c r="B1391" s="2">
        <v>0</v>
      </c>
      <c r="C1391" s="2">
        <v>0</v>
      </c>
      <c r="D1391" s="2">
        <v>0</v>
      </c>
      <c r="E1391" s="2">
        <v>0</v>
      </c>
      <c r="F1391" s="2">
        <v>0</v>
      </c>
      <c r="G1391" s="2">
        <v>0</v>
      </c>
    </row>
    <row r="1392" spans="1:7" s="65" customFormat="1" x14ac:dyDescent="0.25">
      <c r="A1392" s="65">
        <v>138.900000000001</v>
      </c>
      <c r="B1392" s="2">
        <v>0</v>
      </c>
      <c r="C1392" s="2">
        <v>0</v>
      </c>
      <c r="D1392" s="2">
        <v>0</v>
      </c>
      <c r="E1392" s="2">
        <v>0</v>
      </c>
      <c r="F1392" s="2">
        <v>0</v>
      </c>
      <c r="G1392" s="2">
        <v>0</v>
      </c>
    </row>
    <row r="1393" spans="1:7" s="65" customFormat="1" x14ac:dyDescent="0.25">
      <c r="A1393" s="65">
        <v>139.00000000000099</v>
      </c>
      <c r="B1393" s="2">
        <v>0</v>
      </c>
      <c r="C1393" s="2">
        <v>0</v>
      </c>
      <c r="D1393" s="2">
        <v>0</v>
      </c>
      <c r="E1393" s="2">
        <v>0</v>
      </c>
      <c r="F1393" s="2">
        <v>0</v>
      </c>
      <c r="G1393" s="2">
        <v>0</v>
      </c>
    </row>
    <row r="1394" spans="1:7" s="65" customFormat="1" x14ac:dyDescent="0.25">
      <c r="A1394" s="65">
        <v>139.10000000000099</v>
      </c>
      <c r="B1394" s="2">
        <v>0</v>
      </c>
      <c r="C1394" s="2">
        <v>0</v>
      </c>
      <c r="D1394" s="2">
        <v>0</v>
      </c>
      <c r="E1394" s="2">
        <v>0</v>
      </c>
      <c r="F1394" s="2">
        <v>0</v>
      </c>
      <c r="G1394" s="2">
        <v>0</v>
      </c>
    </row>
    <row r="1395" spans="1:7" s="65" customFormat="1" x14ac:dyDescent="0.25">
      <c r="A1395" s="65">
        <v>139.20000000000101</v>
      </c>
      <c r="B1395" s="2">
        <v>0</v>
      </c>
      <c r="C1395" s="2">
        <v>0</v>
      </c>
      <c r="D1395" s="2">
        <v>0</v>
      </c>
      <c r="E1395" s="2">
        <v>0</v>
      </c>
      <c r="F1395" s="2">
        <v>0</v>
      </c>
      <c r="G1395" s="2">
        <v>0</v>
      </c>
    </row>
    <row r="1396" spans="1:7" s="65" customFormat="1" x14ac:dyDescent="0.25">
      <c r="A1396" s="65">
        <v>139.30000000000101</v>
      </c>
      <c r="B1396" s="2">
        <v>0</v>
      </c>
      <c r="C1396" s="2">
        <v>0</v>
      </c>
      <c r="D1396" s="2">
        <v>0</v>
      </c>
      <c r="E1396" s="2">
        <v>0</v>
      </c>
      <c r="F1396" s="2">
        <v>0</v>
      </c>
      <c r="G1396" s="2">
        <v>0</v>
      </c>
    </row>
    <row r="1397" spans="1:7" s="65" customFormat="1" x14ac:dyDescent="0.25">
      <c r="A1397" s="65">
        <v>139.400000000001</v>
      </c>
      <c r="B1397" s="2">
        <v>0</v>
      </c>
      <c r="C1397" s="2">
        <v>0</v>
      </c>
      <c r="D1397" s="2">
        <v>0</v>
      </c>
      <c r="E1397" s="2">
        <v>0</v>
      </c>
      <c r="F1397" s="2">
        <v>0</v>
      </c>
      <c r="G1397" s="2">
        <v>0</v>
      </c>
    </row>
    <row r="1398" spans="1:7" s="65" customFormat="1" x14ac:dyDescent="0.25">
      <c r="A1398" s="65">
        <v>139.50000000000099</v>
      </c>
      <c r="B1398" s="2">
        <v>0</v>
      </c>
      <c r="C1398" s="2">
        <v>0</v>
      </c>
      <c r="D1398" s="2">
        <v>0</v>
      </c>
      <c r="E1398" s="2">
        <v>0</v>
      </c>
      <c r="F1398" s="2">
        <v>0</v>
      </c>
      <c r="G1398" s="2">
        <v>0</v>
      </c>
    </row>
    <row r="1399" spans="1:7" s="65" customFormat="1" x14ac:dyDescent="0.25">
      <c r="A1399" s="65">
        <v>139.60000000000099</v>
      </c>
      <c r="B1399" s="2">
        <v>0</v>
      </c>
      <c r="C1399" s="2">
        <v>0</v>
      </c>
      <c r="D1399" s="2">
        <v>0</v>
      </c>
      <c r="E1399" s="2">
        <v>0</v>
      </c>
      <c r="F1399" s="2">
        <v>0</v>
      </c>
      <c r="G1399" s="2">
        <v>0</v>
      </c>
    </row>
    <row r="1400" spans="1:7" s="65" customFormat="1" x14ac:dyDescent="0.25">
      <c r="A1400" s="65">
        <v>139.70000000000101</v>
      </c>
      <c r="B1400" s="2">
        <v>0</v>
      </c>
      <c r="C1400" s="2">
        <v>0</v>
      </c>
      <c r="D1400" s="2">
        <v>0</v>
      </c>
      <c r="E1400" s="2">
        <v>0</v>
      </c>
      <c r="F1400" s="2">
        <v>0</v>
      </c>
      <c r="G1400" s="2">
        <v>0</v>
      </c>
    </row>
    <row r="1401" spans="1:7" s="65" customFormat="1" x14ac:dyDescent="0.25">
      <c r="A1401" s="65">
        <v>139.80000000000101</v>
      </c>
      <c r="B1401" s="2">
        <v>0</v>
      </c>
      <c r="C1401" s="2">
        <v>0</v>
      </c>
      <c r="D1401" s="2">
        <v>0</v>
      </c>
      <c r="E1401" s="2">
        <v>0</v>
      </c>
      <c r="F1401" s="2">
        <v>0</v>
      </c>
      <c r="G1401" s="2">
        <v>0</v>
      </c>
    </row>
    <row r="1402" spans="1:7" s="65" customFormat="1" x14ac:dyDescent="0.25">
      <c r="A1402" s="65">
        <v>139.900000000001</v>
      </c>
      <c r="B1402" s="2">
        <v>0</v>
      </c>
      <c r="C1402" s="2">
        <v>0</v>
      </c>
      <c r="D1402" s="2">
        <v>0</v>
      </c>
      <c r="E1402" s="2">
        <v>0</v>
      </c>
      <c r="F1402" s="2">
        <v>0</v>
      </c>
      <c r="G1402" s="2">
        <v>0</v>
      </c>
    </row>
    <row r="1403" spans="1:7" s="65" customFormat="1" x14ac:dyDescent="0.25">
      <c r="A1403" s="65">
        <v>140.00000000000099</v>
      </c>
      <c r="B1403" s="2">
        <v>0</v>
      </c>
      <c r="C1403" s="2">
        <v>0</v>
      </c>
      <c r="D1403" s="2">
        <v>0</v>
      </c>
      <c r="E1403" s="2">
        <v>0</v>
      </c>
      <c r="F1403" s="2">
        <v>0</v>
      </c>
      <c r="G1403" s="2">
        <v>0</v>
      </c>
    </row>
    <row r="1404" spans="1:7" s="65" customFormat="1" x14ac:dyDescent="0.25">
      <c r="A1404" s="65">
        <v>140.10000000000099</v>
      </c>
      <c r="B1404" s="2">
        <v>0</v>
      </c>
      <c r="C1404" s="2">
        <v>0</v>
      </c>
      <c r="D1404" s="2">
        <v>0</v>
      </c>
      <c r="E1404" s="2">
        <v>0</v>
      </c>
      <c r="F1404" s="2">
        <v>0</v>
      </c>
      <c r="G1404" s="2">
        <v>0</v>
      </c>
    </row>
    <row r="1405" spans="1:7" s="65" customFormat="1" x14ac:dyDescent="0.25">
      <c r="A1405" s="65">
        <v>140.20000000000101</v>
      </c>
      <c r="B1405" s="2">
        <v>0</v>
      </c>
      <c r="C1405" s="2">
        <v>0</v>
      </c>
      <c r="D1405" s="2">
        <v>0</v>
      </c>
      <c r="E1405" s="2">
        <v>0</v>
      </c>
      <c r="F1405" s="2">
        <v>0</v>
      </c>
      <c r="G1405" s="2">
        <v>0</v>
      </c>
    </row>
    <row r="1406" spans="1:7" s="65" customFormat="1" x14ac:dyDescent="0.25">
      <c r="A1406" s="65">
        <v>140.30000000000101</v>
      </c>
      <c r="B1406" s="2">
        <v>0</v>
      </c>
      <c r="C1406" s="2">
        <v>0</v>
      </c>
      <c r="D1406" s="2">
        <v>0</v>
      </c>
      <c r="E1406" s="2">
        <v>0</v>
      </c>
      <c r="F1406" s="2">
        <v>0</v>
      </c>
      <c r="G1406" s="2">
        <v>0</v>
      </c>
    </row>
    <row r="1407" spans="1:7" s="65" customFormat="1" x14ac:dyDescent="0.25">
      <c r="A1407" s="65">
        <v>140.400000000001</v>
      </c>
      <c r="B1407" s="2">
        <v>0</v>
      </c>
      <c r="C1407" s="2">
        <v>0</v>
      </c>
      <c r="D1407" s="2">
        <v>0</v>
      </c>
      <c r="E1407" s="2">
        <v>0</v>
      </c>
      <c r="F1407" s="2">
        <v>0</v>
      </c>
      <c r="G1407" s="2">
        <v>0</v>
      </c>
    </row>
    <row r="1408" spans="1:7" s="65" customFormat="1" x14ac:dyDescent="0.25">
      <c r="A1408" s="65">
        <v>140.50000000000099</v>
      </c>
      <c r="B1408" s="2">
        <v>0</v>
      </c>
      <c r="C1408" s="2">
        <v>0</v>
      </c>
      <c r="D1408" s="2">
        <v>0</v>
      </c>
      <c r="E1408" s="2">
        <v>0</v>
      </c>
      <c r="F1408" s="2">
        <v>0</v>
      </c>
      <c r="G1408" s="2">
        <v>0</v>
      </c>
    </row>
    <row r="1409" spans="1:7" s="65" customFormat="1" x14ac:dyDescent="0.25">
      <c r="A1409" s="65">
        <v>140.60000000000099</v>
      </c>
      <c r="B1409" s="2">
        <v>0</v>
      </c>
      <c r="C1409" s="2">
        <v>0</v>
      </c>
      <c r="D1409" s="2">
        <v>0</v>
      </c>
      <c r="E1409" s="2">
        <v>0</v>
      </c>
      <c r="F1409" s="2">
        <v>0</v>
      </c>
      <c r="G1409" s="2">
        <v>0</v>
      </c>
    </row>
    <row r="1410" spans="1:7" s="65" customFormat="1" x14ac:dyDescent="0.25">
      <c r="A1410" s="65">
        <v>140.70000000000101</v>
      </c>
      <c r="B1410" s="2">
        <v>0</v>
      </c>
      <c r="C1410" s="2">
        <v>0</v>
      </c>
      <c r="D1410" s="2">
        <v>0</v>
      </c>
      <c r="E1410" s="2">
        <v>0</v>
      </c>
      <c r="F1410" s="2">
        <v>0</v>
      </c>
      <c r="G1410" s="2">
        <v>0</v>
      </c>
    </row>
    <row r="1411" spans="1:7" s="65" customFormat="1" x14ac:dyDescent="0.25">
      <c r="A1411" s="65">
        <v>140.80000000000101</v>
      </c>
      <c r="B1411" s="2">
        <v>0</v>
      </c>
      <c r="C1411" s="2">
        <v>0</v>
      </c>
      <c r="D1411" s="2">
        <v>0</v>
      </c>
      <c r="E1411" s="2">
        <v>0</v>
      </c>
      <c r="F1411" s="2">
        <v>0</v>
      </c>
      <c r="G1411" s="2">
        <v>0</v>
      </c>
    </row>
    <row r="1412" spans="1:7" s="65" customFormat="1" x14ac:dyDescent="0.25">
      <c r="A1412" s="65">
        <v>140.900000000001</v>
      </c>
      <c r="B1412" s="2">
        <v>0</v>
      </c>
      <c r="C1412" s="2">
        <v>0</v>
      </c>
      <c r="D1412" s="2">
        <v>0</v>
      </c>
      <c r="E1412" s="2">
        <v>0</v>
      </c>
      <c r="F1412" s="2">
        <v>0</v>
      </c>
      <c r="G1412" s="2">
        <v>0</v>
      </c>
    </row>
    <row r="1413" spans="1:7" s="65" customFormat="1" x14ac:dyDescent="0.25">
      <c r="A1413" s="65">
        <v>141.00000000000099</v>
      </c>
      <c r="B1413" s="2">
        <v>0</v>
      </c>
      <c r="C1413" s="2">
        <v>0</v>
      </c>
      <c r="D1413" s="2">
        <v>0</v>
      </c>
      <c r="E1413" s="2">
        <v>0</v>
      </c>
      <c r="F1413" s="2">
        <v>0</v>
      </c>
      <c r="G1413" s="2">
        <v>0</v>
      </c>
    </row>
    <row r="1414" spans="1:7" s="65" customFormat="1" x14ac:dyDescent="0.25">
      <c r="A1414" s="65">
        <v>141.10000000000099</v>
      </c>
      <c r="B1414" s="2">
        <v>0</v>
      </c>
      <c r="C1414" s="2">
        <v>0</v>
      </c>
      <c r="D1414" s="2">
        <v>0</v>
      </c>
      <c r="E1414" s="2">
        <v>0</v>
      </c>
      <c r="F1414" s="2">
        <v>0</v>
      </c>
      <c r="G1414" s="2">
        <v>0</v>
      </c>
    </row>
    <row r="1415" spans="1:7" s="65" customFormat="1" x14ac:dyDescent="0.25">
      <c r="A1415" s="65">
        <v>141.20000000000101</v>
      </c>
      <c r="B1415" s="2">
        <v>0</v>
      </c>
      <c r="C1415" s="2">
        <v>0</v>
      </c>
      <c r="D1415" s="2">
        <v>0</v>
      </c>
      <c r="E1415" s="2">
        <v>0</v>
      </c>
      <c r="F1415" s="2">
        <v>0</v>
      </c>
      <c r="G1415" s="2">
        <v>0</v>
      </c>
    </row>
    <row r="1416" spans="1:7" s="65" customFormat="1" x14ac:dyDescent="0.25">
      <c r="A1416" s="65">
        <v>141.30000000000101</v>
      </c>
      <c r="B1416" s="2">
        <v>0</v>
      </c>
      <c r="C1416" s="2">
        <v>0</v>
      </c>
      <c r="D1416" s="2">
        <v>0</v>
      </c>
      <c r="E1416" s="2">
        <v>0</v>
      </c>
      <c r="F1416" s="2">
        <v>0</v>
      </c>
      <c r="G1416" s="2">
        <v>0</v>
      </c>
    </row>
    <row r="1417" spans="1:7" s="65" customFormat="1" x14ac:dyDescent="0.25">
      <c r="A1417" s="65">
        <v>141.400000000001</v>
      </c>
      <c r="B1417" s="2">
        <v>0</v>
      </c>
      <c r="C1417" s="2">
        <v>0</v>
      </c>
      <c r="D1417" s="2">
        <v>0</v>
      </c>
      <c r="E1417" s="2">
        <v>0</v>
      </c>
      <c r="F1417" s="2">
        <v>0</v>
      </c>
      <c r="G1417" s="2">
        <v>0</v>
      </c>
    </row>
    <row r="1418" spans="1:7" s="65" customFormat="1" x14ac:dyDescent="0.25">
      <c r="A1418" s="65">
        <v>141.50000000000099</v>
      </c>
      <c r="B1418" s="2">
        <v>0</v>
      </c>
      <c r="C1418" s="2">
        <v>0</v>
      </c>
      <c r="D1418" s="2">
        <v>0</v>
      </c>
      <c r="E1418" s="2">
        <v>0</v>
      </c>
      <c r="F1418" s="2">
        <v>0</v>
      </c>
      <c r="G1418" s="2">
        <v>0</v>
      </c>
    </row>
    <row r="1419" spans="1:7" s="65" customFormat="1" x14ac:dyDescent="0.25">
      <c r="A1419" s="65">
        <v>141.60000000000099</v>
      </c>
      <c r="B1419" s="2">
        <v>0</v>
      </c>
      <c r="C1419" s="2">
        <v>0</v>
      </c>
      <c r="D1419" s="2">
        <v>0</v>
      </c>
      <c r="E1419" s="2">
        <v>0</v>
      </c>
      <c r="F1419" s="2">
        <v>0</v>
      </c>
      <c r="G1419" s="2">
        <v>0</v>
      </c>
    </row>
    <row r="1420" spans="1:7" s="65" customFormat="1" x14ac:dyDescent="0.25">
      <c r="A1420" s="65">
        <v>141.70000000000101</v>
      </c>
      <c r="B1420" s="2">
        <v>0</v>
      </c>
      <c r="C1420" s="2">
        <v>0</v>
      </c>
      <c r="D1420" s="2">
        <v>0</v>
      </c>
      <c r="E1420" s="2">
        <v>0</v>
      </c>
      <c r="F1420" s="2">
        <v>0</v>
      </c>
      <c r="G1420" s="2">
        <v>0</v>
      </c>
    </row>
    <row r="1421" spans="1:7" s="65" customFormat="1" x14ac:dyDescent="0.25">
      <c r="A1421" s="65">
        <v>141.80000000000101</v>
      </c>
      <c r="B1421" s="2">
        <v>0</v>
      </c>
      <c r="C1421" s="2">
        <v>0</v>
      </c>
      <c r="D1421" s="2">
        <v>0</v>
      </c>
      <c r="E1421" s="2">
        <v>0</v>
      </c>
      <c r="F1421" s="2">
        <v>0</v>
      </c>
      <c r="G1421" s="2">
        <v>0</v>
      </c>
    </row>
    <row r="1422" spans="1:7" s="65" customFormat="1" x14ac:dyDescent="0.25">
      <c r="A1422" s="65">
        <v>141.900000000001</v>
      </c>
      <c r="B1422" s="2">
        <v>0</v>
      </c>
      <c r="C1422" s="2">
        <v>0</v>
      </c>
      <c r="D1422" s="2">
        <v>0</v>
      </c>
      <c r="E1422" s="2">
        <v>0</v>
      </c>
      <c r="F1422" s="2">
        <v>0</v>
      </c>
      <c r="G1422" s="2">
        <v>0</v>
      </c>
    </row>
    <row r="1423" spans="1:7" s="65" customFormat="1" x14ac:dyDescent="0.25">
      <c r="A1423" s="65">
        <v>142.00000000000099</v>
      </c>
      <c r="B1423" s="2">
        <v>0</v>
      </c>
      <c r="C1423" s="2">
        <v>0</v>
      </c>
      <c r="D1423" s="2">
        <v>0</v>
      </c>
      <c r="E1423" s="2">
        <v>0</v>
      </c>
      <c r="F1423" s="2">
        <v>0</v>
      </c>
      <c r="G1423" s="2">
        <v>0</v>
      </c>
    </row>
    <row r="1424" spans="1:7" s="65" customFormat="1" x14ac:dyDescent="0.25">
      <c r="A1424" s="65">
        <v>142.10000000000099</v>
      </c>
      <c r="B1424" s="2">
        <v>0</v>
      </c>
      <c r="C1424" s="2">
        <v>0</v>
      </c>
      <c r="D1424" s="2">
        <v>0</v>
      </c>
      <c r="E1424" s="2">
        <v>0</v>
      </c>
      <c r="F1424" s="2">
        <v>0</v>
      </c>
      <c r="G1424" s="2">
        <v>0</v>
      </c>
    </row>
    <row r="1425" spans="1:7" s="65" customFormat="1" x14ac:dyDescent="0.25">
      <c r="A1425" s="65">
        <v>142.20000000000101</v>
      </c>
      <c r="B1425" s="2">
        <v>0</v>
      </c>
      <c r="C1425" s="2">
        <v>0</v>
      </c>
      <c r="D1425" s="2">
        <v>0</v>
      </c>
      <c r="E1425" s="2">
        <v>0</v>
      </c>
      <c r="F1425" s="2">
        <v>0</v>
      </c>
      <c r="G1425" s="2">
        <v>0</v>
      </c>
    </row>
    <row r="1426" spans="1:7" s="65" customFormat="1" x14ac:dyDescent="0.25">
      <c r="A1426" s="65">
        <v>142.30000000000101</v>
      </c>
      <c r="B1426" s="2">
        <v>0</v>
      </c>
      <c r="C1426" s="2">
        <v>0</v>
      </c>
      <c r="D1426" s="2">
        <v>0</v>
      </c>
      <c r="E1426" s="2">
        <v>0</v>
      </c>
      <c r="F1426" s="2">
        <v>0</v>
      </c>
      <c r="G1426" s="2">
        <v>0</v>
      </c>
    </row>
    <row r="1427" spans="1:7" s="65" customFormat="1" x14ac:dyDescent="0.25">
      <c r="A1427" s="65">
        <v>142.400000000001</v>
      </c>
      <c r="B1427" s="2">
        <v>0</v>
      </c>
      <c r="C1427" s="2">
        <v>0</v>
      </c>
      <c r="D1427" s="2">
        <v>0</v>
      </c>
      <c r="E1427" s="2">
        <v>0</v>
      </c>
      <c r="F1427" s="2">
        <v>0</v>
      </c>
      <c r="G1427" s="2">
        <v>0</v>
      </c>
    </row>
    <row r="1428" spans="1:7" s="65" customFormat="1" x14ac:dyDescent="0.25">
      <c r="A1428" s="65">
        <v>142.50000000000099</v>
      </c>
      <c r="B1428" s="2">
        <v>0</v>
      </c>
      <c r="C1428" s="2">
        <v>0</v>
      </c>
      <c r="D1428" s="2">
        <v>0</v>
      </c>
      <c r="E1428" s="2">
        <v>0</v>
      </c>
      <c r="F1428" s="2">
        <v>0</v>
      </c>
      <c r="G1428" s="2">
        <v>0</v>
      </c>
    </row>
    <row r="1429" spans="1:7" s="65" customFormat="1" x14ac:dyDescent="0.25">
      <c r="A1429" s="65">
        <v>142.60000000000099</v>
      </c>
      <c r="B1429" s="2">
        <v>0</v>
      </c>
      <c r="C1429" s="2">
        <v>0</v>
      </c>
      <c r="D1429" s="2">
        <v>0</v>
      </c>
      <c r="E1429" s="2">
        <v>0</v>
      </c>
      <c r="F1429" s="2">
        <v>0</v>
      </c>
      <c r="G1429" s="2">
        <v>0</v>
      </c>
    </row>
    <row r="1430" spans="1:7" s="65" customFormat="1" x14ac:dyDescent="0.25">
      <c r="A1430" s="65">
        <v>142.70000000000101</v>
      </c>
      <c r="B1430" s="2">
        <v>0</v>
      </c>
      <c r="C1430" s="2">
        <v>0</v>
      </c>
      <c r="D1430" s="2">
        <v>0</v>
      </c>
      <c r="E1430" s="2">
        <v>0</v>
      </c>
      <c r="F1430" s="2">
        <v>0</v>
      </c>
      <c r="G1430" s="2">
        <v>0</v>
      </c>
    </row>
    <row r="1431" spans="1:7" s="65" customFormat="1" x14ac:dyDescent="0.25">
      <c r="A1431" s="65">
        <v>142.80000000000101</v>
      </c>
      <c r="B1431" s="2">
        <v>0</v>
      </c>
      <c r="C1431" s="2">
        <v>0</v>
      </c>
      <c r="D1431" s="2">
        <v>0</v>
      </c>
      <c r="E1431" s="2">
        <v>0</v>
      </c>
      <c r="F1431" s="2">
        <v>0</v>
      </c>
      <c r="G1431" s="2">
        <v>0</v>
      </c>
    </row>
    <row r="1432" spans="1:7" s="65" customFormat="1" x14ac:dyDescent="0.25">
      <c r="A1432" s="65">
        <v>142.900000000001</v>
      </c>
      <c r="B1432" s="2">
        <v>0</v>
      </c>
      <c r="C1432" s="2">
        <v>0</v>
      </c>
      <c r="D1432" s="2">
        <v>0</v>
      </c>
      <c r="E1432" s="2">
        <v>0</v>
      </c>
      <c r="F1432" s="2">
        <v>0</v>
      </c>
      <c r="G1432" s="2">
        <v>0</v>
      </c>
    </row>
    <row r="1433" spans="1:7" s="65" customFormat="1" x14ac:dyDescent="0.25">
      <c r="A1433" s="65">
        <v>143.00000000000099</v>
      </c>
      <c r="B1433" s="2">
        <v>0</v>
      </c>
      <c r="C1433" s="2">
        <v>0</v>
      </c>
      <c r="D1433" s="2">
        <v>0</v>
      </c>
      <c r="E1433" s="2">
        <v>0</v>
      </c>
      <c r="F1433" s="2">
        <v>0</v>
      </c>
      <c r="G1433" s="2">
        <v>0</v>
      </c>
    </row>
    <row r="1434" spans="1:7" s="65" customFormat="1" x14ac:dyDescent="0.25">
      <c r="A1434" s="65">
        <v>143.10000000000099</v>
      </c>
      <c r="B1434" s="2">
        <v>0</v>
      </c>
      <c r="C1434" s="2">
        <v>0</v>
      </c>
      <c r="D1434" s="2">
        <v>0</v>
      </c>
      <c r="E1434" s="2">
        <v>0</v>
      </c>
      <c r="F1434" s="2">
        <v>0</v>
      </c>
      <c r="G1434" s="2">
        <v>0</v>
      </c>
    </row>
    <row r="1435" spans="1:7" s="65" customFormat="1" x14ac:dyDescent="0.25">
      <c r="A1435" s="65">
        <v>143.20000000000101</v>
      </c>
      <c r="B1435" s="2">
        <v>0</v>
      </c>
      <c r="C1435" s="2">
        <v>0</v>
      </c>
      <c r="D1435" s="2">
        <v>0</v>
      </c>
      <c r="E1435" s="2">
        <v>0</v>
      </c>
      <c r="F1435" s="2">
        <v>0</v>
      </c>
      <c r="G1435" s="2">
        <v>0</v>
      </c>
    </row>
    <row r="1436" spans="1:7" s="65" customFormat="1" x14ac:dyDescent="0.25">
      <c r="A1436" s="65">
        <v>143.30000000000101</v>
      </c>
      <c r="B1436" s="2">
        <v>0</v>
      </c>
      <c r="C1436" s="2">
        <v>0</v>
      </c>
      <c r="D1436" s="2">
        <v>0</v>
      </c>
      <c r="E1436" s="2">
        <v>0</v>
      </c>
      <c r="F1436" s="2">
        <v>0</v>
      </c>
      <c r="G1436" s="2">
        <v>0</v>
      </c>
    </row>
    <row r="1437" spans="1:7" s="65" customFormat="1" x14ac:dyDescent="0.25">
      <c r="A1437" s="65">
        <v>143.400000000001</v>
      </c>
      <c r="B1437" s="2">
        <v>0</v>
      </c>
      <c r="C1437" s="2">
        <v>0</v>
      </c>
      <c r="D1437" s="2">
        <v>0</v>
      </c>
      <c r="E1437" s="2">
        <v>0</v>
      </c>
      <c r="F1437" s="2">
        <v>0</v>
      </c>
      <c r="G1437" s="2">
        <v>0</v>
      </c>
    </row>
    <row r="1438" spans="1:7" s="65" customFormat="1" x14ac:dyDescent="0.25">
      <c r="A1438" s="65">
        <v>143.50000000000099</v>
      </c>
      <c r="B1438" s="2">
        <v>0</v>
      </c>
      <c r="C1438" s="2">
        <v>0</v>
      </c>
      <c r="D1438" s="2">
        <v>0</v>
      </c>
      <c r="E1438" s="2">
        <v>0</v>
      </c>
      <c r="F1438" s="2">
        <v>0</v>
      </c>
      <c r="G1438" s="2">
        <v>0</v>
      </c>
    </row>
    <row r="1439" spans="1:7" s="65" customFormat="1" x14ac:dyDescent="0.25">
      <c r="A1439" s="65">
        <v>143.60000000000099</v>
      </c>
      <c r="B1439" s="2">
        <v>0</v>
      </c>
      <c r="C1439" s="2">
        <v>0</v>
      </c>
      <c r="D1439" s="2">
        <v>0</v>
      </c>
      <c r="E1439" s="2">
        <v>0</v>
      </c>
      <c r="F1439" s="2">
        <v>0</v>
      </c>
      <c r="G1439" s="2">
        <v>0</v>
      </c>
    </row>
    <row r="1440" spans="1:7" s="65" customFormat="1" x14ac:dyDescent="0.25">
      <c r="A1440" s="65">
        <v>143.70000000000101</v>
      </c>
      <c r="B1440" s="2">
        <v>0</v>
      </c>
      <c r="C1440" s="2">
        <v>0</v>
      </c>
      <c r="D1440" s="2">
        <v>0</v>
      </c>
      <c r="E1440" s="2">
        <v>0</v>
      </c>
      <c r="F1440" s="2">
        <v>0</v>
      </c>
      <c r="G1440" s="2">
        <v>0</v>
      </c>
    </row>
    <row r="1441" spans="1:7" s="65" customFormat="1" x14ac:dyDescent="0.25">
      <c r="A1441" s="65">
        <v>143.80000000000101</v>
      </c>
      <c r="B1441" s="2">
        <v>0</v>
      </c>
      <c r="C1441" s="2">
        <v>0</v>
      </c>
      <c r="D1441" s="2">
        <v>0</v>
      </c>
      <c r="E1441" s="2">
        <v>0</v>
      </c>
      <c r="F1441" s="2">
        <v>0</v>
      </c>
      <c r="G1441" s="2">
        <v>0</v>
      </c>
    </row>
    <row r="1442" spans="1:7" s="65" customFormat="1" x14ac:dyDescent="0.25">
      <c r="A1442" s="65">
        <v>143.900000000001</v>
      </c>
      <c r="B1442" s="2">
        <v>0</v>
      </c>
      <c r="C1442" s="2">
        <v>0</v>
      </c>
      <c r="D1442" s="2">
        <v>0</v>
      </c>
      <c r="E1442" s="2">
        <v>0</v>
      </c>
      <c r="F1442" s="2">
        <v>0</v>
      </c>
      <c r="G1442" s="2">
        <v>0</v>
      </c>
    </row>
    <row r="1443" spans="1:7" s="65" customFormat="1" x14ac:dyDescent="0.25">
      <c r="A1443" s="65">
        <v>144.00000000000099</v>
      </c>
      <c r="B1443" s="2">
        <v>0</v>
      </c>
      <c r="C1443" s="2">
        <v>0</v>
      </c>
      <c r="D1443" s="2">
        <v>0</v>
      </c>
      <c r="E1443" s="2">
        <v>0</v>
      </c>
      <c r="F1443" s="2">
        <v>0</v>
      </c>
      <c r="G1443" s="2">
        <v>0</v>
      </c>
    </row>
    <row r="1444" spans="1:7" s="65" customFormat="1" x14ac:dyDescent="0.25">
      <c r="A1444" s="65">
        <v>144.10000000000099</v>
      </c>
      <c r="B1444" s="2">
        <v>0</v>
      </c>
      <c r="C1444" s="2">
        <v>0</v>
      </c>
      <c r="D1444" s="2">
        <v>0</v>
      </c>
      <c r="E1444" s="2">
        <v>0</v>
      </c>
      <c r="F1444" s="2">
        <v>0</v>
      </c>
      <c r="G1444" s="2">
        <v>0</v>
      </c>
    </row>
    <row r="1445" spans="1:7" s="65" customFormat="1" x14ac:dyDescent="0.25">
      <c r="A1445" s="65">
        <v>144.20000000000101</v>
      </c>
      <c r="B1445" s="2">
        <v>0</v>
      </c>
      <c r="C1445" s="2">
        <v>0</v>
      </c>
      <c r="D1445" s="2">
        <v>0</v>
      </c>
      <c r="E1445" s="2">
        <v>0</v>
      </c>
      <c r="F1445" s="2">
        <v>0</v>
      </c>
      <c r="G1445" s="2">
        <v>0</v>
      </c>
    </row>
    <row r="1446" spans="1:7" s="65" customFormat="1" x14ac:dyDescent="0.25">
      <c r="A1446" s="65">
        <v>144.30000000000101</v>
      </c>
      <c r="B1446" s="2">
        <v>0</v>
      </c>
      <c r="C1446" s="2">
        <v>0</v>
      </c>
      <c r="D1446" s="2">
        <v>0</v>
      </c>
      <c r="E1446" s="2">
        <v>0</v>
      </c>
      <c r="F1446" s="2">
        <v>0</v>
      </c>
      <c r="G1446" s="2">
        <v>0</v>
      </c>
    </row>
    <row r="1447" spans="1:7" s="65" customFormat="1" x14ac:dyDescent="0.25">
      <c r="A1447" s="65">
        <v>144.400000000001</v>
      </c>
      <c r="B1447" s="2">
        <v>0</v>
      </c>
      <c r="C1447" s="2">
        <v>0</v>
      </c>
      <c r="D1447" s="2">
        <v>0</v>
      </c>
      <c r="E1447" s="2">
        <v>0</v>
      </c>
      <c r="F1447" s="2">
        <v>0</v>
      </c>
      <c r="G1447" s="2">
        <v>0</v>
      </c>
    </row>
    <row r="1448" spans="1:7" s="65" customFormat="1" x14ac:dyDescent="0.25">
      <c r="A1448" s="65">
        <v>144.50000000000099</v>
      </c>
      <c r="B1448" s="2">
        <v>0</v>
      </c>
      <c r="C1448" s="2">
        <v>0</v>
      </c>
      <c r="D1448" s="2">
        <v>0</v>
      </c>
      <c r="E1448" s="2">
        <v>0</v>
      </c>
      <c r="F1448" s="2">
        <v>0</v>
      </c>
      <c r="G1448" s="2">
        <v>0</v>
      </c>
    </row>
    <row r="1449" spans="1:7" s="65" customFormat="1" x14ac:dyDescent="0.25">
      <c r="A1449" s="65">
        <v>144.60000000000099</v>
      </c>
      <c r="B1449" s="2">
        <v>0</v>
      </c>
      <c r="C1449" s="2">
        <v>0</v>
      </c>
      <c r="D1449" s="2">
        <v>0</v>
      </c>
      <c r="E1449" s="2">
        <v>0</v>
      </c>
      <c r="F1449" s="2">
        <v>0</v>
      </c>
      <c r="G1449" s="2">
        <v>0</v>
      </c>
    </row>
    <row r="1450" spans="1:7" s="65" customFormat="1" x14ac:dyDescent="0.25">
      <c r="A1450" s="65">
        <v>144.70000000000101</v>
      </c>
      <c r="B1450" s="2">
        <v>0</v>
      </c>
      <c r="C1450" s="2">
        <v>0</v>
      </c>
      <c r="D1450" s="2">
        <v>0</v>
      </c>
      <c r="E1450" s="2">
        <v>0</v>
      </c>
      <c r="F1450" s="2">
        <v>0</v>
      </c>
      <c r="G1450" s="2">
        <v>0</v>
      </c>
    </row>
    <row r="1451" spans="1:7" s="65" customFormat="1" x14ac:dyDescent="0.25">
      <c r="A1451" s="65">
        <v>144.80000000000101</v>
      </c>
      <c r="B1451" s="2">
        <v>0</v>
      </c>
      <c r="C1451" s="2">
        <v>0</v>
      </c>
      <c r="D1451" s="2">
        <v>0</v>
      </c>
      <c r="E1451" s="2">
        <v>0</v>
      </c>
      <c r="F1451" s="2">
        <v>0</v>
      </c>
      <c r="G1451" s="2">
        <v>0</v>
      </c>
    </row>
    <row r="1452" spans="1:7" s="65" customFormat="1" x14ac:dyDescent="0.25">
      <c r="A1452" s="65">
        <v>144.900000000001</v>
      </c>
      <c r="B1452" s="2">
        <v>0</v>
      </c>
      <c r="C1452" s="2">
        <v>0</v>
      </c>
      <c r="D1452" s="2">
        <v>0</v>
      </c>
      <c r="E1452" s="2">
        <v>0</v>
      </c>
      <c r="F1452" s="2">
        <v>0</v>
      </c>
      <c r="G1452" s="2">
        <v>0</v>
      </c>
    </row>
    <row r="1453" spans="1:7" s="65" customFormat="1" x14ac:dyDescent="0.25">
      <c r="A1453" s="65">
        <v>145.00000000000099</v>
      </c>
      <c r="B1453" s="2">
        <v>0</v>
      </c>
      <c r="C1453" s="2">
        <v>0</v>
      </c>
      <c r="D1453" s="2">
        <v>0</v>
      </c>
      <c r="E1453" s="2">
        <v>0</v>
      </c>
      <c r="F1453" s="2">
        <v>0</v>
      </c>
      <c r="G1453" s="2">
        <v>0</v>
      </c>
    </row>
    <row r="1454" spans="1:7" s="65" customFormat="1" x14ac:dyDescent="0.25">
      <c r="A1454" s="65">
        <v>145.10000000000099</v>
      </c>
      <c r="B1454" s="2">
        <v>0</v>
      </c>
      <c r="C1454" s="2">
        <v>0</v>
      </c>
      <c r="D1454" s="2">
        <v>0</v>
      </c>
      <c r="E1454" s="2">
        <v>0</v>
      </c>
      <c r="F1454" s="2">
        <v>0</v>
      </c>
      <c r="G1454" s="2">
        <v>0</v>
      </c>
    </row>
    <row r="1455" spans="1:7" s="65" customFormat="1" x14ac:dyDescent="0.25">
      <c r="A1455" s="65">
        <v>145.20000000000101</v>
      </c>
      <c r="B1455" s="2">
        <v>0</v>
      </c>
      <c r="C1455" s="2">
        <v>0</v>
      </c>
      <c r="D1455" s="2">
        <v>0</v>
      </c>
      <c r="E1455" s="2">
        <v>0</v>
      </c>
      <c r="F1455" s="2">
        <v>0</v>
      </c>
      <c r="G1455" s="2">
        <v>0</v>
      </c>
    </row>
    <row r="1456" spans="1:7" s="65" customFormat="1" x14ac:dyDescent="0.25">
      <c r="A1456" s="65">
        <v>145.30000000000101</v>
      </c>
      <c r="B1456" s="2">
        <v>0</v>
      </c>
      <c r="C1456" s="2">
        <v>0</v>
      </c>
      <c r="D1456" s="2">
        <v>0</v>
      </c>
      <c r="E1456" s="2">
        <v>0</v>
      </c>
      <c r="F1456" s="2">
        <v>0</v>
      </c>
      <c r="G1456" s="2">
        <v>0</v>
      </c>
    </row>
    <row r="1457" spans="1:7" s="65" customFormat="1" x14ac:dyDescent="0.25">
      <c r="A1457" s="65">
        <v>145.400000000001</v>
      </c>
      <c r="B1457" s="2">
        <v>0</v>
      </c>
      <c r="C1457" s="2">
        <v>0</v>
      </c>
      <c r="D1457" s="2">
        <v>0</v>
      </c>
      <c r="E1457" s="2">
        <v>0</v>
      </c>
      <c r="F1457" s="2">
        <v>0</v>
      </c>
      <c r="G1457" s="2">
        <v>0</v>
      </c>
    </row>
    <row r="1458" spans="1:7" s="65" customFormat="1" x14ac:dyDescent="0.25">
      <c r="A1458" s="65">
        <v>145.50000000000099</v>
      </c>
      <c r="B1458" s="2">
        <v>0</v>
      </c>
      <c r="C1458" s="2">
        <v>0</v>
      </c>
      <c r="D1458" s="2">
        <v>0</v>
      </c>
      <c r="E1458" s="2">
        <v>0</v>
      </c>
      <c r="F1458" s="2">
        <v>0</v>
      </c>
      <c r="G1458" s="2">
        <v>0</v>
      </c>
    </row>
    <row r="1459" spans="1:7" s="65" customFormat="1" x14ac:dyDescent="0.25">
      <c r="A1459" s="65">
        <v>145.60000000000099</v>
      </c>
      <c r="B1459" s="2">
        <v>0</v>
      </c>
      <c r="C1459" s="2">
        <v>0</v>
      </c>
      <c r="D1459" s="2">
        <v>0</v>
      </c>
      <c r="E1459" s="2">
        <v>0</v>
      </c>
      <c r="F1459" s="2">
        <v>0</v>
      </c>
      <c r="G1459" s="2">
        <v>0</v>
      </c>
    </row>
    <row r="1460" spans="1:7" s="65" customFormat="1" x14ac:dyDescent="0.25">
      <c r="A1460" s="65">
        <v>145.70000000000101</v>
      </c>
      <c r="B1460" s="2">
        <v>0</v>
      </c>
      <c r="C1460" s="2">
        <v>0</v>
      </c>
      <c r="D1460" s="2">
        <v>0</v>
      </c>
      <c r="E1460" s="2">
        <v>0</v>
      </c>
      <c r="F1460" s="2">
        <v>0</v>
      </c>
      <c r="G1460" s="2">
        <v>0</v>
      </c>
    </row>
    <row r="1461" spans="1:7" s="65" customFormat="1" x14ac:dyDescent="0.25">
      <c r="A1461" s="65">
        <v>145.80000000000101</v>
      </c>
      <c r="B1461" s="2">
        <v>0</v>
      </c>
      <c r="C1461" s="2">
        <v>0</v>
      </c>
      <c r="D1461" s="2">
        <v>0</v>
      </c>
      <c r="E1461" s="2">
        <v>0</v>
      </c>
      <c r="F1461" s="2">
        <v>0</v>
      </c>
      <c r="G1461" s="2">
        <v>0</v>
      </c>
    </row>
    <row r="1462" spans="1:7" s="65" customFormat="1" x14ac:dyDescent="0.25">
      <c r="A1462" s="65">
        <v>145.900000000001</v>
      </c>
      <c r="B1462" s="2">
        <v>0</v>
      </c>
      <c r="C1462" s="2">
        <v>0</v>
      </c>
      <c r="D1462" s="2">
        <v>0</v>
      </c>
      <c r="E1462" s="2">
        <v>0</v>
      </c>
      <c r="F1462" s="2">
        <v>0</v>
      </c>
      <c r="G1462" s="2">
        <v>0</v>
      </c>
    </row>
    <row r="1463" spans="1:7" s="65" customFormat="1" x14ac:dyDescent="0.25">
      <c r="A1463" s="65">
        <v>146.00000000000099</v>
      </c>
      <c r="B1463" s="2">
        <v>0</v>
      </c>
      <c r="C1463" s="2">
        <v>0</v>
      </c>
      <c r="D1463" s="2">
        <v>0</v>
      </c>
      <c r="E1463" s="2">
        <v>0</v>
      </c>
      <c r="F1463" s="2">
        <v>0</v>
      </c>
      <c r="G1463" s="2">
        <v>0</v>
      </c>
    </row>
    <row r="1464" spans="1:7" s="65" customFormat="1" x14ac:dyDescent="0.25">
      <c r="A1464" s="65">
        <v>146.10000000000099</v>
      </c>
      <c r="B1464" s="2">
        <v>0</v>
      </c>
      <c r="C1464" s="2">
        <v>0</v>
      </c>
      <c r="D1464" s="2">
        <v>0</v>
      </c>
      <c r="E1464" s="2">
        <v>0</v>
      </c>
      <c r="F1464" s="2">
        <v>0</v>
      </c>
      <c r="G1464" s="2">
        <v>0</v>
      </c>
    </row>
    <row r="1465" spans="1:7" s="65" customFormat="1" x14ac:dyDescent="0.25">
      <c r="A1465" s="65">
        <v>146.20000000000101</v>
      </c>
      <c r="B1465" s="2">
        <v>0</v>
      </c>
      <c r="C1465" s="2">
        <v>0</v>
      </c>
      <c r="D1465" s="2">
        <v>0</v>
      </c>
      <c r="E1465" s="2">
        <v>0</v>
      </c>
      <c r="F1465" s="2">
        <v>0</v>
      </c>
      <c r="G1465" s="2">
        <v>0</v>
      </c>
    </row>
    <row r="1466" spans="1:7" s="65" customFormat="1" x14ac:dyDescent="0.25">
      <c r="A1466" s="65">
        <v>146.30000000000101</v>
      </c>
      <c r="B1466" s="2">
        <v>0</v>
      </c>
      <c r="C1466" s="2">
        <v>0</v>
      </c>
      <c r="D1466" s="2">
        <v>0</v>
      </c>
      <c r="E1466" s="2">
        <v>0</v>
      </c>
      <c r="F1466" s="2">
        <v>0</v>
      </c>
      <c r="G1466" s="2">
        <v>0</v>
      </c>
    </row>
    <row r="1467" spans="1:7" s="65" customFormat="1" x14ac:dyDescent="0.25">
      <c r="A1467" s="65">
        <v>146.400000000001</v>
      </c>
      <c r="B1467" s="2">
        <v>0</v>
      </c>
      <c r="C1467" s="2">
        <v>0</v>
      </c>
      <c r="D1467" s="2">
        <v>0</v>
      </c>
      <c r="E1467" s="2">
        <v>0</v>
      </c>
      <c r="F1467" s="2">
        <v>0</v>
      </c>
      <c r="G1467" s="2">
        <v>0</v>
      </c>
    </row>
    <row r="1468" spans="1:7" s="65" customFormat="1" x14ac:dyDescent="0.25">
      <c r="A1468" s="65">
        <v>146.50000000000099</v>
      </c>
      <c r="B1468" s="2">
        <v>0</v>
      </c>
      <c r="C1468" s="2">
        <v>0</v>
      </c>
      <c r="D1468" s="2">
        <v>0</v>
      </c>
      <c r="E1468" s="2">
        <v>0</v>
      </c>
      <c r="F1468" s="2">
        <v>0</v>
      </c>
      <c r="G1468" s="2">
        <v>0</v>
      </c>
    </row>
    <row r="1469" spans="1:7" s="65" customFormat="1" x14ac:dyDescent="0.25">
      <c r="A1469" s="65">
        <v>146.60000000000099</v>
      </c>
      <c r="B1469" s="2">
        <v>0</v>
      </c>
      <c r="C1469" s="2">
        <v>0</v>
      </c>
      <c r="D1469" s="2">
        <v>0</v>
      </c>
      <c r="E1469" s="2">
        <v>0</v>
      </c>
      <c r="F1469" s="2">
        <v>0</v>
      </c>
      <c r="G1469" s="2">
        <v>0</v>
      </c>
    </row>
    <row r="1470" spans="1:7" s="65" customFormat="1" x14ac:dyDescent="0.25">
      <c r="A1470" s="65">
        <v>146.70000000000101</v>
      </c>
      <c r="B1470" s="2">
        <v>0</v>
      </c>
      <c r="C1470" s="2">
        <v>0</v>
      </c>
      <c r="D1470" s="2">
        <v>0</v>
      </c>
      <c r="E1470" s="2">
        <v>0</v>
      </c>
      <c r="F1470" s="2">
        <v>0</v>
      </c>
      <c r="G1470" s="2">
        <v>0</v>
      </c>
    </row>
    <row r="1471" spans="1:7" s="65" customFormat="1" x14ac:dyDescent="0.25">
      <c r="A1471" s="65">
        <v>146.80000000000101</v>
      </c>
      <c r="B1471" s="2">
        <v>0</v>
      </c>
      <c r="C1471" s="2">
        <v>0</v>
      </c>
      <c r="D1471" s="2">
        <v>0</v>
      </c>
      <c r="E1471" s="2">
        <v>0</v>
      </c>
      <c r="F1471" s="2">
        <v>0</v>
      </c>
      <c r="G1471" s="2">
        <v>0</v>
      </c>
    </row>
    <row r="1472" spans="1:7" s="65" customFormat="1" x14ac:dyDescent="0.25">
      <c r="A1472" s="65">
        <v>146.900000000001</v>
      </c>
      <c r="B1472" s="2">
        <v>0</v>
      </c>
      <c r="C1472" s="2">
        <v>0</v>
      </c>
      <c r="D1472" s="2">
        <v>0</v>
      </c>
      <c r="E1472" s="2">
        <v>0</v>
      </c>
      <c r="F1472" s="2">
        <v>0</v>
      </c>
      <c r="G1472" s="2">
        <v>0</v>
      </c>
    </row>
    <row r="1473" spans="1:7" s="65" customFormat="1" x14ac:dyDescent="0.25">
      <c r="A1473" s="65">
        <v>147.00000000000099</v>
      </c>
      <c r="B1473" s="2">
        <v>0</v>
      </c>
      <c r="C1473" s="2">
        <v>0</v>
      </c>
      <c r="D1473" s="2">
        <v>0</v>
      </c>
      <c r="E1473" s="2">
        <v>0</v>
      </c>
      <c r="F1473" s="2">
        <v>0</v>
      </c>
      <c r="G1473" s="2">
        <v>0</v>
      </c>
    </row>
    <row r="1474" spans="1:7" s="65" customFormat="1" x14ac:dyDescent="0.25">
      <c r="A1474" s="65">
        <v>147.10000000000099</v>
      </c>
      <c r="B1474" s="2">
        <v>0</v>
      </c>
      <c r="C1474" s="2">
        <v>0</v>
      </c>
      <c r="D1474" s="2">
        <v>0</v>
      </c>
      <c r="E1474" s="2">
        <v>0</v>
      </c>
      <c r="F1474" s="2">
        <v>0</v>
      </c>
      <c r="G1474" s="2">
        <v>0</v>
      </c>
    </row>
    <row r="1475" spans="1:7" s="65" customFormat="1" x14ac:dyDescent="0.25">
      <c r="A1475" s="65">
        <v>147.20000000000101</v>
      </c>
      <c r="B1475" s="2">
        <v>0</v>
      </c>
      <c r="C1475" s="2">
        <v>0</v>
      </c>
      <c r="D1475" s="2">
        <v>0</v>
      </c>
      <c r="E1475" s="2">
        <v>0</v>
      </c>
      <c r="F1475" s="2">
        <v>0</v>
      </c>
      <c r="G1475" s="2">
        <v>0</v>
      </c>
    </row>
    <row r="1476" spans="1:7" s="65" customFormat="1" x14ac:dyDescent="0.25">
      <c r="A1476" s="65">
        <v>147.30000000000101</v>
      </c>
      <c r="B1476" s="2">
        <v>0</v>
      </c>
      <c r="C1476" s="2">
        <v>0</v>
      </c>
      <c r="D1476" s="2">
        <v>0</v>
      </c>
      <c r="E1476" s="2">
        <v>0</v>
      </c>
      <c r="F1476" s="2">
        <v>0</v>
      </c>
      <c r="G1476" s="2">
        <v>0</v>
      </c>
    </row>
    <row r="1477" spans="1:7" s="65" customFormat="1" x14ac:dyDescent="0.25">
      <c r="A1477" s="65">
        <v>147.400000000001</v>
      </c>
      <c r="B1477" s="2">
        <v>0</v>
      </c>
      <c r="C1477" s="2">
        <v>0</v>
      </c>
      <c r="D1477" s="2">
        <v>0</v>
      </c>
      <c r="E1477" s="2">
        <v>0</v>
      </c>
      <c r="F1477" s="2">
        <v>0</v>
      </c>
      <c r="G1477" s="2">
        <v>0</v>
      </c>
    </row>
    <row r="1478" spans="1:7" s="65" customFormat="1" x14ac:dyDescent="0.25">
      <c r="A1478" s="65">
        <v>147.50000000000099</v>
      </c>
      <c r="B1478" s="2">
        <v>0</v>
      </c>
      <c r="C1478" s="2">
        <v>0</v>
      </c>
      <c r="D1478" s="2">
        <v>0</v>
      </c>
      <c r="E1478" s="2">
        <v>0</v>
      </c>
      <c r="F1478" s="2">
        <v>0</v>
      </c>
      <c r="G1478" s="2">
        <v>0</v>
      </c>
    </row>
    <row r="1479" spans="1:7" s="65" customFormat="1" x14ac:dyDescent="0.25">
      <c r="A1479" s="65">
        <v>147.60000000000099</v>
      </c>
      <c r="B1479" s="2">
        <v>0</v>
      </c>
      <c r="C1479" s="2">
        <v>0</v>
      </c>
      <c r="D1479" s="2">
        <v>0</v>
      </c>
      <c r="E1479" s="2">
        <v>0</v>
      </c>
      <c r="F1479" s="2">
        <v>0</v>
      </c>
      <c r="G1479" s="2">
        <v>0</v>
      </c>
    </row>
    <row r="1480" spans="1:7" s="65" customFormat="1" x14ac:dyDescent="0.25">
      <c r="A1480" s="65">
        <v>147.70000000000101</v>
      </c>
      <c r="B1480" s="2">
        <v>0</v>
      </c>
      <c r="C1480" s="2">
        <v>0</v>
      </c>
      <c r="D1480" s="2">
        <v>0</v>
      </c>
      <c r="E1480" s="2">
        <v>0</v>
      </c>
      <c r="F1480" s="2">
        <v>0</v>
      </c>
      <c r="G1480" s="2">
        <v>0</v>
      </c>
    </row>
    <row r="1481" spans="1:7" s="65" customFormat="1" x14ac:dyDescent="0.25">
      <c r="A1481" s="65">
        <v>147.80000000000101</v>
      </c>
      <c r="B1481" s="2">
        <v>0</v>
      </c>
      <c r="C1481" s="2">
        <v>0</v>
      </c>
      <c r="D1481" s="2">
        <v>0</v>
      </c>
      <c r="E1481" s="2">
        <v>0</v>
      </c>
      <c r="F1481" s="2">
        <v>0</v>
      </c>
      <c r="G1481" s="2">
        <v>0</v>
      </c>
    </row>
    <row r="1482" spans="1:7" s="65" customFormat="1" x14ac:dyDescent="0.25">
      <c r="A1482" s="65">
        <v>147.900000000001</v>
      </c>
      <c r="B1482" s="2">
        <v>0</v>
      </c>
      <c r="C1482" s="2">
        <v>0</v>
      </c>
      <c r="D1482" s="2">
        <v>0</v>
      </c>
      <c r="E1482" s="2">
        <v>0</v>
      </c>
      <c r="F1482" s="2">
        <v>0</v>
      </c>
      <c r="G1482" s="2">
        <v>0</v>
      </c>
    </row>
    <row r="1483" spans="1:7" s="65" customFormat="1" x14ac:dyDescent="0.25">
      <c r="A1483" s="65">
        <v>148.00000000000099</v>
      </c>
      <c r="B1483" s="2">
        <v>0</v>
      </c>
      <c r="C1483" s="2">
        <v>0</v>
      </c>
      <c r="D1483" s="2">
        <v>0</v>
      </c>
      <c r="E1483" s="2">
        <v>0</v>
      </c>
      <c r="F1483" s="2">
        <v>0</v>
      </c>
      <c r="G1483" s="2">
        <v>0</v>
      </c>
    </row>
    <row r="1484" spans="1:7" s="65" customFormat="1" x14ac:dyDescent="0.25">
      <c r="A1484" s="65">
        <v>148.10000000000099</v>
      </c>
      <c r="B1484" s="2">
        <v>0</v>
      </c>
      <c r="C1484" s="2">
        <v>0</v>
      </c>
      <c r="D1484" s="2">
        <v>0</v>
      </c>
      <c r="E1484" s="2">
        <v>0</v>
      </c>
      <c r="F1484" s="2">
        <v>0</v>
      </c>
      <c r="G1484" s="2">
        <v>0</v>
      </c>
    </row>
    <row r="1485" spans="1:7" s="65" customFormat="1" x14ac:dyDescent="0.25">
      <c r="A1485" s="65">
        <v>148.20000000000101</v>
      </c>
      <c r="B1485" s="2">
        <v>0</v>
      </c>
      <c r="C1485" s="2">
        <v>0</v>
      </c>
      <c r="D1485" s="2">
        <v>0</v>
      </c>
      <c r="E1485" s="2">
        <v>0</v>
      </c>
      <c r="F1485" s="2">
        <v>0</v>
      </c>
      <c r="G1485" s="2">
        <v>0</v>
      </c>
    </row>
    <row r="1486" spans="1:7" s="65" customFormat="1" x14ac:dyDescent="0.25">
      <c r="A1486" s="65">
        <v>148.30000000000101</v>
      </c>
      <c r="B1486" s="2">
        <v>0</v>
      </c>
      <c r="C1486" s="2">
        <v>0</v>
      </c>
      <c r="D1486" s="2">
        <v>0</v>
      </c>
      <c r="E1486" s="2">
        <v>0</v>
      </c>
      <c r="F1486" s="2">
        <v>0</v>
      </c>
      <c r="G1486" s="2">
        <v>0</v>
      </c>
    </row>
    <row r="1487" spans="1:7" s="65" customFormat="1" x14ac:dyDescent="0.25">
      <c r="A1487" s="65">
        <v>148.400000000001</v>
      </c>
      <c r="B1487" s="2">
        <v>0</v>
      </c>
      <c r="C1487" s="2">
        <v>0</v>
      </c>
      <c r="D1487" s="2">
        <v>0</v>
      </c>
      <c r="E1487" s="2">
        <v>0</v>
      </c>
      <c r="F1487" s="2">
        <v>0</v>
      </c>
      <c r="G1487" s="2">
        <v>0</v>
      </c>
    </row>
    <row r="1488" spans="1:7" s="65" customFormat="1" x14ac:dyDescent="0.25">
      <c r="A1488" s="65">
        <v>148.50000000000099</v>
      </c>
      <c r="B1488" s="2">
        <v>0</v>
      </c>
      <c r="C1488" s="2">
        <v>0</v>
      </c>
      <c r="D1488" s="2">
        <v>0</v>
      </c>
      <c r="E1488" s="2">
        <v>0</v>
      </c>
      <c r="F1488" s="2">
        <v>0</v>
      </c>
      <c r="G1488" s="2">
        <v>0</v>
      </c>
    </row>
    <row r="1489" spans="1:7" s="65" customFormat="1" x14ac:dyDescent="0.25">
      <c r="A1489" s="65">
        <v>148.60000000000099</v>
      </c>
      <c r="B1489" s="2">
        <v>0</v>
      </c>
      <c r="C1489" s="2">
        <v>0</v>
      </c>
      <c r="D1489" s="2">
        <v>0</v>
      </c>
      <c r="E1489" s="2">
        <v>0</v>
      </c>
      <c r="F1489" s="2">
        <v>0</v>
      </c>
      <c r="G1489" s="2">
        <v>0</v>
      </c>
    </row>
    <row r="1490" spans="1:7" s="65" customFormat="1" x14ac:dyDescent="0.25">
      <c r="A1490" s="65">
        <v>148.70000000000101</v>
      </c>
      <c r="B1490" s="2">
        <v>0</v>
      </c>
      <c r="C1490" s="2">
        <v>0</v>
      </c>
      <c r="D1490" s="2">
        <v>0</v>
      </c>
      <c r="E1490" s="2">
        <v>0</v>
      </c>
      <c r="F1490" s="2">
        <v>0</v>
      </c>
      <c r="G1490" s="2">
        <v>0</v>
      </c>
    </row>
    <row r="1491" spans="1:7" s="65" customFormat="1" x14ac:dyDescent="0.25">
      <c r="A1491" s="65">
        <v>148.80000000000101</v>
      </c>
      <c r="B1491" s="2">
        <v>0</v>
      </c>
      <c r="C1491" s="2">
        <v>0</v>
      </c>
      <c r="D1491" s="2">
        <v>0</v>
      </c>
      <c r="E1491" s="2">
        <v>0</v>
      </c>
      <c r="F1491" s="2">
        <v>0</v>
      </c>
      <c r="G1491" s="2">
        <v>0</v>
      </c>
    </row>
    <row r="1492" spans="1:7" s="65" customFormat="1" x14ac:dyDescent="0.25">
      <c r="A1492" s="65">
        <v>148.900000000001</v>
      </c>
      <c r="B1492" s="2">
        <v>0</v>
      </c>
      <c r="C1492" s="2">
        <v>0</v>
      </c>
      <c r="D1492" s="2">
        <v>0</v>
      </c>
      <c r="E1492" s="2">
        <v>0</v>
      </c>
      <c r="F1492" s="2">
        <v>0</v>
      </c>
      <c r="G1492" s="2">
        <v>0</v>
      </c>
    </row>
    <row r="1493" spans="1:7" s="65" customFormat="1" x14ac:dyDescent="0.25">
      <c r="A1493" s="65">
        <v>149.00000000000099</v>
      </c>
      <c r="B1493" s="2">
        <v>0</v>
      </c>
      <c r="C1493" s="2">
        <v>0</v>
      </c>
      <c r="D1493" s="2">
        <v>0</v>
      </c>
      <c r="E1493" s="2">
        <v>0</v>
      </c>
      <c r="F1493" s="2">
        <v>0</v>
      </c>
      <c r="G1493" s="2">
        <v>0</v>
      </c>
    </row>
    <row r="1494" spans="1:7" s="65" customFormat="1" x14ac:dyDescent="0.25">
      <c r="A1494" s="65">
        <v>149.10000000000099</v>
      </c>
      <c r="B1494" s="2">
        <v>0</v>
      </c>
      <c r="C1494" s="2">
        <v>0</v>
      </c>
      <c r="D1494" s="2">
        <v>0</v>
      </c>
      <c r="E1494" s="2">
        <v>0</v>
      </c>
      <c r="F1494" s="2">
        <v>0</v>
      </c>
      <c r="G1494" s="2">
        <v>0</v>
      </c>
    </row>
    <row r="1495" spans="1:7" s="65" customFormat="1" x14ac:dyDescent="0.25">
      <c r="A1495" s="65">
        <v>149.20000000000101</v>
      </c>
      <c r="B1495" s="2">
        <v>0</v>
      </c>
      <c r="C1495" s="2">
        <v>0</v>
      </c>
      <c r="D1495" s="2">
        <v>0</v>
      </c>
      <c r="E1495" s="2">
        <v>0</v>
      </c>
      <c r="F1495" s="2">
        <v>0</v>
      </c>
      <c r="G1495" s="2">
        <v>0</v>
      </c>
    </row>
    <row r="1496" spans="1:7" s="65" customFormat="1" x14ac:dyDescent="0.25">
      <c r="A1496" s="65">
        <v>149.30000000000101</v>
      </c>
      <c r="B1496" s="2">
        <v>0</v>
      </c>
      <c r="C1496" s="2">
        <v>0</v>
      </c>
      <c r="D1496" s="2">
        <v>0</v>
      </c>
      <c r="E1496" s="2">
        <v>0</v>
      </c>
      <c r="F1496" s="2">
        <v>0</v>
      </c>
      <c r="G1496" s="2">
        <v>0</v>
      </c>
    </row>
    <row r="1497" spans="1:7" s="65" customFormat="1" x14ac:dyDescent="0.25">
      <c r="A1497" s="65">
        <v>149.400000000001</v>
      </c>
      <c r="B1497" s="2">
        <v>0</v>
      </c>
      <c r="C1497" s="2">
        <v>0</v>
      </c>
      <c r="D1497" s="2">
        <v>0</v>
      </c>
      <c r="E1497" s="2">
        <v>0</v>
      </c>
      <c r="F1497" s="2">
        <v>0</v>
      </c>
      <c r="G1497" s="2">
        <v>0</v>
      </c>
    </row>
    <row r="1498" spans="1:7" s="65" customFormat="1" x14ac:dyDescent="0.25">
      <c r="A1498" s="65">
        <v>149.50000000000099</v>
      </c>
      <c r="B1498" s="2">
        <v>0</v>
      </c>
      <c r="C1498" s="2">
        <v>0</v>
      </c>
      <c r="D1498" s="2">
        <v>0</v>
      </c>
      <c r="E1498" s="2">
        <v>0</v>
      </c>
      <c r="F1498" s="2">
        <v>0</v>
      </c>
      <c r="G1498" s="2">
        <v>0</v>
      </c>
    </row>
    <row r="1499" spans="1:7" s="65" customFormat="1" x14ac:dyDescent="0.25">
      <c r="A1499" s="65">
        <v>149.60000000000099</v>
      </c>
      <c r="B1499" s="2">
        <v>0</v>
      </c>
      <c r="C1499" s="2">
        <v>0</v>
      </c>
      <c r="D1499" s="2">
        <v>0</v>
      </c>
      <c r="E1499" s="2">
        <v>0</v>
      </c>
      <c r="F1499" s="2">
        <v>0</v>
      </c>
      <c r="G1499" s="2">
        <v>0</v>
      </c>
    </row>
    <row r="1500" spans="1:7" s="65" customFormat="1" x14ac:dyDescent="0.25">
      <c r="A1500" s="65">
        <v>149.70000000000101</v>
      </c>
      <c r="B1500" s="2">
        <v>0</v>
      </c>
      <c r="C1500" s="2">
        <v>0</v>
      </c>
      <c r="D1500" s="2">
        <v>0</v>
      </c>
      <c r="E1500" s="2">
        <v>0</v>
      </c>
      <c r="F1500" s="2">
        <v>0</v>
      </c>
      <c r="G1500" s="2">
        <v>0</v>
      </c>
    </row>
    <row r="1501" spans="1:7" s="65" customFormat="1" x14ac:dyDescent="0.25">
      <c r="A1501" s="65">
        <v>149.80000000000101</v>
      </c>
      <c r="B1501" s="2">
        <v>0</v>
      </c>
      <c r="C1501" s="2">
        <v>0</v>
      </c>
      <c r="D1501" s="2">
        <v>0</v>
      </c>
      <c r="E1501" s="2">
        <v>0</v>
      </c>
      <c r="F1501" s="2">
        <v>0</v>
      </c>
      <c r="G1501" s="2">
        <v>0</v>
      </c>
    </row>
    <row r="1502" spans="1:7" s="65" customFormat="1" x14ac:dyDescent="0.25">
      <c r="A1502" s="65">
        <v>149.900000000001</v>
      </c>
      <c r="B1502" s="2">
        <v>0</v>
      </c>
      <c r="C1502" s="2">
        <v>0</v>
      </c>
      <c r="D1502" s="2">
        <v>0</v>
      </c>
      <c r="E1502" s="2">
        <v>0</v>
      </c>
      <c r="F1502" s="2">
        <v>0</v>
      </c>
      <c r="G1502" s="2">
        <v>0</v>
      </c>
    </row>
    <row r="1503" spans="1:7" s="65" customFormat="1" x14ac:dyDescent="0.25">
      <c r="A1503" s="65">
        <v>150.00000000000099</v>
      </c>
      <c r="B1503" s="2">
        <v>0</v>
      </c>
      <c r="C1503" s="2">
        <v>0</v>
      </c>
      <c r="D1503" s="2">
        <v>0</v>
      </c>
      <c r="E1503" s="2">
        <v>0</v>
      </c>
      <c r="F1503" s="2">
        <v>0</v>
      </c>
      <c r="G1503" s="2">
        <v>0</v>
      </c>
    </row>
    <row r="1504" spans="1:7" s="65" customFormat="1" x14ac:dyDescent="0.25">
      <c r="A1504" s="65">
        <v>150.10000000000099</v>
      </c>
      <c r="B1504" s="2">
        <v>0</v>
      </c>
      <c r="C1504" s="2">
        <v>0</v>
      </c>
      <c r="D1504" s="2">
        <v>0</v>
      </c>
      <c r="E1504" s="2">
        <v>0</v>
      </c>
      <c r="F1504" s="2">
        <v>0</v>
      </c>
      <c r="G1504" s="2">
        <v>0</v>
      </c>
    </row>
    <row r="1505" spans="1:7" s="65" customFormat="1" x14ac:dyDescent="0.25">
      <c r="A1505" s="65">
        <v>150.20000000000101</v>
      </c>
      <c r="B1505" s="2">
        <v>0</v>
      </c>
      <c r="C1505" s="2">
        <v>0</v>
      </c>
      <c r="D1505" s="2">
        <v>0</v>
      </c>
      <c r="E1505" s="2">
        <v>0</v>
      </c>
      <c r="F1505" s="2">
        <v>0</v>
      </c>
      <c r="G1505" s="2">
        <v>0</v>
      </c>
    </row>
    <row r="1506" spans="1:7" s="65" customFormat="1" x14ac:dyDescent="0.25">
      <c r="A1506" s="65">
        <v>150.30000000000101</v>
      </c>
      <c r="B1506" s="2">
        <v>0</v>
      </c>
      <c r="C1506" s="2">
        <v>0</v>
      </c>
      <c r="D1506" s="2">
        <v>0</v>
      </c>
      <c r="E1506" s="2">
        <v>0</v>
      </c>
      <c r="F1506" s="2">
        <v>0</v>
      </c>
      <c r="G1506" s="2">
        <v>0</v>
      </c>
    </row>
    <row r="1507" spans="1:7" s="65" customFormat="1" x14ac:dyDescent="0.25">
      <c r="A1507" s="65">
        <v>150.400000000001</v>
      </c>
      <c r="B1507" s="2">
        <v>0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</row>
    <row r="1508" spans="1:7" s="65" customFormat="1" x14ac:dyDescent="0.25">
      <c r="A1508" s="65">
        <v>150.50000000000099</v>
      </c>
      <c r="B1508" s="2">
        <v>0</v>
      </c>
      <c r="C1508" s="2">
        <v>0</v>
      </c>
      <c r="D1508" s="2">
        <v>0</v>
      </c>
      <c r="E1508" s="2">
        <v>0</v>
      </c>
      <c r="F1508" s="2">
        <v>0</v>
      </c>
      <c r="G1508" s="2">
        <v>0</v>
      </c>
    </row>
    <row r="1509" spans="1:7" s="65" customFormat="1" x14ac:dyDescent="0.25">
      <c r="A1509" s="65">
        <v>150.60000000000099</v>
      </c>
      <c r="B1509" s="2">
        <v>0</v>
      </c>
      <c r="C1509" s="2">
        <v>0</v>
      </c>
      <c r="D1509" s="2">
        <v>0</v>
      </c>
      <c r="E1509" s="2">
        <v>0</v>
      </c>
      <c r="F1509" s="2">
        <v>0</v>
      </c>
      <c r="G1509" s="2">
        <v>0</v>
      </c>
    </row>
    <row r="1510" spans="1:7" s="65" customFormat="1" x14ac:dyDescent="0.25">
      <c r="A1510" s="65">
        <v>150.70000000000101</v>
      </c>
      <c r="B1510" s="2">
        <v>0</v>
      </c>
      <c r="C1510" s="2">
        <v>0</v>
      </c>
      <c r="D1510" s="2">
        <v>0</v>
      </c>
      <c r="E1510" s="2">
        <v>0</v>
      </c>
      <c r="F1510" s="2">
        <v>0</v>
      </c>
      <c r="G1510" s="2">
        <v>0</v>
      </c>
    </row>
    <row r="1511" spans="1:7" s="65" customFormat="1" x14ac:dyDescent="0.25">
      <c r="A1511" s="65">
        <v>150.80000000000101</v>
      </c>
      <c r="B1511" s="2">
        <v>0</v>
      </c>
      <c r="C1511" s="2">
        <v>0</v>
      </c>
      <c r="D1511" s="2">
        <v>0</v>
      </c>
      <c r="E1511" s="2">
        <v>0</v>
      </c>
      <c r="F1511" s="2">
        <v>0</v>
      </c>
      <c r="G1511" s="2">
        <v>0</v>
      </c>
    </row>
    <row r="1512" spans="1:7" s="65" customFormat="1" x14ac:dyDescent="0.25">
      <c r="A1512" s="65">
        <v>150.900000000001</v>
      </c>
      <c r="B1512" s="2">
        <v>0</v>
      </c>
      <c r="C1512" s="2">
        <v>0</v>
      </c>
      <c r="D1512" s="2">
        <v>0</v>
      </c>
      <c r="E1512" s="2">
        <v>0</v>
      </c>
      <c r="F1512" s="2">
        <v>0</v>
      </c>
      <c r="G1512" s="2">
        <v>0</v>
      </c>
    </row>
    <row r="1513" spans="1:7" s="65" customFormat="1" x14ac:dyDescent="0.25">
      <c r="A1513" s="65">
        <v>151.00000000000099</v>
      </c>
      <c r="B1513" s="2">
        <v>0</v>
      </c>
      <c r="C1513" s="2">
        <v>0</v>
      </c>
      <c r="D1513" s="2">
        <v>0</v>
      </c>
      <c r="E1513" s="2">
        <v>0</v>
      </c>
      <c r="F1513" s="2">
        <v>0</v>
      </c>
      <c r="G1513" s="2">
        <v>0</v>
      </c>
    </row>
    <row r="1514" spans="1:7" s="65" customFormat="1" x14ac:dyDescent="0.25">
      <c r="A1514" s="65">
        <v>151.10000000000099</v>
      </c>
      <c r="B1514" s="2">
        <v>0</v>
      </c>
      <c r="C1514" s="2">
        <v>0</v>
      </c>
      <c r="D1514" s="2">
        <v>0</v>
      </c>
      <c r="E1514" s="2">
        <v>0</v>
      </c>
      <c r="F1514" s="2">
        <v>0</v>
      </c>
      <c r="G1514" s="2">
        <v>0</v>
      </c>
    </row>
    <row r="1515" spans="1:7" s="65" customFormat="1" x14ac:dyDescent="0.25">
      <c r="A1515" s="65">
        <v>151.20000000000101</v>
      </c>
      <c r="B1515" s="2">
        <v>0</v>
      </c>
      <c r="C1515" s="2">
        <v>0</v>
      </c>
      <c r="D1515" s="2">
        <v>0</v>
      </c>
      <c r="E1515" s="2">
        <v>0</v>
      </c>
      <c r="F1515" s="2">
        <v>0</v>
      </c>
      <c r="G1515" s="2">
        <v>0</v>
      </c>
    </row>
    <row r="1516" spans="1:7" s="65" customFormat="1" x14ac:dyDescent="0.25">
      <c r="A1516" s="65">
        <v>151.30000000000101</v>
      </c>
      <c r="B1516" s="2">
        <v>0</v>
      </c>
      <c r="C1516" s="2">
        <v>0</v>
      </c>
      <c r="D1516" s="2">
        <v>0</v>
      </c>
      <c r="E1516" s="2">
        <v>0</v>
      </c>
      <c r="F1516" s="2">
        <v>0</v>
      </c>
      <c r="G1516" s="2">
        <v>0</v>
      </c>
    </row>
    <row r="1517" spans="1:7" s="65" customFormat="1" x14ac:dyDescent="0.25">
      <c r="A1517" s="65">
        <v>151.400000000001</v>
      </c>
      <c r="B1517" s="2">
        <v>0</v>
      </c>
      <c r="C1517" s="2">
        <v>0</v>
      </c>
      <c r="D1517" s="2">
        <v>0</v>
      </c>
      <c r="E1517" s="2">
        <v>0</v>
      </c>
      <c r="F1517" s="2">
        <v>0</v>
      </c>
      <c r="G1517" s="2">
        <v>0</v>
      </c>
    </row>
    <row r="1518" spans="1:7" s="65" customFormat="1" x14ac:dyDescent="0.25">
      <c r="A1518" s="65">
        <v>151.50000000000099</v>
      </c>
      <c r="B1518" s="2">
        <v>0</v>
      </c>
      <c r="C1518" s="2">
        <v>0</v>
      </c>
      <c r="D1518" s="2">
        <v>0</v>
      </c>
      <c r="E1518" s="2">
        <v>0</v>
      </c>
      <c r="F1518" s="2">
        <v>0</v>
      </c>
      <c r="G1518" s="2">
        <v>0</v>
      </c>
    </row>
    <row r="1519" spans="1:7" s="65" customFormat="1" x14ac:dyDescent="0.25">
      <c r="A1519" s="65">
        <v>151.60000000000099</v>
      </c>
      <c r="B1519" s="2">
        <v>0</v>
      </c>
      <c r="C1519" s="2">
        <v>0</v>
      </c>
      <c r="D1519" s="2">
        <v>0</v>
      </c>
      <c r="E1519" s="2">
        <v>0</v>
      </c>
      <c r="F1519" s="2">
        <v>0</v>
      </c>
      <c r="G1519" s="2">
        <v>0</v>
      </c>
    </row>
    <row r="1520" spans="1:7" s="65" customFormat="1" x14ac:dyDescent="0.25">
      <c r="A1520" s="65">
        <v>151.70000000000101</v>
      </c>
      <c r="B1520" s="2">
        <v>0</v>
      </c>
      <c r="C1520" s="2">
        <v>0</v>
      </c>
      <c r="D1520" s="2">
        <v>0</v>
      </c>
      <c r="E1520" s="2">
        <v>0</v>
      </c>
      <c r="F1520" s="2">
        <v>0</v>
      </c>
      <c r="G1520" s="2">
        <v>0</v>
      </c>
    </row>
    <row r="1521" spans="1:7" s="65" customFormat="1" x14ac:dyDescent="0.25">
      <c r="A1521" s="65">
        <v>151.80000000000101</v>
      </c>
      <c r="B1521" s="2">
        <v>0</v>
      </c>
      <c r="C1521" s="2">
        <v>0</v>
      </c>
      <c r="D1521" s="2">
        <v>0</v>
      </c>
      <c r="E1521" s="2">
        <v>0</v>
      </c>
      <c r="F1521" s="2">
        <v>0</v>
      </c>
      <c r="G1521" s="2">
        <v>0</v>
      </c>
    </row>
    <row r="1522" spans="1:7" s="65" customFormat="1" x14ac:dyDescent="0.25">
      <c r="A1522" s="65">
        <v>151.900000000001</v>
      </c>
      <c r="B1522" s="2">
        <v>0</v>
      </c>
      <c r="C1522" s="2">
        <v>0</v>
      </c>
      <c r="D1522" s="2">
        <v>0</v>
      </c>
      <c r="E1522" s="2">
        <v>0</v>
      </c>
      <c r="F1522" s="2">
        <v>0</v>
      </c>
      <c r="G1522" s="2">
        <v>0</v>
      </c>
    </row>
    <row r="1523" spans="1:7" s="65" customFormat="1" x14ac:dyDescent="0.25">
      <c r="A1523" s="65">
        <v>152.00000000000099</v>
      </c>
      <c r="B1523" s="2">
        <v>0</v>
      </c>
      <c r="C1523" s="2">
        <v>0</v>
      </c>
      <c r="D1523" s="2">
        <v>0</v>
      </c>
      <c r="E1523" s="2">
        <v>0</v>
      </c>
      <c r="F1523" s="2">
        <v>0</v>
      </c>
      <c r="G1523" s="2">
        <v>0</v>
      </c>
    </row>
    <row r="1524" spans="1:7" s="65" customFormat="1" x14ac:dyDescent="0.25">
      <c r="A1524" s="65">
        <v>152.10000000000099</v>
      </c>
      <c r="B1524" s="2">
        <v>0</v>
      </c>
      <c r="C1524" s="2">
        <v>0</v>
      </c>
      <c r="D1524" s="2">
        <v>0</v>
      </c>
      <c r="E1524" s="2">
        <v>0</v>
      </c>
      <c r="F1524" s="2">
        <v>0</v>
      </c>
      <c r="G1524" s="2">
        <v>0</v>
      </c>
    </row>
    <row r="1525" spans="1:7" s="65" customFormat="1" x14ac:dyDescent="0.25">
      <c r="A1525" s="65">
        <v>152.20000000000101</v>
      </c>
      <c r="B1525" s="2">
        <v>0</v>
      </c>
      <c r="C1525" s="2">
        <v>0</v>
      </c>
      <c r="D1525" s="2">
        <v>0</v>
      </c>
      <c r="E1525" s="2">
        <v>0</v>
      </c>
      <c r="F1525" s="2">
        <v>0</v>
      </c>
      <c r="G1525" s="2">
        <v>0</v>
      </c>
    </row>
    <row r="1526" spans="1:7" s="65" customFormat="1" x14ac:dyDescent="0.25">
      <c r="A1526" s="65">
        <v>152.30000000000101</v>
      </c>
      <c r="B1526" s="2">
        <v>0</v>
      </c>
      <c r="C1526" s="2">
        <v>0</v>
      </c>
      <c r="D1526" s="2">
        <v>0</v>
      </c>
      <c r="E1526" s="2">
        <v>0</v>
      </c>
      <c r="F1526" s="2">
        <v>0</v>
      </c>
      <c r="G1526" s="2">
        <v>0</v>
      </c>
    </row>
    <row r="1527" spans="1:7" s="65" customFormat="1" x14ac:dyDescent="0.25">
      <c r="A1527" s="65">
        <v>152.400000000001</v>
      </c>
      <c r="B1527" s="2">
        <v>0</v>
      </c>
      <c r="C1527" s="2">
        <v>0</v>
      </c>
      <c r="D1527" s="2">
        <v>0</v>
      </c>
      <c r="E1527" s="2">
        <v>0</v>
      </c>
      <c r="F1527" s="2">
        <v>0</v>
      </c>
      <c r="G1527" s="2">
        <v>0</v>
      </c>
    </row>
    <row r="1528" spans="1:7" s="65" customFormat="1" x14ac:dyDescent="0.25">
      <c r="A1528" s="65">
        <v>152.50000000000099</v>
      </c>
      <c r="B1528" s="2">
        <v>0</v>
      </c>
      <c r="C1528" s="2">
        <v>0</v>
      </c>
      <c r="D1528" s="2">
        <v>0</v>
      </c>
      <c r="E1528" s="2">
        <v>0</v>
      </c>
      <c r="F1528" s="2">
        <v>0</v>
      </c>
      <c r="G1528" s="2">
        <v>0</v>
      </c>
    </row>
    <row r="1529" spans="1:7" s="65" customFormat="1" x14ac:dyDescent="0.25">
      <c r="A1529" s="65">
        <v>152.60000000000099</v>
      </c>
      <c r="B1529" s="2">
        <v>0</v>
      </c>
      <c r="C1529" s="2">
        <v>0</v>
      </c>
      <c r="D1529" s="2">
        <v>0</v>
      </c>
      <c r="E1529" s="2">
        <v>0</v>
      </c>
      <c r="F1529" s="2">
        <v>0</v>
      </c>
      <c r="G1529" s="2">
        <v>0</v>
      </c>
    </row>
    <row r="1530" spans="1:7" s="65" customFormat="1" x14ac:dyDescent="0.25">
      <c r="A1530" s="65">
        <v>152.70000000000101</v>
      </c>
      <c r="B1530" s="2">
        <v>0</v>
      </c>
      <c r="C1530" s="2">
        <v>0</v>
      </c>
      <c r="D1530" s="2">
        <v>0</v>
      </c>
      <c r="E1530" s="2">
        <v>0</v>
      </c>
      <c r="F1530" s="2">
        <v>0</v>
      </c>
      <c r="G1530" s="2">
        <v>0</v>
      </c>
    </row>
    <row r="1531" spans="1:7" s="65" customFormat="1" x14ac:dyDescent="0.25">
      <c r="A1531" s="65">
        <v>152.80000000000101</v>
      </c>
      <c r="B1531" s="2">
        <v>0</v>
      </c>
      <c r="C1531" s="2">
        <v>0</v>
      </c>
      <c r="D1531" s="2">
        <v>0</v>
      </c>
      <c r="E1531" s="2">
        <v>0</v>
      </c>
      <c r="F1531" s="2">
        <v>0</v>
      </c>
      <c r="G1531" s="2">
        <v>0</v>
      </c>
    </row>
    <row r="1532" spans="1:7" s="65" customFormat="1" x14ac:dyDescent="0.25">
      <c r="A1532" s="65">
        <v>152.900000000001</v>
      </c>
      <c r="B1532" s="2">
        <v>0</v>
      </c>
      <c r="C1532" s="2">
        <v>0</v>
      </c>
      <c r="D1532" s="2">
        <v>0</v>
      </c>
      <c r="E1532" s="2">
        <v>0</v>
      </c>
      <c r="F1532" s="2">
        <v>0</v>
      </c>
      <c r="G1532" s="2">
        <v>0</v>
      </c>
    </row>
    <row r="1533" spans="1:7" s="65" customFormat="1" x14ac:dyDescent="0.25">
      <c r="A1533" s="65">
        <v>153.00000000000099</v>
      </c>
      <c r="B1533" s="2">
        <v>0</v>
      </c>
      <c r="C1533" s="2">
        <v>0</v>
      </c>
      <c r="D1533" s="2">
        <v>0</v>
      </c>
      <c r="E1533" s="2">
        <v>0</v>
      </c>
      <c r="F1533" s="2">
        <v>0</v>
      </c>
      <c r="G1533" s="2">
        <v>0</v>
      </c>
    </row>
    <row r="1534" spans="1:7" s="65" customFormat="1" x14ac:dyDescent="0.25">
      <c r="A1534" s="65">
        <v>153.10000000000099</v>
      </c>
      <c r="B1534" s="2">
        <v>0</v>
      </c>
      <c r="C1534" s="2">
        <v>0</v>
      </c>
      <c r="D1534" s="2">
        <v>0</v>
      </c>
      <c r="E1534" s="2">
        <v>0</v>
      </c>
      <c r="F1534" s="2">
        <v>0</v>
      </c>
      <c r="G1534" s="2">
        <v>0</v>
      </c>
    </row>
    <row r="1535" spans="1:7" s="65" customFormat="1" x14ac:dyDescent="0.25">
      <c r="A1535" s="65">
        <v>153.20000000000101</v>
      </c>
      <c r="B1535" s="2">
        <v>0</v>
      </c>
      <c r="C1535" s="2">
        <v>0</v>
      </c>
      <c r="D1535" s="2">
        <v>0</v>
      </c>
      <c r="E1535" s="2">
        <v>0</v>
      </c>
      <c r="F1535" s="2">
        <v>0</v>
      </c>
      <c r="G1535" s="2">
        <v>0</v>
      </c>
    </row>
    <row r="1536" spans="1:7" s="65" customFormat="1" x14ac:dyDescent="0.25">
      <c r="A1536" s="65">
        <v>153.30000000000101</v>
      </c>
      <c r="B1536" s="2">
        <v>0</v>
      </c>
      <c r="C1536" s="2">
        <v>0</v>
      </c>
      <c r="D1536" s="2">
        <v>0</v>
      </c>
      <c r="E1536" s="2">
        <v>0</v>
      </c>
      <c r="F1536" s="2">
        <v>0</v>
      </c>
      <c r="G1536" s="2">
        <v>0</v>
      </c>
    </row>
    <row r="1537" spans="1:7" s="65" customFormat="1" x14ac:dyDescent="0.25">
      <c r="A1537" s="65">
        <v>153.400000000001</v>
      </c>
      <c r="B1537" s="2">
        <v>0</v>
      </c>
      <c r="C1537" s="2">
        <v>0</v>
      </c>
      <c r="D1537" s="2">
        <v>0</v>
      </c>
      <c r="E1537" s="2">
        <v>0</v>
      </c>
      <c r="F1537" s="2">
        <v>0</v>
      </c>
      <c r="G1537" s="2">
        <v>0</v>
      </c>
    </row>
    <row r="1538" spans="1:7" s="65" customFormat="1" x14ac:dyDescent="0.25">
      <c r="A1538" s="65">
        <v>153.50000000000099</v>
      </c>
      <c r="B1538" s="2">
        <v>0</v>
      </c>
      <c r="C1538" s="2">
        <v>0</v>
      </c>
      <c r="D1538" s="2">
        <v>0</v>
      </c>
      <c r="E1538" s="2">
        <v>0</v>
      </c>
      <c r="F1538" s="2">
        <v>0</v>
      </c>
      <c r="G1538" s="2">
        <v>0</v>
      </c>
    </row>
    <row r="1539" spans="1:7" s="65" customFormat="1" x14ac:dyDescent="0.25">
      <c r="A1539" s="65">
        <v>153.60000000000099</v>
      </c>
      <c r="B1539" s="2">
        <v>0</v>
      </c>
      <c r="C1539" s="2">
        <v>0</v>
      </c>
      <c r="D1539" s="2">
        <v>0</v>
      </c>
      <c r="E1539" s="2">
        <v>0</v>
      </c>
      <c r="F1539" s="2">
        <v>0</v>
      </c>
      <c r="G1539" s="2">
        <v>0</v>
      </c>
    </row>
    <row r="1540" spans="1:7" s="65" customFormat="1" x14ac:dyDescent="0.25">
      <c r="A1540" s="65">
        <v>153.70000000000101</v>
      </c>
      <c r="B1540" s="2">
        <v>0</v>
      </c>
      <c r="C1540" s="2">
        <v>0</v>
      </c>
      <c r="D1540" s="2">
        <v>0</v>
      </c>
      <c r="E1540" s="2">
        <v>0</v>
      </c>
      <c r="F1540" s="2">
        <v>0</v>
      </c>
      <c r="G1540" s="2">
        <v>0</v>
      </c>
    </row>
    <row r="1541" spans="1:7" s="65" customFormat="1" x14ac:dyDescent="0.25">
      <c r="A1541" s="65">
        <v>153.80000000000101</v>
      </c>
      <c r="B1541" s="2">
        <v>0</v>
      </c>
      <c r="C1541" s="2">
        <v>0</v>
      </c>
      <c r="D1541" s="2">
        <v>0</v>
      </c>
      <c r="E1541" s="2">
        <v>0</v>
      </c>
      <c r="F1541" s="2">
        <v>0</v>
      </c>
      <c r="G1541" s="2">
        <v>0</v>
      </c>
    </row>
    <row r="1542" spans="1:7" s="65" customFormat="1" x14ac:dyDescent="0.25">
      <c r="A1542" s="65">
        <v>153.900000000001</v>
      </c>
      <c r="B1542" s="2">
        <v>0</v>
      </c>
      <c r="C1542" s="2">
        <v>0</v>
      </c>
      <c r="D1542" s="2">
        <v>0</v>
      </c>
      <c r="E1542" s="2">
        <v>0</v>
      </c>
      <c r="F1542" s="2">
        <v>0</v>
      </c>
      <c r="G1542" s="2">
        <v>0</v>
      </c>
    </row>
    <row r="1543" spans="1:7" s="65" customFormat="1" x14ac:dyDescent="0.25">
      <c r="A1543" s="65">
        <v>154.00000000000099</v>
      </c>
      <c r="B1543" s="2">
        <v>0</v>
      </c>
      <c r="C1543" s="2">
        <v>0</v>
      </c>
      <c r="D1543" s="2">
        <v>0</v>
      </c>
      <c r="E1543" s="2">
        <v>0</v>
      </c>
      <c r="F1543" s="2">
        <v>0</v>
      </c>
      <c r="G1543" s="2">
        <v>0</v>
      </c>
    </row>
    <row r="1544" spans="1:7" s="65" customFormat="1" x14ac:dyDescent="0.25">
      <c r="A1544" s="65">
        <v>154.10000000000099</v>
      </c>
      <c r="B1544" s="2">
        <v>0</v>
      </c>
      <c r="C1544" s="2">
        <v>0</v>
      </c>
      <c r="D1544" s="2">
        <v>0</v>
      </c>
      <c r="E1544" s="2">
        <v>0</v>
      </c>
      <c r="F1544" s="2">
        <v>0</v>
      </c>
      <c r="G1544" s="2">
        <v>0</v>
      </c>
    </row>
    <row r="1545" spans="1:7" s="65" customFormat="1" x14ac:dyDescent="0.25">
      <c r="A1545" s="65">
        <v>154.20000000000101</v>
      </c>
      <c r="B1545" s="2">
        <v>0</v>
      </c>
      <c r="C1545" s="2">
        <v>0</v>
      </c>
      <c r="D1545" s="2">
        <v>0</v>
      </c>
      <c r="E1545" s="2">
        <v>0</v>
      </c>
      <c r="F1545" s="2">
        <v>0</v>
      </c>
      <c r="G1545" s="2">
        <v>0</v>
      </c>
    </row>
    <row r="1546" spans="1:7" s="65" customFormat="1" x14ac:dyDescent="0.25">
      <c r="A1546" s="65">
        <v>154.30000000000101</v>
      </c>
      <c r="B1546" s="2">
        <v>0</v>
      </c>
      <c r="C1546" s="2">
        <v>0</v>
      </c>
      <c r="D1546" s="2">
        <v>0</v>
      </c>
      <c r="E1546" s="2">
        <v>0</v>
      </c>
      <c r="F1546" s="2">
        <v>0</v>
      </c>
      <c r="G1546" s="2">
        <v>0</v>
      </c>
    </row>
    <row r="1547" spans="1:7" s="65" customFormat="1" x14ac:dyDescent="0.25">
      <c r="A1547" s="65">
        <v>154.400000000001</v>
      </c>
      <c r="B1547" s="2">
        <v>0</v>
      </c>
      <c r="C1547" s="2">
        <v>0</v>
      </c>
      <c r="D1547" s="2">
        <v>0</v>
      </c>
      <c r="E1547" s="2">
        <v>0</v>
      </c>
      <c r="F1547" s="2">
        <v>0</v>
      </c>
      <c r="G1547" s="2">
        <v>0</v>
      </c>
    </row>
    <row r="1548" spans="1:7" s="65" customFormat="1" x14ac:dyDescent="0.25">
      <c r="A1548" s="65">
        <v>154.50000000000099</v>
      </c>
      <c r="B1548" s="2">
        <v>0</v>
      </c>
      <c r="C1548" s="2">
        <v>0</v>
      </c>
      <c r="D1548" s="2">
        <v>0</v>
      </c>
      <c r="E1548" s="2">
        <v>0</v>
      </c>
      <c r="F1548" s="2">
        <v>0</v>
      </c>
      <c r="G1548" s="2">
        <v>0</v>
      </c>
    </row>
    <row r="1549" spans="1:7" s="65" customFormat="1" x14ac:dyDescent="0.25">
      <c r="A1549" s="65">
        <v>154.60000000000099</v>
      </c>
      <c r="B1549" s="2">
        <v>0</v>
      </c>
      <c r="C1549" s="2">
        <v>0</v>
      </c>
      <c r="D1549" s="2">
        <v>0</v>
      </c>
      <c r="E1549" s="2">
        <v>0</v>
      </c>
      <c r="F1549" s="2">
        <v>0</v>
      </c>
      <c r="G1549" s="2">
        <v>0</v>
      </c>
    </row>
    <row r="1550" spans="1:7" s="65" customFormat="1" x14ac:dyDescent="0.25">
      <c r="A1550" s="65">
        <v>154.70000000000101</v>
      </c>
      <c r="B1550" s="2">
        <v>0</v>
      </c>
      <c r="C1550" s="2">
        <v>0</v>
      </c>
      <c r="D1550" s="2">
        <v>0</v>
      </c>
      <c r="E1550" s="2">
        <v>0</v>
      </c>
      <c r="F1550" s="2">
        <v>0</v>
      </c>
      <c r="G1550" s="2">
        <v>0</v>
      </c>
    </row>
    <row r="1551" spans="1:7" s="65" customFormat="1" x14ac:dyDescent="0.25">
      <c r="A1551" s="65">
        <v>154.80000000000101</v>
      </c>
      <c r="B1551" s="2">
        <v>0</v>
      </c>
      <c r="C1551" s="2">
        <v>0</v>
      </c>
      <c r="D1551" s="2">
        <v>0</v>
      </c>
      <c r="E1551" s="2">
        <v>0</v>
      </c>
      <c r="F1551" s="2">
        <v>0</v>
      </c>
      <c r="G1551" s="2">
        <v>0</v>
      </c>
    </row>
    <row r="1552" spans="1:7" s="65" customFormat="1" x14ac:dyDescent="0.25">
      <c r="A1552" s="65">
        <v>154.900000000001</v>
      </c>
      <c r="B1552" s="2">
        <v>0</v>
      </c>
      <c r="C1552" s="2">
        <v>0</v>
      </c>
      <c r="D1552" s="2">
        <v>0</v>
      </c>
      <c r="E1552" s="2">
        <v>0</v>
      </c>
      <c r="F1552" s="2">
        <v>0</v>
      </c>
      <c r="G1552" s="2">
        <v>0</v>
      </c>
    </row>
    <row r="1553" spans="1:7" s="65" customFormat="1" x14ac:dyDescent="0.25">
      <c r="A1553" s="65">
        <v>155.00000000000099</v>
      </c>
      <c r="B1553" s="2">
        <v>0</v>
      </c>
      <c r="C1553" s="2">
        <v>0</v>
      </c>
      <c r="D1553" s="2">
        <v>0</v>
      </c>
      <c r="E1553" s="2">
        <v>0</v>
      </c>
      <c r="F1553" s="2">
        <v>0</v>
      </c>
      <c r="G1553" s="2">
        <v>0</v>
      </c>
    </row>
    <row r="1554" spans="1:7" s="65" customFormat="1" x14ac:dyDescent="0.25">
      <c r="A1554" s="65">
        <v>155.10000000000099</v>
      </c>
      <c r="B1554" s="2">
        <v>0</v>
      </c>
      <c r="C1554" s="2">
        <v>0</v>
      </c>
      <c r="D1554" s="2">
        <v>0</v>
      </c>
      <c r="E1554" s="2">
        <v>0</v>
      </c>
      <c r="F1554" s="2">
        <v>0</v>
      </c>
      <c r="G1554" s="2">
        <v>0</v>
      </c>
    </row>
    <row r="1555" spans="1:7" s="65" customFormat="1" x14ac:dyDescent="0.25">
      <c r="A1555" s="65">
        <v>155.20000000000101</v>
      </c>
      <c r="B1555" s="2">
        <v>0</v>
      </c>
      <c r="C1555" s="2">
        <v>0</v>
      </c>
      <c r="D1555" s="2">
        <v>0</v>
      </c>
      <c r="E1555" s="2">
        <v>0</v>
      </c>
      <c r="F1555" s="2">
        <v>0</v>
      </c>
      <c r="G1555" s="2">
        <v>0</v>
      </c>
    </row>
    <row r="1556" spans="1:7" s="65" customFormat="1" x14ac:dyDescent="0.25">
      <c r="A1556" s="65">
        <v>155.30000000000101</v>
      </c>
      <c r="B1556" s="2">
        <v>0</v>
      </c>
      <c r="C1556" s="2">
        <v>0</v>
      </c>
      <c r="D1556" s="2">
        <v>0</v>
      </c>
      <c r="E1556" s="2">
        <v>0</v>
      </c>
      <c r="F1556" s="2">
        <v>0</v>
      </c>
      <c r="G1556" s="2">
        <v>0</v>
      </c>
    </row>
    <row r="1557" spans="1:7" s="65" customFormat="1" x14ac:dyDescent="0.25">
      <c r="A1557" s="65">
        <v>155.400000000001</v>
      </c>
      <c r="B1557" s="2">
        <v>0</v>
      </c>
      <c r="C1557" s="2">
        <v>0</v>
      </c>
      <c r="D1557" s="2">
        <v>0</v>
      </c>
      <c r="E1557" s="2">
        <v>0</v>
      </c>
      <c r="F1557" s="2">
        <v>0</v>
      </c>
      <c r="G1557" s="2">
        <v>0</v>
      </c>
    </row>
    <row r="1558" spans="1:7" s="65" customFormat="1" x14ac:dyDescent="0.25">
      <c r="A1558" s="65">
        <v>155.50000000000099</v>
      </c>
      <c r="B1558" s="2">
        <v>0</v>
      </c>
      <c r="C1558" s="2">
        <v>0</v>
      </c>
      <c r="D1558" s="2">
        <v>0</v>
      </c>
      <c r="E1558" s="2">
        <v>0</v>
      </c>
      <c r="F1558" s="2">
        <v>0</v>
      </c>
      <c r="G1558" s="2">
        <v>0</v>
      </c>
    </row>
    <row r="1559" spans="1:7" s="65" customFormat="1" x14ac:dyDescent="0.25">
      <c r="A1559" s="65">
        <v>155.60000000000099</v>
      </c>
      <c r="B1559" s="2">
        <v>0</v>
      </c>
      <c r="C1559" s="2">
        <v>0</v>
      </c>
      <c r="D1559" s="2">
        <v>0</v>
      </c>
      <c r="E1559" s="2">
        <v>0</v>
      </c>
      <c r="F1559" s="2">
        <v>0</v>
      </c>
      <c r="G1559" s="2">
        <v>0</v>
      </c>
    </row>
    <row r="1560" spans="1:7" s="65" customFormat="1" x14ac:dyDescent="0.25">
      <c r="A1560" s="65">
        <v>155.70000000000101</v>
      </c>
      <c r="B1560" s="2">
        <v>0</v>
      </c>
      <c r="C1560" s="2">
        <v>0</v>
      </c>
      <c r="D1560" s="2">
        <v>0</v>
      </c>
      <c r="E1560" s="2">
        <v>0</v>
      </c>
      <c r="F1560" s="2">
        <v>0</v>
      </c>
      <c r="G1560" s="2">
        <v>0</v>
      </c>
    </row>
    <row r="1561" spans="1:7" s="65" customFormat="1" x14ac:dyDescent="0.25">
      <c r="A1561" s="65">
        <v>155.80000000000101</v>
      </c>
      <c r="B1561" s="2">
        <v>0</v>
      </c>
      <c r="C1561" s="2">
        <v>0</v>
      </c>
      <c r="D1561" s="2">
        <v>0</v>
      </c>
      <c r="E1561" s="2">
        <v>0</v>
      </c>
      <c r="F1561" s="2">
        <v>0</v>
      </c>
      <c r="G1561" s="2">
        <v>0</v>
      </c>
    </row>
    <row r="1562" spans="1:7" s="65" customFormat="1" x14ac:dyDescent="0.25">
      <c r="A1562" s="65">
        <v>155.900000000001</v>
      </c>
      <c r="B1562" s="2">
        <v>0</v>
      </c>
      <c r="C1562" s="2">
        <v>0</v>
      </c>
      <c r="D1562" s="2">
        <v>0</v>
      </c>
      <c r="E1562" s="2">
        <v>0</v>
      </c>
      <c r="F1562" s="2">
        <v>0</v>
      </c>
      <c r="G1562" s="2">
        <v>0</v>
      </c>
    </row>
    <row r="1563" spans="1:7" s="65" customFormat="1" x14ac:dyDescent="0.25">
      <c r="A1563" s="65">
        <v>156.00000000000099</v>
      </c>
      <c r="B1563" s="2">
        <v>0</v>
      </c>
      <c r="C1563" s="2">
        <v>0</v>
      </c>
      <c r="D1563" s="2">
        <v>0</v>
      </c>
      <c r="E1563" s="2">
        <v>0</v>
      </c>
      <c r="F1563" s="2">
        <v>0</v>
      </c>
      <c r="G1563" s="2">
        <v>0</v>
      </c>
    </row>
    <row r="1564" spans="1:7" s="65" customFormat="1" x14ac:dyDescent="0.25">
      <c r="A1564" s="65">
        <v>156.10000000000099</v>
      </c>
      <c r="B1564" s="2">
        <v>0</v>
      </c>
      <c r="C1564" s="2">
        <v>0</v>
      </c>
      <c r="D1564" s="2">
        <v>0</v>
      </c>
      <c r="E1564" s="2">
        <v>0</v>
      </c>
      <c r="F1564" s="2">
        <v>0</v>
      </c>
      <c r="G1564" s="2">
        <v>0</v>
      </c>
    </row>
    <row r="1565" spans="1:7" s="65" customFormat="1" x14ac:dyDescent="0.25">
      <c r="A1565" s="65">
        <v>156.20000000000101</v>
      </c>
      <c r="B1565" s="2">
        <v>0</v>
      </c>
      <c r="C1565" s="2">
        <v>0</v>
      </c>
      <c r="D1565" s="2">
        <v>0</v>
      </c>
      <c r="E1565" s="2">
        <v>0</v>
      </c>
      <c r="F1565" s="2">
        <v>0</v>
      </c>
      <c r="G1565" s="2">
        <v>0</v>
      </c>
    </row>
    <row r="1566" spans="1:7" s="65" customFormat="1" x14ac:dyDescent="0.25">
      <c r="A1566" s="65">
        <v>156.30000000000101</v>
      </c>
      <c r="B1566" s="2">
        <v>0</v>
      </c>
      <c r="C1566" s="2">
        <v>0</v>
      </c>
      <c r="D1566" s="2">
        <v>0</v>
      </c>
      <c r="E1566" s="2">
        <v>0</v>
      </c>
      <c r="F1566" s="2">
        <v>0</v>
      </c>
      <c r="G1566" s="2">
        <v>0</v>
      </c>
    </row>
    <row r="1567" spans="1:7" s="65" customFormat="1" x14ac:dyDescent="0.25">
      <c r="A1567" s="65">
        <v>156.400000000001</v>
      </c>
      <c r="B1567" s="2">
        <v>0</v>
      </c>
      <c r="C1567" s="2">
        <v>0</v>
      </c>
      <c r="D1567" s="2">
        <v>0</v>
      </c>
      <c r="E1567" s="2">
        <v>0</v>
      </c>
      <c r="F1567" s="2">
        <v>0</v>
      </c>
      <c r="G1567" s="2">
        <v>0</v>
      </c>
    </row>
    <row r="1568" spans="1:7" s="65" customFormat="1" x14ac:dyDescent="0.25">
      <c r="A1568" s="65">
        <v>156.50000000000099</v>
      </c>
      <c r="B1568" s="2">
        <v>0</v>
      </c>
      <c r="C1568" s="2">
        <v>0</v>
      </c>
      <c r="D1568" s="2">
        <v>0</v>
      </c>
      <c r="E1568" s="2">
        <v>0</v>
      </c>
      <c r="F1568" s="2">
        <v>0</v>
      </c>
      <c r="G1568" s="2">
        <v>0</v>
      </c>
    </row>
    <row r="1569" spans="1:7" s="65" customFormat="1" x14ac:dyDescent="0.25">
      <c r="A1569" s="65">
        <v>156.60000000000099</v>
      </c>
      <c r="B1569" s="2">
        <v>0</v>
      </c>
      <c r="C1569" s="2">
        <v>0</v>
      </c>
      <c r="D1569" s="2">
        <v>0</v>
      </c>
      <c r="E1569" s="2">
        <v>0</v>
      </c>
      <c r="F1569" s="2">
        <v>0</v>
      </c>
      <c r="G1569" s="2">
        <v>0</v>
      </c>
    </row>
    <row r="1570" spans="1:7" s="65" customFormat="1" x14ac:dyDescent="0.25">
      <c r="A1570" s="65">
        <v>156.70000000000101</v>
      </c>
      <c r="B1570" s="2">
        <v>0</v>
      </c>
      <c r="C1570" s="2">
        <v>0</v>
      </c>
      <c r="D1570" s="2">
        <v>0</v>
      </c>
      <c r="E1570" s="2">
        <v>0</v>
      </c>
      <c r="F1570" s="2">
        <v>0</v>
      </c>
      <c r="G1570" s="2">
        <v>0</v>
      </c>
    </row>
    <row r="1571" spans="1:7" s="65" customFormat="1" x14ac:dyDescent="0.25">
      <c r="A1571" s="65">
        <v>156.80000000000101</v>
      </c>
      <c r="B1571" s="2">
        <v>0</v>
      </c>
      <c r="C1571" s="2">
        <v>0</v>
      </c>
      <c r="D1571" s="2">
        <v>0</v>
      </c>
      <c r="E1571" s="2">
        <v>0</v>
      </c>
      <c r="F1571" s="2">
        <v>0</v>
      </c>
      <c r="G1571" s="2">
        <v>0</v>
      </c>
    </row>
    <row r="1572" spans="1:7" s="65" customFormat="1" x14ac:dyDescent="0.25">
      <c r="A1572" s="65">
        <v>156.900000000001</v>
      </c>
      <c r="B1572" s="2">
        <v>0</v>
      </c>
      <c r="C1572" s="2">
        <v>0</v>
      </c>
      <c r="D1572" s="2">
        <v>0</v>
      </c>
      <c r="E1572" s="2">
        <v>0</v>
      </c>
      <c r="F1572" s="2">
        <v>0</v>
      </c>
      <c r="G1572" s="2">
        <v>0</v>
      </c>
    </row>
    <row r="1573" spans="1:7" s="65" customFormat="1" x14ac:dyDescent="0.25">
      <c r="A1573" s="65">
        <v>157.00000000000099</v>
      </c>
      <c r="B1573" s="2">
        <v>0</v>
      </c>
      <c r="C1573" s="2">
        <v>0</v>
      </c>
      <c r="D1573" s="2">
        <v>0</v>
      </c>
      <c r="E1573" s="2">
        <v>0</v>
      </c>
      <c r="F1573" s="2">
        <v>0</v>
      </c>
      <c r="G1573" s="2">
        <v>0</v>
      </c>
    </row>
    <row r="1574" spans="1:7" s="65" customFormat="1" x14ac:dyDescent="0.25">
      <c r="A1574" s="65">
        <v>157.10000000000099</v>
      </c>
      <c r="B1574" s="2">
        <v>0</v>
      </c>
      <c r="C1574" s="2">
        <v>0</v>
      </c>
      <c r="D1574" s="2">
        <v>0</v>
      </c>
      <c r="E1574" s="2">
        <v>0</v>
      </c>
      <c r="F1574" s="2">
        <v>0</v>
      </c>
      <c r="G1574" s="2">
        <v>0</v>
      </c>
    </row>
    <row r="1575" spans="1:7" s="65" customFormat="1" x14ac:dyDescent="0.25">
      <c r="A1575" s="65">
        <v>157.20000000000101</v>
      </c>
      <c r="B1575" s="2">
        <v>0</v>
      </c>
      <c r="C1575" s="2">
        <v>0</v>
      </c>
      <c r="D1575" s="2">
        <v>0</v>
      </c>
      <c r="E1575" s="2">
        <v>0</v>
      </c>
      <c r="F1575" s="2">
        <v>0</v>
      </c>
      <c r="G1575" s="2">
        <v>0</v>
      </c>
    </row>
    <row r="1576" spans="1:7" s="65" customFormat="1" x14ac:dyDescent="0.25">
      <c r="A1576" s="65">
        <v>157.30000000000101</v>
      </c>
      <c r="B1576" s="2">
        <v>0</v>
      </c>
      <c r="C1576" s="2">
        <v>0</v>
      </c>
      <c r="D1576" s="2">
        <v>0</v>
      </c>
      <c r="E1576" s="2">
        <v>0</v>
      </c>
      <c r="F1576" s="2">
        <v>0</v>
      </c>
      <c r="G1576" s="2">
        <v>0</v>
      </c>
    </row>
    <row r="1577" spans="1:7" s="65" customFormat="1" x14ac:dyDescent="0.25">
      <c r="A1577" s="65">
        <v>157.400000000001</v>
      </c>
      <c r="B1577" s="2">
        <v>0</v>
      </c>
      <c r="C1577" s="2">
        <v>0</v>
      </c>
      <c r="D1577" s="2">
        <v>0</v>
      </c>
      <c r="E1577" s="2">
        <v>0</v>
      </c>
      <c r="F1577" s="2">
        <v>0</v>
      </c>
      <c r="G1577" s="2">
        <v>0</v>
      </c>
    </row>
    <row r="1578" spans="1:7" s="65" customFormat="1" x14ac:dyDescent="0.25">
      <c r="A1578" s="65">
        <v>157.50000000000099</v>
      </c>
      <c r="B1578" s="2">
        <v>0</v>
      </c>
      <c r="C1578" s="2">
        <v>0</v>
      </c>
      <c r="D1578" s="2">
        <v>0</v>
      </c>
      <c r="E1578" s="2">
        <v>0</v>
      </c>
      <c r="F1578" s="2">
        <v>0</v>
      </c>
      <c r="G1578" s="2">
        <v>0</v>
      </c>
    </row>
    <row r="1579" spans="1:7" s="65" customFormat="1" x14ac:dyDescent="0.25">
      <c r="A1579" s="65">
        <v>157.60000000000099</v>
      </c>
      <c r="B1579" s="2">
        <v>0</v>
      </c>
      <c r="C1579" s="2">
        <v>0</v>
      </c>
      <c r="D1579" s="2">
        <v>0</v>
      </c>
      <c r="E1579" s="2">
        <v>0</v>
      </c>
      <c r="F1579" s="2">
        <v>0</v>
      </c>
      <c r="G1579" s="2">
        <v>0</v>
      </c>
    </row>
    <row r="1580" spans="1:7" s="65" customFormat="1" x14ac:dyDescent="0.25">
      <c r="A1580" s="65">
        <v>157.70000000000101</v>
      </c>
      <c r="B1580" s="2">
        <v>0</v>
      </c>
      <c r="C1580" s="2">
        <v>0</v>
      </c>
      <c r="D1580" s="2">
        <v>0</v>
      </c>
      <c r="E1580" s="2">
        <v>0</v>
      </c>
      <c r="F1580" s="2">
        <v>0</v>
      </c>
      <c r="G1580" s="2">
        <v>0</v>
      </c>
    </row>
    <row r="1581" spans="1:7" s="65" customFormat="1" x14ac:dyDescent="0.25">
      <c r="A1581" s="65">
        <v>157.80000000000101</v>
      </c>
      <c r="B1581" s="2">
        <v>0</v>
      </c>
      <c r="C1581" s="2">
        <v>0</v>
      </c>
      <c r="D1581" s="2">
        <v>0</v>
      </c>
      <c r="E1581" s="2">
        <v>0</v>
      </c>
      <c r="F1581" s="2">
        <v>0</v>
      </c>
      <c r="G1581" s="2">
        <v>0</v>
      </c>
    </row>
    <row r="1582" spans="1:7" s="65" customFormat="1" x14ac:dyDescent="0.25">
      <c r="A1582" s="65">
        <v>157.900000000001</v>
      </c>
      <c r="B1582" s="2">
        <v>0</v>
      </c>
      <c r="C1582" s="2">
        <v>0</v>
      </c>
      <c r="D1582" s="2">
        <v>0</v>
      </c>
      <c r="E1582" s="2">
        <v>0</v>
      </c>
      <c r="F1582" s="2">
        <v>0</v>
      </c>
      <c r="G1582" s="2">
        <v>0</v>
      </c>
    </row>
    <row r="1583" spans="1:7" s="65" customFormat="1" x14ac:dyDescent="0.25">
      <c r="A1583" s="65">
        <v>158.00000000000099</v>
      </c>
      <c r="B1583" s="2">
        <v>0</v>
      </c>
      <c r="C1583" s="2">
        <v>0</v>
      </c>
      <c r="D1583" s="2">
        <v>0</v>
      </c>
      <c r="E1583" s="2">
        <v>0</v>
      </c>
      <c r="F1583" s="2">
        <v>0</v>
      </c>
      <c r="G1583" s="2">
        <v>0</v>
      </c>
    </row>
    <row r="1584" spans="1:7" s="65" customFormat="1" x14ac:dyDescent="0.25">
      <c r="A1584" s="65">
        <v>158.10000000000099</v>
      </c>
      <c r="B1584" s="2">
        <v>0</v>
      </c>
      <c r="C1584" s="2">
        <v>0</v>
      </c>
      <c r="D1584" s="2">
        <v>0</v>
      </c>
      <c r="E1584" s="2">
        <v>0</v>
      </c>
      <c r="F1584" s="2">
        <v>0</v>
      </c>
      <c r="G1584" s="2">
        <v>0</v>
      </c>
    </row>
    <row r="1585" spans="1:7" s="65" customFormat="1" x14ac:dyDescent="0.25">
      <c r="A1585" s="65">
        <v>158.20000000000101</v>
      </c>
      <c r="B1585" s="2">
        <v>0</v>
      </c>
      <c r="C1585" s="2">
        <v>0</v>
      </c>
      <c r="D1585" s="2">
        <v>0</v>
      </c>
      <c r="E1585" s="2">
        <v>0</v>
      </c>
      <c r="F1585" s="2">
        <v>0</v>
      </c>
      <c r="G1585" s="2">
        <v>0</v>
      </c>
    </row>
    <row r="1586" spans="1:7" s="65" customFormat="1" x14ac:dyDescent="0.25">
      <c r="A1586" s="65">
        <v>158.30000000000101</v>
      </c>
      <c r="B1586" s="2">
        <v>0</v>
      </c>
      <c r="C1586" s="2">
        <v>0</v>
      </c>
      <c r="D1586" s="2">
        <v>0</v>
      </c>
      <c r="E1586" s="2">
        <v>0</v>
      </c>
      <c r="F1586" s="2">
        <v>0</v>
      </c>
      <c r="G1586" s="2">
        <v>0</v>
      </c>
    </row>
    <row r="1587" spans="1:7" s="65" customFormat="1" x14ac:dyDescent="0.25">
      <c r="A1587" s="65">
        <v>158.400000000001</v>
      </c>
      <c r="B1587" s="2">
        <v>0</v>
      </c>
      <c r="C1587" s="2">
        <v>0</v>
      </c>
      <c r="D1587" s="2">
        <v>0</v>
      </c>
      <c r="E1587" s="2">
        <v>0</v>
      </c>
      <c r="F1587" s="2">
        <v>0</v>
      </c>
      <c r="G1587" s="2">
        <v>0</v>
      </c>
    </row>
    <row r="1588" spans="1:7" s="65" customFormat="1" x14ac:dyDescent="0.25">
      <c r="A1588" s="65">
        <v>158.50000000000099</v>
      </c>
      <c r="B1588" s="2">
        <v>0</v>
      </c>
      <c r="C1588" s="2">
        <v>0</v>
      </c>
      <c r="D1588" s="2">
        <v>0</v>
      </c>
      <c r="E1588" s="2">
        <v>0</v>
      </c>
      <c r="F1588" s="2">
        <v>0</v>
      </c>
      <c r="G1588" s="2">
        <v>0</v>
      </c>
    </row>
    <row r="1589" spans="1:7" s="65" customFormat="1" x14ac:dyDescent="0.25">
      <c r="A1589" s="65">
        <v>158.60000000000099</v>
      </c>
      <c r="B1589" s="2">
        <v>0</v>
      </c>
      <c r="C1589" s="2">
        <v>0</v>
      </c>
      <c r="D1589" s="2">
        <v>0</v>
      </c>
      <c r="E1589" s="2">
        <v>0</v>
      </c>
      <c r="F1589" s="2">
        <v>0</v>
      </c>
      <c r="G1589" s="2">
        <v>0</v>
      </c>
    </row>
    <row r="1590" spans="1:7" s="65" customFormat="1" x14ac:dyDescent="0.25">
      <c r="A1590" s="65">
        <v>158.70000000000101</v>
      </c>
      <c r="B1590" s="2">
        <v>0</v>
      </c>
      <c r="C1590" s="2">
        <v>0</v>
      </c>
      <c r="D1590" s="2">
        <v>0</v>
      </c>
      <c r="E1590" s="2">
        <v>0</v>
      </c>
      <c r="F1590" s="2">
        <v>0</v>
      </c>
      <c r="G1590" s="2">
        <v>0</v>
      </c>
    </row>
    <row r="1591" spans="1:7" s="65" customFormat="1" x14ac:dyDescent="0.25">
      <c r="A1591" s="65">
        <v>158.80000000000101</v>
      </c>
      <c r="B1591" s="2">
        <v>0</v>
      </c>
      <c r="C1591" s="2">
        <v>0</v>
      </c>
      <c r="D1591" s="2">
        <v>0</v>
      </c>
      <c r="E1591" s="2">
        <v>0</v>
      </c>
      <c r="F1591" s="2">
        <v>0</v>
      </c>
      <c r="G1591" s="2">
        <v>0</v>
      </c>
    </row>
    <row r="1592" spans="1:7" s="65" customFormat="1" x14ac:dyDescent="0.25">
      <c r="A1592" s="65">
        <v>158.900000000001</v>
      </c>
      <c r="B1592" s="2">
        <v>0</v>
      </c>
      <c r="C1592" s="2">
        <v>0</v>
      </c>
      <c r="D1592" s="2">
        <v>0</v>
      </c>
      <c r="E1592" s="2">
        <v>0</v>
      </c>
      <c r="F1592" s="2">
        <v>0</v>
      </c>
      <c r="G1592" s="2">
        <v>0</v>
      </c>
    </row>
    <row r="1593" spans="1:7" s="65" customFormat="1" x14ac:dyDescent="0.25">
      <c r="A1593" s="65">
        <v>159.00000000000099</v>
      </c>
      <c r="B1593" s="2">
        <v>0</v>
      </c>
      <c r="C1593" s="2">
        <v>0</v>
      </c>
      <c r="D1593" s="2">
        <v>0</v>
      </c>
      <c r="E1593" s="2">
        <v>0</v>
      </c>
      <c r="F1593" s="2">
        <v>0</v>
      </c>
      <c r="G1593" s="2">
        <v>0</v>
      </c>
    </row>
    <row r="1594" spans="1:7" s="65" customFormat="1" x14ac:dyDescent="0.25">
      <c r="A1594" s="65">
        <v>159.10000000000099</v>
      </c>
      <c r="B1594" s="2">
        <v>0</v>
      </c>
      <c r="C1594" s="2">
        <v>0</v>
      </c>
      <c r="D1594" s="2">
        <v>0</v>
      </c>
      <c r="E1594" s="2">
        <v>0</v>
      </c>
      <c r="F1594" s="2">
        <v>0</v>
      </c>
      <c r="G1594" s="2">
        <v>0</v>
      </c>
    </row>
    <row r="1595" spans="1:7" s="65" customFormat="1" x14ac:dyDescent="0.25">
      <c r="A1595" s="65">
        <v>159.20000000000101</v>
      </c>
      <c r="B1595" s="2">
        <v>0</v>
      </c>
      <c r="C1595" s="2">
        <v>0</v>
      </c>
      <c r="D1595" s="2">
        <v>0</v>
      </c>
      <c r="E1595" s="2">
        <v>0</v>
      </c>
      <c r="F1595" s="2">
        <v>0</v>
      </c>
      <c r="G1595" s="2">
        <v>0</v>
      </c>
    </row>
    <row r="1596" spans="1:7" s="65" customFormat="1" x14ac:dyDescent="0.25">
      <c r="A1596" s="65">
        <v>159.30000000000101</v>
      </c>
      <c r="B1596" s="2">
        <v>0</v>
      </c>
      <c r="C1596" s="2">
        <v>0</v>
      </c>
      <c r="D1596" s="2">
        <v>0</v>
      </c>
      <c r="E1596" s="2">
        <v>0</v>
      </c>
      <c r="F1596" s="2">
        <v>0</v>
      </c>
      <c r="G1596" s="2">
        <v>0</v>
      </c>
    </row>
    <row r="1597" spans="1:7" s="65" customFormat="1" x14ac:dyDescent="0.25">
      <c r="A1597" s="65">
        <v>159.400000000001</v>
      </c>
      <c r="B1597" s="2">
        <v>0</v>
      </c>
      <c r="C1597" s="2">
        <v>0</v>
      </c>
      <c r="D1597" s="2">
        <v>0</v>
      </c>
      <c r="E1597" s="2">
        <v>0</v>
      </c>
      <c r="F1597" s="2">
        <v>0</v>
      </c>
      <c r="G1597" s="2">
        <v>0</v>
      </c>
    </row>
    <row r="1598" spans="1:7" s="65" customFormat="1" x14ac:dyDescent="0.25">
      <c r="A1598" s="65">
        <v>159.50000000000099</v>
      </c>
      <c r="B1598" s="2">
        <v>0</v>
      </c>
      <c r="C1598" s="2">
        <v>0</v>
      </c>
      <c r="D1598" s="2">
        <v>0</v>
      </c>
      <c r="E1598" s="2">
        <v>0</v>
      </c>
      <c r="F1598" s="2">
        <v>0</v>
      </c>
      <c r="G1598" s="2">
        <v>0</v>
      </c>
    </row>
    <row r="1599" spans="1:7" s="65" customFormat="1" x14ac:dyDescent="0.25">
      <c r="A1599" s="65">
        <v>159.60000000000099</v>
      </c>
      <c r="B1599" s="2">
        <v>0</v>
      </c>
      <c r="C1599" s="2">
        <v>0</v>
      </c>
      <c r="D1599" s="2">
        <v>0</v>
      </c>
      <c r="E1599" s="2">
        <v>0</v>
      </c>
      <c r="F1599" s="2">
        <v>0</v>
      </c>
      <c r="G1599" s="2">
        <v>0</v>
      </c>
    </row>
    <row r="1600" spans="1:7" s="65" customFormat="1" x14ac:dyDescent="0.25">
      <c r="A1600" s="65">
        <v>159.70000000000101</v>
      </c>
      <c r="B1600" s="2">
        <v>0</v>
      </c>
      <c r="C1600" s="2">
        <v>0</v>
      </c>
      <c r="D1600" s="2">
        <v>0</v>
      </c>
      <c r="E1600" s="2">
        <v>0</v>
      </c>
      <c r="F1600" s="2">
        <v>0</v>
      </c>
      <c r="G1600" s="2">
        <v>0</v>
      </c>
    </row>
    <row r="1601" spans="1:7" s="65" customFormat="1" x14ac:dyDescent="0.25">
      <c r="A1601" s="65">
        <v>159.80000000000101</v>
      </c>
      <c r="B1601" s="2">
        <v>0</v>
      </c>
      <c r="C1601" s="2">
        <v>0</v>
      </c>
      <c r="D1601" s="2">
        <v>0</v>
      </c>
      <c r="E1601" s="2">
        <v>0</v>
      </c>
      <c r="F1601" s="2">
        <v>0</v>
      </c>
      <c r="G1601" s="2">
        <v>0</v>
      </c>
    </row>
    <row r="1602" spans="1:7" s="65" customFormat="1" x14ac:dyDescent="0.25">
      <c r="A1602" s="65">
        <v>159.900000000001</v>
      </c>
      <c r="B1602" s="2">
        <v>0</v>
      </c>
      <c r="C1602" s="2">
        <v>0</v>
      </c>
      <c r="D1602" s="2">
        <v>0</v>
      </c>
      <c r="E1602" s="2">
        <v>0</v>
      </c>
      <c r="F1602" s="2">
        <v>0</v>
      </c>
      <c r="G1602" s="2">
        <v>0</v>
      </c>
    </row>
    <row r="1603" spans="1:7" s="65" customFormat="1" x14ac:dyDescent="0.25">
      <c r="A1603" s="65">
        <v>160.00000000000099</v>
      </c>
      <c r="B1603" s="2">
        <v>0</v>
      </c>
      <c r="C1603" s="2">
        <v>0</v>
      </c>
      <c r="D1603" s="2">
        <v>0</v>
      </c>
      <c r="E1603" s="2">
        <v>0</v>
      </c>
      <c r="F1603" s="2">
        <v>0</v>
      </c>
      <c r="G1603" s="2">
        <v>0</v>
      </c>
    </row>
    <row r="1604" spans="1:7" s="65" customFormat="1" x14ac:dyDescent="0.25">
      <c r="A1604" s="65">
        <v>160.10000000000099</v>
      </c>
      <c r="B1604" s="2">
        <v>0</v>
      </c>
      <c r="C1604" s="2">
        <v>0</v>
      </c>
      <c r="D1604" s="2">
        <v>0</v>
      </c>
      <c r="E1604" s="2">
        <v>0</v>
      </c>
      <c r="F1604" s="2">
        <v>0</v>
      </c>
      <c r="G1604" s="2">
        <v>0</v>
      </c>
    </row>
    <row r="1605" spans="1:7" s="65" customFormat="1" x14ac:dyDescent="0.25">
      <c r="A1605" s="65">
        <v>160.20000000000101</v>
      </c>
      <c r="B1605" s="2">
        <v>0</v>
      </c>
      <c r="C1605" s="2">
        <v>0</v>
      </c>
      <c r="D1605" s="2">
        <v>0</v>
      </c>
      <c r="E1605" s="2">
        <v>0</v>
      </c>
      <c r="F1605" s="2">
        <v>0</v>
      </c>
      <c r="G1605" s="2">
        <v>0</v>
      </c>
    </row>
    <row r="1606" spans="1:7" s="65" customFormat="1" x14ac:dyDescent="0.25">
      <c r="A1606" s="65">
        <v>160.30000000000101</v>
      </c>
      <c r="B1606" s="2">
        <v>0</v>
      </c>
      <c r="C1606" s="2">
        <v>0</v>
      </c>
      <c r="D1606" s="2">
        <v>0</v>
      </c>
      <c r="E1606" s="2">
        <v>0</v>
      </c>
      <c r="F1606" s="2">
        <v>0</v>
      </c>
      <c r="G1606" s="2">
        <v>0</v>
      </c>
    </row>
    <row r="1607" spans="1:7" s="65" customFormat="1" x14ac:dyDescent="0.25">
      <c r="A1607" s="65">
        <v>160.400000000001</v>
      </c>
      <c r="B1607" s="2">
        <v>0</v>
      </c>
      <c r="C1607" s="2">
        <v>0</v>
      </c>
      <c r="D1607" s="2">
        <v>0</v>
      </c>
      <c r="E1607" s="2">
        <v>0</v>
      </c>
      <c r="F1607" s="2">
        <v>0</v>
      </c>
      <c r="G1607" s="2">
        <v>0</v>
      </c>
    </row>
    <row r="1608" spans="1:7" s="65" customFormat="1" x14ac:dyDescent="0.25">
      <c r="A1608" s="65">
        <v>160.50000000000099</v>
      </c>
      <c r="B1608" s="2">
        <v>0</v>
      </c>
      <c r="C1608" s="2">
        <v>0</v>
      </c>
      <c r="D1608" s="2">
        <v>0</v>
      </c>
      <c r="E1608" s="2">
        <v>0</v>
      </c>
      <c r="F1608" s="2">
        <v>0</v>
      </c>
      <c r="G1608" s="2">
        <v>0</v>
      </c>
    </row>
    <row r="1609" spans="1:7" s="65" customFormat="1" x14ac:dyDescent="0.25">
      <c r="A1609" s="65">
        <v>160.60000000000099</v>
      </c>
      <c r="B1609" s="2">
        <v>0</v>
      </c>
      <c r="C1609" s="2">
        <v>0</v>
      </c>
      <c r="D1609" s="2">
        <v>0</v>
      </c>
      <c r="E1609" s="2">
        <v>0</v>
      </c>
      <c r="F1609" s="2">
        <v>0</v>
      </c>
      <c r="G1609" s="2">
        <v>0</v>
      </c>
    </row>
    <row r="1610" spans="1:7" s="65" customFormat="1" x14ac:dyDescent="0.25">
      <c r="A1610" s="65">
        <v>160.70000000000101</v>
      </c>
      <c r="B1610" s="2">
        <v>0</v>
      </c>
      <c r="C1610" s="2">
        <v>0</v>
      </c>
      <c r="D1610" s="2">
        <v>0</v>
      </c>
      <c r="E1610" s="2">
        <v>0</v>
      </c>
      <c r="F1610" s="2">
        <v>0</v>
      </c>
      <c r="G1610" s="2">
        <v>0</v>
      </c>
    </row>
    <row r="1611" spans="1:7" s="65" customFormat="1" x14ac:dyDescent="0.25">
      <c r="A1611" s="65">
        <v>160.80000000000101</v>
      </c>
      <c r="B1611" s="2">
        <v>0</v>
      </c>
      <c r="C1611" s="2">
        <v>0</v>
      </c>
      <c r="D1611" s="2">
        <v>0</v>
      </c>
      <c r="E1611" s="2">
        <v>0</v>
      </c>
      <c r="F1611" s="2">
        <v>0</v>
      </c>
      <c r="G1611" s="2">
        <v>0</v>
      </c>
    </row>
    <row r="1612" spans="1:7" s="65" customFormat="1" x14ac:dyDescent="0.25">
      <c r="A1612" s="65">
        <v>160.900000000001</v>
      </c>
      <c r="B1612" s="2">
        <v>0</v>
      </c>
      <c r="C1612" s="2">
        <v>0</v>
      </c>
      <c r="D1612" s="2">
        <v>0</v>
      </c>
      <c r="E1612" s="2">
        <v>0</v>
      </c>
      <c r="F1612" s="2">
        <v>0</v>
      </c>
      <c r="G1612" s="2">
        <v>0</v>
      </c>
    </row>
    <row r="1613" spans="1:7" s="65" customFormat="1" x14ac:dyDescent="0.25">
      <c r="A1613" s="65">
        <v>161.00000000000099</v>
      </c>
      <c r="B1613" s="2">
        <v>0</v>
      </c>
      <c r="C1613" s="2">
        <v>0</v>
      </c>
      <c r="D1613" s="2">
        <v>0</v>
      </c>
      <c r="E1613" s="2">
        <v>0</v>
      </c>
      <c r="F1613" s="2">
        <v>0</v>
      </c>
      <c r="G1613" s="2">
        <v>0</v>
      </c>
    </row>
    <row r="1614" spans="1:7" s="65" customFormat="1" x14ac:dyDescent="0.25">
      <c r="A1614" s="65">
        <v>161.10000000000099</v>
      </c>
      <c r="B1614" s="2">
        <v>0</v>
      </c>
      <c r="C1614" s="2">
        <v>0</v>
      </c>
      <c r="D1614" s="2">
        <v>0</v>
      </c>
      <c r="E1614" s="2">
        <v>0</v>
      </c>
      <c r="F1614" s="2">
        <v>0</v>
      </c>
      <c r="G1614" s="2">
        <v>0</v>
      </c>
    </row>
    <row r="1615" spans="1:7" s="65" customFormat="1" x14ac:dyDescent="0.25">
      <c r="A1615" s="65">
        <v>161.20000000000101</v>
      </c>
      <c r="B1615" s="2">
        <v>0</v>
      </c>
      <c r="C1615" s="2">
        <v>0</v>
      </c>
      <c r="D1615" s="2">
        <v>0</v>
      </c>
      <c r="E1615" s="2">
        <v>0</v>
      </c>
      <c r="F1615" s="2">
        <v>0</v>
      </c>
      <c r="G1615" s="2">
        <v>0</v>
      </c>
    </row>
    <row r="1616" spans="1:7" s="65" customFormat="1" x14ac:dyDescent="0.25">
      <c r="A1616" s="65">
        <v>161.30000000000101</v>
      </c>
      <c r="B1616" s="2">
        <v>0</v>
      </c>
      <c r="C1616" s="2">
        <v>0</v>
      </c>
      <c r="D1616" s="2">
        <v>0</v>
      </c>
      <c r="E1616" s="2">
        <v>0</v>
      </c>
      <c r="F1616" s="2">
        <v>0</v>
      </c>
      <c r="G1616" s="2">
        <v>0</v>
      </c>
    </row>
    <row r="1617" spans="1:7" s="65" customFormat="1" x14ac:dyDescent="0.25">
      <c r="A1617" s="65">
        <v>161.400000000001</v>
      </c>
      <c r="B1617" s="2">
        <v>0</v>
      </c>
      <c r="C1617" s="2">
        <v>0</v>
      </c>
      <c r="D1617" s="2">
        <v>0</v>
      </c>
      <c r="E1617" s="2">
        <v>0</v>
      </c>
      <c r="F1617" s="2">
        <v>0</v>
      </c>
      <c r="G1617" s="2">
        <v>0</v>
      </c>
    </row>
    <row r="1618" spans="1:7" s="65" customFormat="1" x14ac:dyDescent="0.25">
      <c r="A1618" s="65">
        <v>161.50000000000099</v>
      </c>
      <c r="B1618" s="2">
        <v>0</v>
      </c>
      <c r="C1618" s="2">
        <v>0</v>
      </c>
      <c r="D1618" s="2">
        <v>0</v>
      </c>
      <c r="E1618" s="2">
        <v>0</v>
      </c>
      <c r="F1618" s="2">
        <v>0</v>
      </c>
      <c r="G1618" s="2">
        <v>0</v>
      </c>
    </row>
    <row r="1619" spans="1:7" s="65" customFormat="1" x14ac:dyDescent="0.25">
      <c r="A1619" s="65">
        <v>161.60000000000099</v>
      </c>
      <c r="B1619" s="2">
        <v>0</v>
      </c>
      <c r="C1619" s="2">
        <v>0</v>
      </c>
      <c r="D1619" s="2">
        <v>0</v>
      </c>
      <c r="E1619" s="2">
        <v>0</v>
      </c>
      <c r="F1619" s="2">
        <v>0</v>
      </c>
      <c r="G1619" s="2">
        <v>0</v>
      </c>
    </row>
    <row r="1620" spans="1:7" s="65" customFormat="1" x14ac:dyDescent="0.25">
      <c r="A1620" s="65">
        <v>161.70000000000101</v>
      </c>
      <c r="B1620" s="2">
        <v>0</v>
      </c>
      <c r="C1620" s="2">
        <v>0</v>
      </c>
      <c r="D1620" s="2">
        <v>0</v>
      </c>
      <c r="E1620" s="2">
        <v>0</v>
      </c>
      <c r="F1620" s="2">
        <v>0</v>
      </c>
      <c r="G1620" s="2">
        <v>0</v>
      </c>
    </row>
    <row r="1621" spans="1:7" s="65" customFormat="1" x14ac:dyDescent="0.25">
      <c r="A1621" s="65">
        <v>161.80000000000101</v>
      </c>
      <c r="B1621" s="2">
        <v>0</v>
      </c>
      <c r="C1621" s="2">
        <v>0</v>
      </c>
      <c r="D1621" s="2">
        <v>0</v>
      </c>
      <c r="E1621" s="2">
        <v>0</v>
      </c>
      <c r="F1621" s="2">
        <v>0</v>
      </c>
      <c r="G1621" s="2">
        <v>0</v>
      </c>
    </row>
    <row r="1622" spans="1:7" s="65" customFormat="1" x14ac:dyDescent="0.25">
      <c r="A1622" s="65">
        <v>161.900000000001</v>
      </c>
      <c r="B1622" s="2">
        <v>0</v>
      </c>
      <c r="C1622" s="2">
        <v>0</v>
      </c>
      <c r="D1622" s="2">
        <v>0</v>
      </c>
      <c r="E1622" s="2">
        <v>0</v>
      </c>
      <c r="F1622" s="2">
        <v>0</v>
      </c>
      <c r="G1622" s="2">
        <v>0</v>
      </c>
    </row>
    <row r="1623" spans="1:7" s="65" customFormat="1" x14ac:dyDescent="0.25">
      <c r="A1623" s="65">
        <v>162.00000000000099</v>
      </c>
      <c r="B1623" s="2">
        <v>0</v>
      </c>
      <c r="C1623" s="2">
        <v>0</v>
      </c>
      <c r="D1623" s="2">
        <v>0</v>
      </c>
      <c r="E1623" s="2">
        <v>0</v>
      </c>
      <c r="F1623" s="2">
        <v>0</v>
      </c>
      <c r="G1623" s="2">
        <v>0</v>
      </c>
    </row>
    <row r="1624" spans="1:7" s="65" customFormat="1" x14ac:dyDescent="0.25">
      <c r="A1624" s="65">
        <v>162.10000000000099</v>
      </c>
      <c r="B1624" s="2">
        <v>0</v>
      </c>
      <c r="C1624" s="2">
        <v>0</v>
      </c>
      <c r="D1624" s="2">
        <v>0</v>
      </c>
      <c r="E1624" s="2">
        <v>0</v>
      </c>
      <c r="F1624" s="2">
        <v>0</v>
      </c>
      <c r="G1624" s="2">
        <v>0</v>
      </c>
    </row>
    <row r="1625" spans="1:7" s="65" customFormat="1" x14ac:dyDescent="0.25">
      <c r="A1625" s="65">
        <v>162.20000000000101</v>
      </c>
      <c r="B1625" s="2">
        <v>0</v>
      </c>
      <c r="C1625" s="2">
        <v>0</v>
      </c>
      <c r="D1625" s="2">
        <v>0</v>
      </c>
      <c r="E1625" s="2">
        <v>0</v>
      </c>
      <c r="F1625" s="2">
        <v>0</v>
      </c>
      <c r="G1625" s="2">
        <v>0</v>
      </c>
    </row>
    <row r="1626" spans="1:7" s="65" customFormat="1" x14ac:dyDescent="0.25">
      <c r="A1626" s="65">
        <v>162.30000000000101</v>
      </c>
      <c r="B1626" s="2">
        <v>0</v>
      </c>
      <c r="C1626" s="2">
        <v>0</v>
      </c>
      <c r="D1626" s="2">
        <v>0</v>
      </c>
      <c r="E1626" s="2">
        <v>0</v>
      </c>
      <c r="F1626" s="2">
        <v>0</v>
      </c>
      <c r="G1626" s="2">
        <v>0</v>
      </c>
    </row>
    <row r="1627" spans="1:7" s="65" customFormat="1" x14ac:dyDescent="0.25">
      <c r="A1627" s="65">
        <v>162.400000000001</v>
      </c>
      <c r="B1627" s="2">
        <v>0</v>
      </c>
      <c r="C1627" s="2">
        <v>0</v>
      </c>
      <c r="D1627" s="2">
        <v>0</v>
      </c>
      <c r="E1627" s="2">
        <v>0</v>
      </c>
      <c r="F1627" s="2">
        <v>0</v>
      </c>
      <c r="G1627" s="2">
        <v>0</v>
      </c>
    </row>
    <row r="1628" spans="1:7" s="65" customFormat="1" x14ac:dyDescent="0.25">
      <c r="A1628" s="65">
        <v>162.50000000000099</v>
      </c>
      <c r="B1628" s="2">
        <v>0</v>
      </c>
      <c r="C1628" s="2">
        <v>0</v>
      </c>
      <c r="D1628" s="2">
        <v>0</v>
      </c>
      <c r="E1628" s="2">
        <v>0</v>
      </c>
      <c r="F1628" s="2">
        <v>0</v>
      </c>
      <c r="G1628" s="2">
        <v>0</v>
      </c>
    </row>
    <row r="1629" spans="1:7" s="65" customFormat="1" x14ac:dyDescent="0.25">
      <c r="A1629" s="65">
        <v>162.60000000000099</v>
      </c>
      <c r="B1629" s="2">
        <v>0</v>
      </c>
      <c r="C1629" s="2">
        <v>0</v>
      </c>
      <c r="D1629" s="2">
        <v>0</v>
      </c>
      <c r="E1629" s="2">
        <v>0</v>
      </c>
      <c r="F1629" s="2">
        <v>0</v>
      </c>
      <c r="G1629" s="2">
        <v>0</v>
      </c>
    </row>
    <row r="1630" spans="1:7" s="65" customFormat="1" x14ac:dyDescent="0.25">
      <c r="A1630" s="65">
        <v>162.70000000000101</v>
      </c>
      <c r="B1630" s="2">
        <v>0</v>
      </c>
      <c r="C1630" s="2">
        <v>0</v>
      </c>
      <c r="D1630" s="2">
        <v>0</v>
      </c>
      <c r="E1630" s="2">
        <v>0</v>
      </c>
      <c r="F1630" s="2">
        <v>0</v>
      </c>
      <c r="G1630" s="2">
        <v>0</v>
      </c>
    </row>
    <row r="1631" spans="1:7" s="65" customFormat="1" x14ac:dyDescent="0.25">
      <c r="A1631" s="65">
        <v>162.80000000000101</v>
      </c>
      <c r="B1631" s="2">
        <v>0</v>
      </c>
      <c r="C1631" s="2">
        <v>0</v>
      </c>
      <c r="D1631" s="2">
        <v>0</v>
      </c>
      <c r="E1631" s="2">
        <v>0</v>
      </c>
      <c r="F1631" s="2">
        <v>0</v>
      </c>
      <c r="G1631" s="2">
        <v>0</v>
      </c>
    </row>
    <row r="1632" spans="1:7" s="65" customFormat="1" x14ac:dyDescent="0.25">
      <c r="A1632" s="65">
        <v>162.900000000001</v>
      </c>
      <c r="B1632" s="2">
        <v>0</v>
      </c>
      <c r="C1632" s="2">
        <v>0</v>
      </c>
      <c r="D1632" s="2">
        <v>0</v>
      </c>
      <c r="E1632" s="2">
        <v>0</v>
      </c>
      <c r="F1632" s="2">
        <v>0</v>
      </c>
      <c r="G1632" s="2">
        <v>0</v>
      </c>
    </row>
    <row r="1633" spans="1:7" s="65" customFormat="1" x14ac:dyDescent="0.25">
      <c r="A1633" s="65">
        <v>163.00000000000099</v>
      </c>
      <c r="B1633" s="2">
        <v>0</v>
      </c>
      <c r="C1633" s="2">
        <v>0</v>
      </c>
      <c r="D1633" s="2">
        <v>0</v>
      </c>
      <c r="E1633" s="2">
        <v>0</v>
      </c>
      <c r="F1633" s="2">
        <v>0</v>
      </c>
      <c r="G1633" s="2">
        <v>0</v>
      </c>
    </row>
    <row r="1634" spans="1:7" s="65" customFormat="1" x14ac:dyDescent="0.25">
      <c r="A1634" s="65">
        <v>163.10000000000099</v>
      </c>
      <c r="B1634" s="2">
        <v>0</v>
      </c>
      <c r="C1634" s="2">
        <v>0</v>
      </c>
      <c r="D1634" s="2">
        <v>0</v>
      </c>
      <c r="E1634" s="2">
        <v>0</v>
      </c>
      <c r="F1634" s="2">
        <v>0</v>
      </c>
      <c r="G1634" s="2">
        <v>0</v>
      </c>
    </row>
    <row r="1635" spans="1:7" s="65" customFormat="1" x14ac:dyDescent="0.25">
      <c r="A1635" s="65">
        <v>163.20000000000101</v>
      </c>
      <c r="B1635" s="2">
        <v>0</v>
      </c>
      <c r="C1635" s="2">
        <v>0</v>
      </c>
      <c r="D1635" s="2">
        <v>0</v>
      </c>
      <c r="E1635" s="2">
        <v>0</v>
      </c>
      <c r="F1635" s="2">
        <v>0</v>
      </c>
      <c r="G1635" s="2">
        <v>0</v>
      </c>
    </row>
    <row r="1636" spans="1:7" s="65" customFormat="1" x14ac:dyDescent="0.25">
      <c r="A1636" s="65">
        <v>163.30000000000101</v>
      </c>
      <c r="B1636" s="2">
        <v>0</v>
      </c>
      <c r="C1636" s="2">
        <v>0</v>
      </c>
      <c r="D1636" s="2">
        <v>0</v>
      </c>
      <c r="E1636" s="2">
        <v>0</v>
      </c>
      <c r="F1636" s="2">
        <v>0</v>
      </c>
      <c r="G1636" s="2">
        <v>0</v>
      </c>
    </row>
    <row r="1637" spans="1:7" s="65" customFormat="1" x14ac:dyDescent="0.25">
      <c r="A1637" s="65">
        <v>163.400000000001</v>
      </c>
      <c r="B1637" s="2">
        <v>0</v>
      </c>
      <c r="C1637" s="2">
        <v>0</v>
      </c>
      <c r="D1637" s="2">
        <v>0</v>
      </c>
      <c r="E1637" s="2">
        <v>0</v>
      </c>
      <c r="F1637" s="2">
        <v>0</v>
      </c>
      <c r="G1637" s="2">
        <v>0</v>
      </c>
    </row>
    <row r="1638" spans="1:7" s="65" customFormat="1" x14ac:dyDescent="0.25">
      <c r="A1638" s="65">
        <v>163.50000000000099</v>
      </c>
      <c r="B1638" s="2">
        <v>0</v>
      </c>
      <c r="C1638" s="2">
        <v>0</v>
      </c>
      <c r="D1638" s="2">
        <v>0</v>
      </c>
      <c r="E1638" s="2">
        <v>0</v>
      </c>
      <c r="F1638" s="2">
        <v>0</v>
      </c>
      <c r="G1638" s="2">
        <v>0</v>
      </c>
    </row>
    <row r="1639" spans="1:7" s="65" customFormat="1" x14ac:dyDescent="0.25">
      <c r="A1639" s="65">
        <v>163.60000000000099</v>
      </c>
      <c r="B1639" s="2">
        <v>0</v>
      </c>
      <c r="C1639" s="2">
        <v>0</v>
      </c>
      <c r="D1639" s="2">
        <v>0</v>
      </c>
      <c r="E1639" s="2">
        <v>0</v>
      </c>
      <c r="F1639" s="2">
        <v>0</v>
      </c>
      <c r="G1639" s="2">
        <v>0</v>
      </c>
    </row>
    <row r="1640" spans="1:7" s="65" customFormat="1" x14ac:dyDescent="0.25">
      <c r="A1640" s="65">
        <v>163.70000000000101</v>
      </c>
      <c r="B1640" s="2">
        <v>0</v>
      </c>
      <c r="C1640" s="2">
        <v>0</v>
      </c>
      <c r="D1640" s="2">
        <v>0</v>
      </c>
      <c r="E1640" s="2">
        <v>0</v>
      </c>
      <c r="F1640" s="2">
        <v>0</v>
      </c>
      <c r="G1640" s="2">
        <v>0</v>
      </c>
    </row>
    <row r="1641" spans="1:7" s="65" customFormat="1" x14ac:dyDescent="0.25">
      <c r="A1641" s="65">
        <v>163.80000000000101</v>
      </c>
      <c r="B1641" s="2">
        <v>0</v>
      </c>
      <c r="C1641" s="2">
        <v>0</v>
      </c>
      <c r="D1641" s="2">
        <v>0</v>
      </c>
      <c r="E1641" s="2">
        <v>0</v>
      </c>
      <c r="F1641" s="2">
        <v>0</v>
      </c>
      <c r="G1641" s="2">
        <v>0</v>
      </c>
    </row>
    <row r="1642" spans="1:7" s="65" customFormat="1" x14ac:dyDescent="0.25">
      <c r="A1642" s="65">
        <v>163.900000000001</v>
      </c>
      <c r="B1642" s="2">
        <v>0</v>
      </c>
      <c r="C1642" s="2">
        <v>0</v>
      </c>
      <c r="D1642" s="2">
        <v>0</v>
      </c>
      <c r="E1642" s="2">
        <v>0</v>
      </c>
      <c r="F1642" s="2">
        <v>0</v>
      </c>
      <c r="G1642" s="2">
        <v>0</v>
      </c>
    </row>
    <row r="1643" spans="1:7" s="65" customFormat="1" x14ac:dyDescent="0.25">
      <c r="A1643" s="65">
        <v>164.00000000000099</v>
      </c>
      <c r="B1643" s="2">
        <v>0</v>
      </c>
      <c r="C1643" s="2">
        <v>0</v>
      </c>
      <c r="D1643" s="2">
        <v>0</v>
      </c>
      <c r="E1643" s="2">
        <v>0</v>
      </c>
      <c r="F1643" s="2">
        <v>0</v>
      </c>
      <c r="G1643" s="2">
        <v>0</v>
      </c>
    </row>
    <row r="1644" spans="1:7" s="65" customFormat="1" x14ac:dyDescent="0.25">
      <c r="A1644" s="65">
        <v>164.10000000000099</v>
      </c>
      <c r="B1644" s="2">
        <v>0</v>
      </c>
      <c r="C1644" s="2">
        <v>0</v>
      </c>
      <c r="D1644" s="2">
        <v>0</v>
      </c>
      <c r="E1644" s="2">
        <v>0</v>
      </c>
      <c r="F1644" s="2">
        <v>0</v>
      </c>
      <c r="G1644" s="2">
        <v>0</v>
      </c>
    </row>
    <row r="1645" spans="1:7" s="65" customFormat="1" x14ac:dyDescent="0.25">
      <c r="A1645" s="65">
        <v>164.20000000000101</v>
      </c>
      <c r="B1645" s="2">
        <v>0</v>
      </c>
      <c r="C1645" s="2">
        <v>0</v>
      </c>
      <c r="D1645" s="2">
        <v>0</v>
      </c>
      <c r="E1645" s="2">
        <v>0</v>
      </c>
      <c r="F1645" s="2">
        <v>0</v>
      </c>
      <c r="G1645" s="2">
        <v>0</v>
      </c>
    </row>
    <row r="1646" spans="1:7" s="65" customFormat="1" x14ac:dyDescent="0.25">
      <c r="A1646" s="65">
        <v>164.30000000000101</v>
      </c>
      <c r="B1646" s="2">
        <v>0</v>
      </c>
      <c r="C1646" s="2">
        <v>0</v>
      </c>
      <c r="D1646" s="2">
        <v>0</v>
      </c>
      <c r="E1646" s="2">
        <v>0</v>
      </c>
      <c r="F1646" s="2">
        <v>0</v>
      </c>
      <c r="G1646" s="2">
        <v>0</v>
      </c>
    </row>
    <row r="1647" spans="1:7" s="65" customFormat="1" x14ac:dyDescent="0.25">
      <c r="A1647" s="65">
        <v>164.400000000001</v>
      </c>
      <c r="B1647" s="2">
        <v>0</v>
      </c>
      <c r="C1647" s="2">
        <v>0</v>
      </c>
      <c r="D1647" s="2">
        <v>0</v>
      </c>
      <c r="E1647" s="2">
        <v>0</v>
      </c>
      <c r="F1647" s="2">
        <v>0</v>
      </c>
      <c r="G1647" s="2">
        <v>0</v>
      </c>
    </row>
    <row r="1648" spans="1:7" s="65" customFormat="1" x14ac:dyDescent="0.25">
      <c r="A1648" s="65">
        <v>164.50000000000099</v>
      </c>
      <c r="B1648" s="2">
        <v>0</v>
      </c>
      <c r="C1648" s="2">
        <v>0</v>
      </c>
      <c r="D1648" s="2">
        <v>0</v>
      </c>
      <c r="E1648" s="2">
        <v>0</v>
      </c>
      <c r="F1648" s="2">
        <v>0</v>
      </c>
      <c r="G1648" s="2">
        <v>0</v>
      </c>
    </row>
    <row r="1649" spans="1:7" s="65" customFormat="1" x14ac:dyDescent="0.25">
      <c r="A1649" s="65">
        <v>164.60000000000099</v>
      </c>
      <c r="B1649" s="2">
        <v>0</v>
      </c>
      <c r="C1649" s="2">
        <v>0</v>
      </c>
      <c r="D1649" s="2">
        <v>0</v>
      </c>
      <c r="E1649" s="2">
        <v>0</v>
      </c>
      <c r="F1649" s="2">
        <v>0</v>
      </c>
      <c r="G1649" s="2">
        <v>0</v>
      </c>
    </row>
    <row r="1650" spans="1:7" s="65" customFormat="1" x14ac:dyDescent="0.25">
      <c r="A1650" s="65">
        <v>164.70000000000101</v>
      </c>
      <c r="B1650" s="2">
        <v>0</v>
      </c>
      <c r="C1650" s="2">
        <v>0</v>
      </c>
      <c r="D1650" s="2">
        <v>0</v>
      </c>
      <c r="E1650" s="2">
        <v>0</v>
      </c>
      <c r="F1650" s="2">
        <v>0</v>
      </c>
      <c r="G1650" s="2">
        <v>0</v>
      </c>
    </row>
    <row r="1651" spans="1:7" s="65" customFormat="1" x14ac:dyDescent="0.25">
      <c r="A1651" s="65">
        <v>164.80000000000101</v>
      </c>
      <c r="B1651" s="2">
        <v>0</v>
      </c>
      <c r="C1651" s="2">
        <v>0</v>
      </c>
      <c r="D1651" s="2">
        <v>0</v>
      </c>
      <c r="E1651" s="2">
        <v>0</v>
      </c>
      <c r="F1651" s="2">
        <v>0</v>
      </c>
      <c r="G1651" s="2">
        <v>0</v>
      </c>
    </row>
    <row r="1652" spans="1:7" s="65" customFormat="1" x14ac:dyDescent="0.25">
      <c r="A1652" s="65">
        <v>164.900000000002</v>
      </c>
      <c r="B1652" s="2">
        <v>0</v>
      </c>
      <c r="C1652" s="2">
        <v>0</v>
      </c>
      <c r="D1652" s="2">
        <v>0</v>
      </c>
      <c r="E1652" s="2">
        <v>0</v>
      </c>
      <c r="F1652" s="2">
        <v>0</v>
      </c>
      <c r="G1652" s="2">
        <v>0</v>
      </c>
    </row>
    <row r="1653" spans="1:7" s="65" customFormat="1" x14ac:dyDescent="0.25">
      <c r="A1653" s="65">
        <v>165.00000000000099</v>
      </c>
      <c r="B1653" s="2">
        <v>0</v>
      </c>
      <c r="C1653" s="2">
        <v>0</v>
      </c>
      <c r="D1653" s="2">
        <v>0</v>
      </c>
      <c r="E1653" s="2">
        <v>0</v>
      </c>
      <c r="F1653" s="2">
        <v>0</v>
      </c>
      <c r="G1653" s="2">
        <v>0</v>
      </c>
    </row>
    <row r="1654" spans="1:7" s="65" customFormat="1" x14ac:dyDescent="0.25">
      <c r="A1654" s="65">
        <v>165.10000000000099</v>
      </c>
      <c r="B1654" s="2">
        <v>0</v>
      </c>
      <c r="C1654" s="2">
        <v>0</v>
      </c>
      <c r="D1654" s="2">
        <v>0</v>
      </c>
      <c r="E1654" s="2">
        <v>0</v>
      </c>
      <c r="F1654" s="2">
        <v>0</v>
      </c>
      <c r="G1654" s="2">
        <v>0</v>
      </c>
    </row>
    <row r="1655" spans="1:7" s="65" customFormat="1" x14ac:dyDescent="0.25">
      <c r="A1655" s="65">
        <v>165.20000000000101</v>
      </c>
      <c r="B1655" s="2">
        <v>0</v>
      </c>
      <c r="C1655" s="2">
        <v>0</v>
      </c>
      <c r="D1655" s="2">
        <v>0</v>
      </c>
      <c r="E1655" s="2">
        <v>0</v>
      </c>
      <c r="F1655" s="2">
        <v>0</v>
      </c>
      <c r="G1655" s="2">
        <v>0</v>
      </c>
    </row>
    <row r="1656" spans="1:7" s="65" customFormat="1" x14ac:dyDescent="0.25">
      <c r="A1656" s="65">
        <v>165.300000000002</v>
      </c>
      <c r="B1656" s="2">
        <v>0</v>
      </c>
      <c r="C1656" s="2">
        <v>0</v>
      </c>
      <c r="D1656" s="2">
        <v>0</v>
      </c>
      <c r="E1656" s="2">
        <v>0</v>
      </c>
      <c r="F1656" s="2">
        <v>0</v>
      </c>
      <c r="G1656" s="2">
        <v>0</v>
      </c>
    </row>
    <row r="1657" spans="1:7" s="65" customFormat="1" x14ac:dyDescent="0.25">
      <c r="A1657" s="65">
        <v>165.400000000002</v>
      </c>
      <c r="B1657" s="2">
        <v>0</v>
      </c>
      <c r="C1657" s="2">
        <v>0</v>
      </c>
      <c r="D1657" s="2">
        <v>0</v>
      </c>
      <c r="E1657" s="2">
        <v>0</v>
      </c>
      <c r="F1657" s="2">
        <v>0</v>
      </c>
      <c r="G1657" s="2">
        <v>0</v>
      </c>
    </row>
    <row r="1658" spans="1:7" s="65" customFormat="1" x14ac:dyDescent="0.25">
      <c r="A1658" s="65">
        <v>165.50000000000099</v>
      </c>
      <c r="B1658" s="2">
        <v>0</v>
      </c>
      <c r="C1658" s="2">
        <v>0</v>
      </c>
      <c r="D1658" s="2">
        <v>0</v>
      </c>
      <c r="E1658" s="2">
        <v>0</v>
      </c>
      <c r="F1658" s="2">
        <v>0</v>
      </c>
      <c r="G1658" s="2">
        <v>0</v>
      </c>
    </row>
    <row r="1659" spans="1:7" s="65" customFormat="1" x14ac:dyDescent="0.25">
      <c r="A1659" s="65">
        <v>165.60000000000201</v>
      </c>
      <c r="B1659" s="2">
        <v>0</v>
      </c>
      <c r="C1659" s="2">
        <v>0</v>
      </c>
      <c r="D1659" s="2">
        <v>0</v>
      </c>
      <c r="E1659" s="2">
        <v>0</v>
      </c>
      <c r="F1659" s="2">
        <v>0</v>
      </c>
      <c r="G1659" s="2">
        <v>0</v>
      </c>
    </row>
    <row r="1660" spans="1:7" s="65" customFormat="1" x14ac:dyDescent="0.25">
      <c r="A1660" s="65">
        <v>165.70000000000201</v>
      </c>
      <c r="B1660" s="2">
        <v>0</v>
      </c>
      <c r="C1660" s="2">
        <v>0</v>
      </c>
      <c r="D1660" s="2">
        <v>0</v>
      </c>
      <c r="E1660" s="2">
        <v>0</v>
      </c>
      <c r="F1660" s="2">
        <v>0</v>
      </c>
      <c r="G1660" s="2">
        <v>0</v>
      </c>
    </row>
    <row r="1661" spans="1:7" s="65" customFormat="1" x14ac:dyDescent="0.25">
      <c r="A1661" s="65">
        <v>165.800000000002</v>
      </c>
      <c r="B1661" s="2">
        <v>0</v>
      </c>
      <c r="C1661" s="2">
        <v>0</v>
      </c>
      <c r="D1661" s="2">
        <v>0</v>
      </c>
      <c r="E1661" s="2">
        <v>0</v>
      </c>
      <c r="F1661" s="2">
        <v>0</v>
      </c>
      <c r="G1661" s="2">
        <v>0</v>
      </c>
    </row>
    <row r="1662" spans="1:7" s="65" customFormat="1" x14ac:dyDescent="0.25">
      <c r="A1662" s="65">
        <v>165.900000000002</v>
      </c>
      <c r="B1662" s="2">
        <v>0</v>
      </c>
      <c r="C1662" s="2">
        <v>0</v>
      </c>
      <c r="D1662" s="2">
        <v>0</v>
      </c>
      <c r="E1662" s="2">
        <v>0</v>
      </c>
      <c r="F1662" s="2">
        <v>0</v>
      </c>
      <c r="G1662" s="2">
        <v>0</v>
      </c>
    </row>
    <row r="1663" spans="1:7" s="65" customFormat="1" x14ac:dyDescent="0.25">
      <c r="A1663" s="65">
        <v>166.00000000000199</v>
      </c>
      <c r="B1663" s="2">
        <v>0</v>
      </c>
      <c r="C1663" s="2">
        <v>0</v>
      </c>
      <c r="D1663" s="2">
        <v>0</v>
      </c>
      <c r="E1663" s="2">
        <v>0</v>
      </c>
      <c r="F1663" s="2">
        <v>0</v>
      </c>
      <c r="G1663" s="2">
        <v>0</v>
      </c>
    </row>
    <row r="1664" spans="1:7" s="65" customFormat="1" x14ac:dyDescent="0.25">
      <c r="A1664" s="65">
        <v>166.10000000000201</v>
      </c>
      <c r="B1664" s="2">
        <v>0</v>
      </c>
      <c r="C1664" s="2">
        <v>0</v>
      </c>
      <c r="D1664" s="2">
        <v>0</v>
      </c>
      <c r="E1664" s="2">
        <v>0</v>
      </c>
      <c r="F1664" s="2">
        <v>0</v>
      </c>
      <c r="G1664" s="2">
        <v>0</v>
      </c>
    </row>
    <row r="1665" spans="1:7" s="65" customFormat="1" x14ac:dyDescent="0.25">
      <c r="A1665" s="65">
        <v>166.20000000000201</v>
      </c>
      <c r="B1665" s="2">
        <v>0</v>
      </c>
      <c r="C1665" s="2">
        <v>0</v>
      </c>
      <c r="D1665" s="2">
        <v>0</v>
      </c>
      <c r="E1665" s="2">
        <v>0</v>
      </c>
      <c r="F1665" s="2">
        <v>0</v>
      </c>
      <c r="G1665" s="2">
        <v>0</v>
      </c>
    </row>
    <row r="1666" spans="1:7" s="65" customFormat="1" x14ac:dyDescent="0.25">
      <c r="A1666" s="65">
        <v>166.300000000002</v>
      </c>
      <c r="B1666" s="2">
        <v>0</v>
      </c>
      <c r="C1666" s="2">
        <v>0</v>
      </c>
      <c r="D1666" s="2">
        <v>0</v>
      </c>
      <c r="E1666" s="2">
        <v>0</v>
      </c>
      <c r="F1666" s="2">
        <v>0</v>
      </c>
      <c r="G1666" s="2">
        <v>0</v>
      </c>
    </row>
    <row r="1667" spans="1:7" s="65" customFormat="1" x14ac:dyDescent="0.25">
      <c r="A1667" s="65">
        <v>166.400000000002</v>
      </c>
      <c r="B1667" s="2">
        <v>0</v>
      </c>
      <c r="C1667" s="2">
        <v>0</v>
      </c>
      <c r="D1667" s="2">
        <v>0</v>
      </c>
      <c r="E1667" s="2">
        <v>0</v>
      </c>
      <c r="F1667" s="2">
        <v>0</v>
      </c>
      <c r="G1667" s="2">
        <v>0</v>
      </c>
    </row>
    <row r="1668" spans="1:7" s="65" customFormat="1" x14ac:dyDescent="0.25">
      <c r="A1668" s="65">
        <v>166.50000000000199</v>
      </c>
      <c r="B1668" s="2">
        <v>0</v>
      </c>
      <c r="C1668" s="2">
        <v>0</v>
      </c>
      <c r="D1668" s="2">
        <v>0</v>
      </c>
      <c r="E1668" s="2">
        <v>0</v>
      </c>
      <c r="F1668" s="2">
        <v>0</v>
      </c>
      <c r="G1668" s="2">
        <v>0</v>
      </c>
    </row>
    <row r="1669" spans="1:7" s="65" customFormat="1" x14ac:dyDescent="0.25">
      <c r="A1669" s="65">
        <v>166.60000000000201</v>
      </c>
      <c r="B1669" s="2">
        <v>0</v>
      </c>
      <c r="C1669" s="2">
        <v>0</v>
      </c>
      <c r="D1669" s="2">
        <v>0</v>
      </c>
      <c r="E1669" s="2">
        <v>0</v>
      </c>
      <c r="F1669" s="2">
        <v>0</v>
      </c>
      <c r="G1669" s="2">
        <v>0</v>
      </c>
    </row>
    <row r="1670" spans="1:7" s="65" customFormat="1" x14ac:dyDescent="0.25">
      <c r="A1670" s="65">
        <v>166.70000000000201</v>
      </c>
      <c r="B1670" s="2">
        <v>0</v>
      </c>
      <c r="C1670" s="2">
        <v>0</v>
      </c>
      <c r="D1670" s="2">
        <v>0</v>
      </c>
      <c r="E1670" s="2">
        <v>0</v>
      </c>
      <c r="F1670" s="2">
        <v>0</v>
      </c>
      <c r="G1670" s="2">
        <v>0</v>
      </c>
    </row>
    <row r="1671" spans="1:7" s="65" customFormat="1" x14ac:dyDescent="0.25">
      <c r="A1671" s="65">
        <v>166.800000000002</v>
      </c>
      <c r="B1671" s="2">
        <v>0</v>
      </c>
      <c r="C1671" s="2">
        <v>0</v>
      </c>
      <c r="D1671" s="2">
        <v>0</v>
      </c>
      <c r="E1671" s="2">
        <v>0</v>
      </c>
      <c r="F1671" s="2">
        <v>0</v>
      </c>
      <c r="G1671" s="2">
        <v>0</v>
      </c>
    </row>
    <row r="1672" spans="1:7" s="65" customFormat="1" x14ac:dyDescent="0.25">
      <c r="A1672" s="65">
        <v>166.900000000002</v>
      </c>
      <c r="B1672" s="2">
        <v>0</v>
      </c>
      <c r="C1672" s="2">
        <v>0</v>
      </c>
      <c r="D1672" s="2">
        <v>0</v>
      </c>
      <c r="E1672" s="2">
        <v>0</v>
      </c>
      <c r="F1672" s="2">
        <v>0</v>
      </c>
      <c r="G1672" s="2">
        <v>0</v>
      </c>
    </row>
    <row r="1673" spans="1:7" s="65" customFormat="1" x14ac:dyDescent="0.25">
      <c r="A1673" s="65">
        <v>167.00000000000199</v>
      </c>
      <c r="B1673" s="2">
        <v>0</v>
      </c>
      <c r="C1673" s="2">
        <v>0</v>
      </c>
      <c r="D1673" s="2">
        <v>0</v>
      </c>
      <c r="E1673" s="2">
        <v>0</v>
      </c>
      <c r="F1673" s="2">
        <v>0</v>
      </c>
      <c r="G1673" s="2">
        <v>0</v>
      </c>
    </row>
    <row r="1674" spans="1:7" s="65" customFormat="1" x14ac:dyDescent="0.25">
      <c r="A1674" s="65">
        <v>167.10000000000201</v>
      </c>
      <c r="B1674" s="2">
        <v>0</v>
      </c>
      <c r="C1674" s="2">
        <v>0</v>
      </c>
      <c r="D1674" s="2">
        <v>0</v>
      </c>
      <c r="E1674" s="2">
        <v>0</v>
      </c>
      <c r="F1674" s="2">
        <v>0</v>
      </c>
      <c r="G1674" s="2">
        <v>0</v>
      </c>
    </row>
    <row r="1675" spans="1:7" s="65" customFormat="1" x14ac:dyDescent="0.25">
      <c r="A1675" s="65">
        <v>167.20000000000201</v>
      </c>
      <c r="B1675" s="2">
        <v>0</v>
      </c>
      <c r="C1675" s="2">
        <v>0</v>
      </c>
      <c r="D1675" s="2">
        <v>0</v>
      </c>
      <c r="E1675" s="2">
        <v>0</v>
      </c>
      <c r="F1675" s="2">
        <v>0</v>
      </c>
      <c r="G1675" s="2">
        <v>0</v>
      </c>
    </row>
    <row r="1676" spans="1:7" s="65" customFormat="1" x14ac:dyDescent="0.25">
      <c r="A1676" s="65">
        <v>167.300000000002</v>
      </c>
      <c r="B1676" s="2">
        <v>0</v>
      </c>
      <c r="C1676" s="2">
        <v>0</v>
      </c>
      <c r="D1676" s="2">
        <v>0</v>
      </c>
      <c r="E1676" s="2">
        <v>0</v>
      </c>
      <c r="F1676" s="2">
        <v>0</v>
      </c>
      <c r="G1676" s="2">
        <v>0</v>
      </c>
    </row>
    <row r="1677" spans="1:7" s="65" customFormat="1" x14ac:dyDescent="0.25">
      <c r="A1677" s="65">
        <v>167.400000000002</v>
      </c>
      <c r="B1677" s="2">
        <v>0</v>
      </c>
      <c r="C1677" s="2">
        <v>0</v>
      </c>
      <c r="D1677" s="2">
        <v>0</v>
      </c>
      <c r="E1677" s="2">
        <v>0</v>
      </c>
      <c r="F1677" s="2">
        <v>0</v>
      </c>
      <c r="G1677" s="2">
        <v>0</v>
      </c>
    </row>
    <row r="1678" spans="1:7" s="65" customFormat="1" x14ac:dyDescent="0.25">
      <c r="A1678" s="65">
        <v>167.50000000000199</v>
      </c>
      <c r="B1678" s="2">
        <v>0</v>
      </c>
      <c r="C1678" s="2">
        <v>0</v>
      </c>
      <c r="D1678" s="2">
        <v>0</v>
      </c>
      <c r="E1678" s="2">
        <v>0</v>
      </c>
      <c r="F1678" s="2">
        <v>0</v>
      </c>
      <c r="G1678" s="2">
        <v>0</v>
      </c>
    </row>
    <row r="1679" spans="1:7" s="65" customFormat="1" x14ac:dyDescent="0.25">
      <c r="A1679" s="65">
        <v>167.60000000000201</v>
      </c>
      <c r="B1679" s="2">
        <v>0</v>
      </c>
      <c r="C1679" s="2">
        <v>0</v>
      </c>
      <c r="D1679" s="2">
        <v>0</v>
      </c>
      <c r="E1679" s="2">
        <v>0</v>
      </c>
      <c r="F1679" s="2">
        <v>0</v>
      </c>
      <c r="G1679" s="2">
        <v>0</v>
      </c>
    </row>
    <row r="1680" spans="1:7" s="65" customFormat="1" x14ac:dyDescent="0.25">
      <c r="A1680" s="65">
        <v>167.70000000000201</v>
      </c>
      <c r="B1680" s="2">
        <v>0</v>
      </c>
      <c r="C1680" s="2">
        <v>0</v>
      </c>
      <c r="D1680" s="2">
        <v>0</v>
      </c>
      <c r="E1680" s="2">
        <v>0</v>
      </c>
      <c r="F1680" s="2">
        <v>0</v>
      </c>
      <c r="G1680" s="2">
        <v>0</v>
      </c>
    </row>
    <row r="1681" spans="1:7" s="65" customFormat="1" x14ac:dyDescent="0.25">
      <c r="A1681" s="65">
        <v>167.800000000002</v>
      </c>
      <c r="B1681" s="2">
        <v>0</v>
      </c>
      <c r="C1681" s="2">
        <v>0</v>
      </c>
      <c r="D1681" s="2">
        <v>0</v>
      </c>
      <c r="E1681" s="2">
        <v>0</v>
      </c>
      <c r="F1681" s="2">
        <v>0</v>
      </c>
      <c r="G1681" s="2">
        <v>0</v>
      </c>
    </row>
    <row r="1682" spans="1:7" s="65" customFormat="1" x14ac:dyDescent="0.25">
      <c r="A1682" s="65">
        <v>167.900000000002</v>
      </c>
      <c r="B1682" s="2">
        <v>0</v>
      </c>
      <c r="C1682" s="2">
        <v>0</v>
      </c>
      <c r="D1682" s="2">
        <v>0</v>
      </c>
      <c r="E1682" s="2">
        <v>0</v>
      </c>
      <c r="F1682" s="2">
        <v>0</v>
      </c>
      <c r="G1682" s="2">
        <v>0</v>
      </c>
    </row>
    <row r="1683" spans="1:7" s="65" customFormat="1" x14ac:dyDescent="0.25">
      <c r="A1683" s="65">
        <v>168.00000000000199</v>
      </c>
      <c r="B1683" s="2">
        <v>0</v>
      </c>
      <c r="C1683" s="2">
        <v>0</v>
      </c>
      <c r="D1683" s="2">
        <v>0</v>
      </c>
      <c r="E1683" s="2">
        <v>0</v>
      </c>
      <c r="F1683" s="2">
        <v>0</v>
      </c>
      <c r="G1683" s="2">
        <v>0</v>
      </c>
    </row>
    <row r="1684" spans="1:7" s="65" customFormat="1" x14ac:dyDescent="0.25">
      <c r="A1684" s="65">
        <v>168.10000000000201</v>
      </c>
      <c r="B1684" s="2">
        <v>0</v>
      </c>
      <c r="C1684" s="2">
        <v>0</v>
      </c>
      <c r="D1684" s="2">
        <v>0</v>
      </c>
      <c r="E1684" s="2">
        <v>0</v>
      </c>
      <c r="F1684" s="2">
        <v>0</v>
      </c>
      <c r="G1684" s="2">
        <v>0</v>
      </c>
    </row>
    <row r="1685" spans="1:7" s="65" customFormat="1" x14ac:dyDescent="0.25">
      <c r="A1685" s="65">
        <v>168.20000000000201</v>
      </c>
      <c r="B1685" s="2">
        <v>0</v>
      </c>
      <c r="C1685" s="2">
        <v>0</v>
      </c>
      <c r="D1685" s="2">
        <v>0</v>
      </c>
      <c r="E1685" s="2">
        <v>0</v>
      </c>
      <c r="F1685" s="2">
        <v>0</v>
      </c>
      <c r="G1685" s="2">
        <v>0</v>
      </c>
    </row>
    <row r="1686" spans="1:7" s="65" customFormat="1" x14ac:dyDescent="0.25">
      <c r="A1686" s="65">
        <v>168.300000000002</v>
      </c>
      <c r="B1686" s="2">
        <v>0</v>
      </c>
      <c r="C1686" s="2">
        <v>0</v>
      </c>
      <c r="D1686" s="2">
        <v>0</v>
      </c>
      <c r="E1686" s="2">
        <v>0</v>
      </c>
      <c r="F1686" s="2">
        <v>0</v>
      </c>
      <c r="G1686" s="2">
        <v>0</v>
      </c>
    </row>
    <row r="1687" spans="1:7" s="65" customFormat="1" x14ac:dyDescent="0.25">
      <c r="A1687" s="65">
        <v>168.400000000002</v>
      </c>
      <c r="B1687" s="2">
        <v>0</v>
      </c>
      <c r="C1687" s="2">
        <v>0</v>
      </c>
      <c r="D1687" s="2">
        <v>0</v>
      </c>
      <c r="E1687" s="2">
        <v>0</v>
      </c>
      <c r="F1687" s="2">
        <v>0</v>
      </c>
      <c r="G1687" s="2">
        <v>0</v>
      </c>
    </row>
    <row r="1688" spans="1:7" s="65" customFormat="1" x14ac:dyDescent="0.25">
      <c r="A1688" s="65">
        <v>168.50000000000199</v>
      </c>
      <c r="B1688" s="2">
        <v>0</v>
      </c>
      <c r="C1688" s="2">
        <v>0</v>
      </c>
      <c r="D1688" s="2">
        <v>0</v>
      </c>
      <c r="E1688" s="2">
        <v>0</v>
      </c>
      <c r="F1688" s="2">
        <v>0</v>
      </c>
      <c r="G1688" s="2">
        <v>0</v>
      </c>
    </row>
    <row r="1689" spans="1:7" s="65" customFormat="1" x14ac:dyDescent="0.25">
      <c r="A1689" s="65">
        <v>168.60000000000201</v>
      </c>
      <c r="B1689" s="2">
        <v>0</v>
      </c>
      <c r="C1689" s="2">
        <v>0</v>
      </c>
      <c r="D1689" s="2">
        <v>0</v>
      </c>
      <c r="E1689" s="2">
        <v>0</v>
      </c>
      <c r="F1689" s="2">
        <v>0</v>
      </c>
      <c r="G1689" s="2">
        <v>0</v>
      </c>
    </row>
    <row r="1690" spans="1:7" s="65" customFormat="1" x14ac:dyDescent="0.25">
      <c r="A1690" s="65">
        <v>168.70000000000201</v>
      </c>
      <c r="B1690" s="2">
        <v>0</v>
      </c>
      <c r="C1690" s="2">
        <v>0</v>
      </c>
      <c r="D1690" s="2">
        <v>0</v>
      </c>
      <c r="E1690" s="2">
        <v>0</v>
      </c>
      <c r="F1690" s="2">
        <v>0</v>
      </c>
      <c r="G1690" s="2">
        <v>0</v>
      </c>
    </row>
    <row r="1691" spans="1:7" s="65" customFormat="1" x14ac:dyDescent="0.25">
      <c r="A1691" s="65">
        <v>168.800000000002</v>
      </c>
      <c r="B1691" s="2">
        <v>0</v>
      </c>
      <c r="C1691" s="2">
        <v>0</v>
      </c>
      <c r="D1691" s="2">
        <v>0</v>
      </c>
      <c r="E1691" s="2">
        <v>0</v>
      </c>
      <c r="F1691" s="2">
        <v>0</v>
      </c>
      <c r="G1691" s="2">
        <v>0</v>
      </c>
    </row>
    <row r="1692" spans="1:7" s="65" customFormat="1" x14ac:dyDescent="0.25">
      <c r="A1692" s="65">
        <v>168.900000000002</v>
      </c>
      <c r="B1692" s="2">
        <v>0</v>
      </c>
      <c r="C1692" s="2">
        <v>0</v>
      </c>
      <c r="D1692" s="2">
        <v>0</v>
      </c>
      <c r="E1692" s="2">
        <v>0</v>
      </c>
      <c r="F1692" s="2">
        <v>0</v>
      </c>
      <c r="G1692" s="2">
        <v>0</v>
      </c>
    </row>
    <row r="1693" spans="1:7" s="65" customFormat="1" x14ac:dyDescent="0.25">
      <c r="A1693" s="65">
        <v>169.00000000000199</v>
      </c>
      <c r="B1693" s="2">
        <v>0</v>
      </c>
      <c r="C1693" s="2">
        <v>0</v>
      </c>
      <c r="D1693" s="2">
        <v>0</v>
      </c>
      <c r="E1693" s="2">
        <v>0</v>
      </c>
      <c r="F1693" s="2">
        <v>0</v>
      </c>
      <c r="G1693" s="2">
        <v>0</v>
      </c>
    </row>
    <row r="1694" spans="1:7" s="65" customFormat="1" x14ac:dyDescent="0.25">
      <c r="A1694" s="65">
        <v>169.10000000000201</v>
      </c>
      <c r="B1694" s="2">
        <v>0</v>
      </c>
      <c r="C1694" s="2">
        <v>0</v>
      </c>
      <c r="D1694" s="2">
        <v>0</v>
      </c>
      <c r="E1694" s="2">
        <v>0</v>
      </c>
      <c r="F1694" s="2">
        <v>0</v>
      </c>
      <c r="G1694" s="2">
        <v>0</v>
      </c>
    </row>
    <row r="1695" spans="1:7" s="65" customFormat="1" x14ac:dyDescent="0.25">
      <c r="A1695" s="65">
        <v>169.20000000000201</v>
      </c>
      <c r="B1695" s="2">
        <v>0</v>
      </c>
      <c r="C1695" s="2">
        <v>0</v>
      </c>
      <c r="D1695" s="2">
        <v>0</v>
      </c>
      <c r="E1695" s="2">
        <v>0</v>
      </c>
      <c r="F1695" s="2">
        <v>0</v>
      </c>
      <c r="G1695" s="2">
        <v>0</v>
      </c>
    </row>
    <row r="1696" spans="1:7" s="65" customFormat="1" x14ac:dyDescent="0.25">
      <c r="A1696" s="65">
        <v>169.300000000002</v>
      </c>
      <c r="B1696" s="2">
        <v>0</v>
      </c>
      <c r="C1696" s="2">
        <v>0</v>
      </c>
      <c r="D1696" s="2">
        <v>0</v>
      </c>
      <c r="E1696" s="2">
        <v>0</v>
      </c>
      <c r="F1696" s="2">
        <v>0</v>
      </c>
      <c r="G1696" s="2">
        <v>0</v>
      </c>
    </row>
    <row r="1697" spans="1:7" s="65" customFormat="1" x14ac:dyDescent="0.25">
      <c r="A1697" s="65">
        <v>169.400000000002</v>
      </c>
      <c r="B1697" s="2">
        <v>0</v>
      </c>
      <c r="C1697" s="2">
        <v>0</v>
      </c>
      <c r="D1697" s="2">
        <v>0</v>
      </c>
      <c r="E1697" s="2">
        <v>0</v>
      </c>
      <c r="F1697" s="2">
        <v>0</v>
      </c>
      <c r="G1697" s="2">
        <v>0</v>
      </c>
    </row>
    <row r="1698" spans="1:7" s="65" customFormat="1" x14ac:dyDescent="0.25">
      <c r="A1698" s="65">
        <v>169.50000000000199</v>
      </c>
      <c r="B1698" s="2">
        <v>0</v>
      </c>
      <c r="C1698" s="2">
        <v>0</v>
      </c>
      <c r="D1698" s="2">
        <v>0</v>
      </c>
      <c r="E1698" s="2">
        <v>0</v>
      </c>
      <c r="F1698" s="2">
        <v>0</v>
      </c>
      <c r="G1698" s="2">
        <v>0</v>
      </c>
    </row>
    <row r="1699" spans="1:7" s="65" customFormat="1" x14ac:dyDescent="0.25">
      <c r="A1699" s="65">
        <v>169.60000000000201</v>
      </c>
      <c r="B1699" s="2">
        <v>0</v>
      </c>
      <c r="C1699" s="2">
        <v>0</v>
      </c>
      <c r="D1699" s="2">
        <v>0</v>
      </c>
      <c r="E1699" s="2">
        <v>0</v>
      </c>
      <c r="F1699" s="2">
        <v>0</v>
      </c>
      <c r="G1699" s="2">
        <v>0</v>
      </c>
    </row>
    <row r="1700" spans="1:7" s="65" customFormat="1" x14ac:dyDescent="0.25">
      <c r="A1700" s="65">
        <v>169.70000000000201</v>
      </c>
      <c r="B1700" s="2">
        <v>0</v>
      </c>
      <c r="C1700" s="2">
        <v>0</v>
      </c>
      <c r="D1700" s="2">
        <v>0</v>
      </c>
      <c r="E1700" s="2">
        <v>0</v>
      </c>
      <c r="F1700" s="2">
        <v>0</v>
      </c>
      <c r="G1700" s="2">
        <v>0</v>
      </c>
    </row>
    <row r="1701" spans="1:7" s="65" customFormat="1" x14ac:dyDescent="0.25">
      <c r="A1701" s="65">
        <v>169.800000000002</v>
      </c>
      <c r="B1701" s="2">
        <v>0</v>
      </c>
      <c r="C1701" s="2">
        <v>0</v>
      </c>
      <c r="D1701" s="2">
        <v>0</v>
      </c>
      <c r="E1701" s="2">
        <v>0</v>
      </c>
      <c r="F1701" s="2">
        <v>0</v>
      </c>
      <c r="G1701" s="2">
        <v>0</v>
      </c>
    </row>
    <row r="1702" spans="1:7" s="65" customFormat="1" x14ac:dyDescent="0.25">
      <c r="A1702" s="65">
        <v>169.900000000002</v>
      </c>
      <c r="B1702" s="2">
        <v>0</v>
      </c>
      <c r="C1702" s="2">
        <v>0</v>
      </c>
      <c r="D1702" s="2">
        <v>0</v>
      </c>
      <c r="E1702" s="2">
        <v>0</v>
      </c>
      <c r="F1702" s="2">
        <v>0</v>
      </c>
      <c r="G1702" s="2">
        <v>0</v>
      </c>
    </row>
    <row r="1703" spans="1:7" s="65" customFormat="1" x14ac:dyDescent="0.25">
      <c r="A1703" s="65">
        <v>170.00000000000199</v>
      </c>
      <c r="B1703" s="2">
        <v>0</v>
      </c>
      <c r="C1703" s="2">
        <v>0</v>
      </c>
      <c r="D1703" s="2">
        <v>0</v>
      </c>
      <c r="E1703" s="2">
        <v>0</v>
      </c>
      <c r="F1703" s="2">
        <v>0</v>
      </c>
      <c r="G1703" s="2">
        <v>0</v>
      </c>
    </row>
    <row r="1704" spans="1:7" s="65" customFormat="1" x14ac:dyDescent="0.25">
      <c r="A1704" s="65">
        <v>170.10000000000201</v>
      </c>
      <c r="B1704" s="2">
        <v>0</v>
      </c>
      <c r="C1704" s="2">
        <v>0</v>
      </c>
      <c r="D1704" s="2">
        <v>0</v>
      </c>
      <c r="E1704" s="2">
        <v>0</v>
      </c>
      <c r="F1704" s="2">
        <v>0</v>
      </c>
      <c r="G1704" s="2">
        <v>0</v>
      </c>
    </row>
    <row r="1705" spans="1:7" s="65" customFormat="1" x14ac:dyDescent="0.25">
      <c r="A1705" s="65">
        <v>170.20000000000201</v>
      </c>
      <c r="B1705" s="2">
        <v>0</v>
      </c>
      <c r="C1705" s="2">
        <v>0</v>
      </c>
      <c r="D1705" s="2">
        <v>0</v>
      </c>
      <c r="E1705" s="2">
        <v>0</v>
      </c>
      <c r="F1705" s="2">
        <v>0</v>
      </c>
      <c r="G1705" s="2">
        <v>0</v>
      </c>
    </row>
    <row r="1706" spans="1:7" s="65" customFormat="1" x14ac:dyDescent="0.25">
      <c r="A1706" s="65">
        <v>170.300000000002</v>
      </c>
      <c r="B1706" s="2">
        <v>0</v>
      </c>
      <c r="C1706" s="2">
        <v>0</v>
      </c>
      <c r="D1706" s="2">
        <v>0</v>
      </c>
      <c r="E1706" s="2">
        <v>0</v>
      </c>
      <c r="F1706" s="2">
        <v>0</v>
      </c>
      <c r="G1706" s="2">
        <v>0</v>
      </c>
    </row>
    <row r="1707" spans="1:7" s="65" customFormat="1" x14ac:dyDescent="0.25">
      <c r="A1707" s="65">
        <v>170.400000000002</v>
      </c>
      <c r="B1707" s="2">
        <v>0</v>
      </c>
      <c r="C1707" s="2">
        <v>0</v>
      </c>
      <c r="D1707" s="2">
        <v>0</v>
      </c>
      <c r="E1707" s="2">
        <v>0</v>
      </c>
      <c r="F1707" s="2">
        <v>0</v>
      </c>
      <c r="G1707" s="2">
        <v>0</v>
      </c>
    </row>
    <row r="1708" spans="1:7" s="65" customFormat="1" x14ac:dyDescent="0.25">
      <c r="A1708" s="65">
        <v>170.50000000000199</v>
      </c>
      <c r="B1708" s="2">
        <v>0</v>
      </c>
      <c r="C1708" s="2">
        <v>0</v>
      </c>
      <c r="D1708" s="2">
        <v>0</v>
      </c>
      <c r="E1708" s="2">
        <v>0</v>
      </c>
      <c r="F1708" s="2">
        <v>0</v>
      </c>
      <c r="G1708" s="2">
        <v>0</v>
      </c>
    </row>
    <row r="1709" spans="1:7" s="65" customFormat="1" x14ac:dyDescent="0.25">
      <c r="A1709" s="65">
        <v>170.60000000000201</v>
      </c>
      <c r="B1709" s="2">
        <v>0</v>
      </c>
      <c r="C1709" s="2">
        <v>0</v>
      </c>
      <c r="D1709" s="2">
        <v>0</v>
      </c>
      <c r="E1709" s="2">
        <v>0</v>
      </c>
      <c r="F1709" s="2">
        <v>0</v>
      </c>
      <c r="G1709" s="2">
        <v>0</v>
      </c>
    </row>
    <row r="1710" spans="1:7" s="65" customFormat="1" x14ac:dyDescent="0.25">
      <c r="A1710" s="65">
        <v>170.70000000000201</v>
      </c>
      <c r="B1710" s="2">
        <v>0</v>
      </c>
      <c r="C1710" s="2">
        <v>0</v>
      </c>
      <c r="D1710" s="2">
        <v>0</v>
      </c>
      <c r="E1710" s="2">
        <v>0</v>
      </c>
      <c r="F1710" s="2">
        <v>0</v>
      </c>
      <c r="G1710" s="2">
        <v>0</v>
      </c>
    </row>
    <row r="1711" spans="1:7" s="65" customFormat="1" x14ac:dyDescent="0.25">
      <c r="A1711" s="65">
        <v>170.800000000002</v>
      </c>
      <c r="B1711" s="2">
        <v>0</v>
      </c>
      <c r="C1711" s="2">
        <v>0</v>
      </c>
      <c r="D1711" s="2">
        <v>0</v>
      </c>
      <c r="E1711" s="2">
        <v>0</v>
      </c>
      <c r="F1711" s="2">
        <v>0</v>
      </c>
      <c r="G1711" s="2">
        <v>0</v>
      </c>
    </row>
    <row r="1712" spans="1:7" s="65" customFormat="1" x14ac:dyDescent="0.25">
      <c r="A1712" s="65">
        <v>170.900000000002</v>
      </c>
      <c r="B1712" s="2">
        <v>0</v>
      </c>
      <c r="C1712" s="2">
        <v>0</v>
      </c>
      <c r="D1712" s="2">
        <v>0</v>
      </c>
      <c r="E1712" s="2">
        <v>0</v>
      </c>
      <c r="F1712" s="2">
        <v>0</v>
      </c>
      <c r="G1712" s="2">
        <v>0</v>
      </c>
    </row>
    <row r="1713" spans="1:7" s="65" customFormat="1" x14ac:dyDescent="0.25">
      <c r="A1713" s="65">
        <v>171.00000000000199</v>
      </c>
      <c r="B1713" s="2">
        <v>0</v>
      </c>
      <c r="C1713" s="2">
        <v>0</v>
      </c>
      <c r="D1713" s="2">
        <v>0</v>
      </c>
      <c r="E1713" s="2">
        <v>0</v>
      </c>
      <c r="F1713" s="2">
        <v>0</v>
      </c>
      <c r="G1713" s="2">
        <v>0</v>
      </c>
    </row>
    <row r="1714" spans="1:7" s="65" customFormat="1" x14ac:dyDescent="0.25">
      <c r="A1714" s="65">
        <v>171.10000000000201</v>
      </c>
      <c r="B1714" s="2">
        <v>0</v>
      </c>
      <c r="C1714" s="2">
        <v>0</v>
      </c>
      <c r="D1714" s="2">
        <v>0</v>
      </c>
      <c r="E1714" s="2">
        <v>0</v>
      </c>
      <c r="F1714" s="2">
        <v>0</v>
      </c>
      <c r="G1714" s="2">
        <v>0</v>
      </c>
    </row>
    <row r="1715" spans="1:7" s="65" customFormat="1" x14ac:dyDescent="0.25">
      <c r="A1715" s="65">
        <v>171.20000000000201</v>
      </c>
      <c r="B1715" s="2">
        <v>0</v>
      </c>
      <c r="C1715" s="2">
        <v>0</v>
      </c>
      <c r="D1715" s="2">
        <v>0</v>
      </c>
      <c r="E1715" s="2">
        <v>0</v>
      </c>
      <c r="F1715" s="2">
        <v>0</v>
      </c>
      <c r="G1715" s="2">
        <v>0</v>
      </c>
    </row>
    <row r="1716" spans="1:7" s="65" customFormat="1" x14ac:dyDescent="0.25">
      <c r="A1716" s="65">
        <v>171.300000000002</v>
      </c>
      <c r="B1716" s="2">
        <v>0</v>
      </c>
      <c r="C1716" s="2">
        <v>0</v>
      </c>
      <c r="D1716" s="2">
        <v>0</v>
      </c>
      <c r="E1716" s="2">
        <v>0</v>
      </c>
      <c r="F1716" s="2">
        <v>0</v>
      </c>
      <c r="G1716" s="2">
        <v>0</v>
      </c>
    </row>
    <row r="1717" spans="1:7" s="65" customFormat="1" x14ac:dyDescent="0.25">
      <c r="A1717" s="65">
        <v>171.400000000002</v>
      </c>
      <c r="B1717" s="2">
        <v>0</v>
      </c>
      <c r="C1717" s="2">
        <v>0</v>
      </c>
      <c r="D1717" s="2">
        <v>0</v>
      </c>
      <c r="E1717" s="2">
        <v>0</v>
      </c>
      <c r="F1717" s="2">
        <v>0</v>
      </c>
      <c r="G1717" s="2">
        <v>0</v>
      </c>
    </row>
    <row r="1718" spans="1:7" s="65" customFormat="1" x14ac:dyDescent="0.25">
      <c r="A1718" s="65">
        <v>171.50000000000199</v>
      </c>
      <c r="B1718" s="2">
        <v>0</v>
      </c>
      <c r="C1718" s="2">
        <v>0</v>
      </c>
      <c r="D1718" s="2">
        <v>0</v>
      </c>
      <c r="E1718" s="2">
        <v>0</v>
      </c>
      <c r="F1718" s="2">
        <v>0</v>
      </c>
      <c r="G1718" s="2">
        <v>0</v>
      </c>
    </row>
    <row r="1719" spans="1:7" s="65" customFormat="1" x14ac:dyDescent="0.25">
      <c r="A1719" s="65">
        <v>171.60000000000201</v>
      </c>
      <c r="B1719" s="2">
        <v>0</v>
      </c>
      <c r="C1719" s="2">
        <v>0</v>
      </c>
      <c r="D1719" s="2">
        <v>0</v>
      </c>
      <c r="E1719" s="2">
        <v>0</v>
      </c>
      <c r="F1719" s="2">
        <v>0</v>
      </c>
      <c r="G1719" s="2">
        <v>0</v>
      </c>
    </row>
    <row r="1720" spans="1:7" s="65" customFormat="1" x14ac:dyDescent="0.25">
      <c r="A1720" s="65">
        <v>171.70000000000201</v>
      </c>
      <c r="B1720" s="2">
        <v>0</v>
      </c>
      <c r="C1720" s="2">
        <v>0</v>
      </c>
      <c r="D1720" s="2">
        <v>0</v>
      </c>
      <c r="E1720" s="2">
        <v>0</v>
      </c>
      <c r="F1720" s="2">
        <v>0</v>
      </c>
      <c r="G1720" s="2">
        <v>0</v>
      </c>
    </row>
    <row r="1721" spans="1:7" s="65" customFormat="1" x14ac:dyDescent="0.25">
      <c r="A1721" s="65">
        <v>171.800000000002</v>
      </c>
      <c r="B1721" s="2">
        <v>0</v>
      </c>
      <c r="C1721" s="2">
        <v>0</v>
      </c>
      <c r="D1721" s="2">
        <v>0</v>
      </c>
      <c r="E1721" s="2">
        <v>0</v>
      </c>
      <c r="F1721" s="2">
        <v>0</v>
      </c>
      <c r="G1721" s="2">
        <v>0</v>
      </c>
    </row>
    <row r="1722" spans="1:7" s="65" customFormat="1" x14ac:dyDescent="0.25">
      <c r="A1722" s="65">
        <v>171.900000000002</v>
      </c>
      <c r="B1722" s="2">
        <v>0</v>
      </c>
      <c r="C1722" s="2">
        <v>0</v>
      </c>
      <c r="D1722" s="2">
        <v>0</v>
      </c>
      <c r="E1722" s="2">
        <v>0</v>
      </c>
      <c r="F1722" s="2">
        <v>0</v>
      </c>
      <c r="G1722" s="2">
        <v>0</v>
      </c>
    </row>
    <row r="1723" spans="1:7" s="65" customFormat="1" x14ac:dyDescent="0.25">
      <c r="A1723" s="65">
        <v>172.00000000000199</v>
      </c>
      <c r="B1723" s="2">
        <v>0</v>
      </c>
      <c r="C1723" s="2">
        <v>0</v>
      </c>
      <c r="D1723" s="2">
        <v>0</v>
      </c>
      <c r="E1723" s="2">
        <v>0</v>
      </c>
      <c r="F1723" s="2">
        <v>0</v>
      </c>
      <c r="G1723" s="2">
        <v>0</v>
      </c>
    </row>
    <row r="1724" spans="1:7" s="65" customFormat="1" x14ac:dyDescent="0.25">
      <c r="A1724" s="65">
        <v>172.10000000000201</v>
      </c>
      <c r="B1724" s="2">
        <v>0</v>
      </c>
      <c r="C1724" s="2">
        <v>0</v>
      </c>
      <c r="D1724" s="2">
        <v>0</v>
      </c>
      <c r="E1724" s="2">
        <v>0</v>
      </c>
      <c r="F1724" s="2">
        <v>0</v>
      </c>
      <c r="G1724" s="2">
        <v>0</v>
      </c>
    </row>
    <row r="1725" spans="1:7" s="65" customFormat="1" x14ac:dyDescent="0.25">
      <c r="A1725" s="65">
        <v>172.20000000000201</v>
      </c>
      <c r="B1725" s="2">
        <v>0</v>
      </c>
      <c r="C1725" s="2">
        <v>0</v>
      </c>
      <c r="D1725" s="2">
        <v>0</v>
      </c>
      <c r="E1725" s="2">
        <v>0</v>
      </c>
      <c r="F1725" s="2">
        <v>0</v>
      </c>
      <c r="G1725" s="2">
        <v>0</v>
      </c>
    </row>
    <row r="1726" spans="1:7" s="65" customFormat="1" x14ac:dyDescent="0.25">
      <c r="A1726" s="65">
        <v>172.300000000002</v>
      </c>
      <c r="B1726" s="2">
        <v>0</v>
      </c>
      <c r="C1726" s="2">
        <v>0</v>
      </c>
      <c r="D1726" s="2">
        <v>0</v>
      </c>
      <c r="E1726" s="2">
        <v>0</v>
      </c>
      <c r="F1726" s="2">
        <v>0</v>
      </c>
      <c r="G1726" s="2">
        <v>0</v>
      </c>
    </row>
    <row r="1727" spans="1:7" s="65" customFormat="1" x14ac:dyDescent="0.25">
      <c r="A1727" s="65">
        <v>172.400000000002</v>
      </c>
      <c r="B1727" s="2">
        <v>0</v>
      </c>
      <c r="C1727" s="2">
        <v>0</v>
      </c>
      <c r="D1727" s="2">
        <v>0</v>
      </c>
      <c r="E1727" s="2">
        <v>0</v>
      </c>
      <c r="F1727" s="2">
        <v>0</v>
      </c>
      <c r="G1727" s="2">
        <v>0</v>
      </c>
    </row>
    <row r="1728" spans="1:7" s="65" customFormat="1" x14ac:dyDescent="0.25">
      <c r="A1728" s="65">
        <v>172.50000000000199</v>
      </c>
      <c r="B1728" s="2">
        <v>0</v>
      </c>
      <c r="C1728" s="2">
        <v>0</v>
      </c>
      <c r="D1728" s="2">
        <v>0</v>
      </c>
      <c r="E1728" s="2">
        <v>0</v>
      </c>
      <c r="F1728" s="2">
        <v>0</v>
      </c>
      <c r="G1728" s="2">
        <v>0</v>
      </c>
    </row>
    <row r="1729" spans="1:7" s="65" customFormat="1" x14ac:dyDescent="0.25">
      <c r="A1729" s="65">
        <v>172.60000000000201</v>
      </c>
      <c r="B1729" s="2">
        <v>0</v>
      </c>
      <c r="C1729" s="2">
        <v>0</v>
      </c>
      <c r="D1729" s="2">
        <v>0</v>
      </c>
      <c r="E1729" s="2">
        <v>0</v>
      </c>
      <c r="F1729" s="2">
        <v>0</v>
      </c>
      <c r="G1729" s="2">
        <v>0</v>
      </c>
    </row>
    <row r="1730" spans="1:7" s="65" customFormat="1" x14ac:dyDescent="0.25">
      <c r="A1730" s="65">
        <v>172.70000000000201</v>
      </c>
      <c r="B1730" s="2">
        <v>0</v>
      </c>
      <c r="C1730" s="2">
        <v>0</v>
      </c>
      <c r="D1730" s="2">
        <v>0</v>
      </c>
      <c r="E1730" s="2">
        <v>0</v>
      </c>
      <c r="F1730" s="2">
        <v>0</v>
      </c>
      <c r="G1730" s="2">
        <v>0</v>
      </c>
    </row>
    <row r="1731" spans="1:7" s="65" customFormat="1" x14ac:dyDescent="0.25">
      <c r="A1731" s="65">
        <v>172.800000000002</v>
      </c>
      <c r="B1731" s="2">
        <v>0</v>
      </c>
      <c r="C1731" s="2">
        <v>0</v>
      </c>
      <c r="D1731" s="2">
        <v>0</v>
      </c>
      <c r="E1731" s="2">
        <v>0</v>
      </c>
      <c r="F1731" s="2">
        <v>0</v>
      </c>
      <c r="G1731" s="2">
        <v>0</v>
      </c>
    </row>
    <row r="1732" spans="1:7" s="65" customFormat="1" x14ac:dyDescent="0.25">
      <c r="A1732" s="65">
        <v>172.900000000002</v>
      </c>
      <c r="B1732" s="2">
        <v>0</v>
      </c>
      <c r="C1732" s="2">
        <v>0</v>
      </c>
      <c r="D1732" s="2">
        <v>0</v>
      </c>
      <c r="E1732" s="2">
        <v>0</v>
      </c>
      <c r="F1732" s="2">
        <v>0</v>
      </c>
      <c r="G1732" s="2">
        <v>0</v>
      </c>
    </row>
    <row r="1733" spans="1:7" s="65" customFormat="1" x14ac:dyDescent="0.25">
      <c r="A1733" s="65">
        <v>173.00000000000199</v>
      </c>
      <c r="B1733" s="2">
        <v>0</v>
      </c>
      <c r="C1733" s="2">
        <v>0</v>
      </c>
      <c r="D1733" s="2">
        <v>0</v>
      </c>
      <c r="E1733" s="2">
        <v>0</v>
      </c>
      <c r="F1733" s="2">
        <v>0</v>
      </c>
      <c r="G1733" s="2">
        <v>0</v>
      </c>
    </row>
    <row r="1734" spans="1:7" s="65" customFormat="1" x14ac:dyDescent="0.25">
      <c r="A1734" s="65">
        <v>173.10000000000201</v>
      </c>
      <c r="B1734" s="2">
        <v>0</v>
      </c>
      <c r="C1734" s="2">
        <v>0</v>
      </c>
      <c r="D1734" s="2">
        <v>0</v>
      </c>
      <c r="E1734" s="2">
        <v>0</v>
      </c>
      <c r="F1734" s="2">
        <v>0</v>
      </c>
      <c r="G1734" s="2">
        <v>0</v>
      </c>
    </row>
    <row r="1735" spans="1:7" s="65" customFormat="1" x14ac:dyDescent="0.25">
      <c r="A1735" s="65">
        <v>173.20000000000201</v>
      </c>
      <c r="B1735" s="2">
        <v>0</v>
      </c>
      <c r="C1735" s="2">
        <v>0</v>
      </c>
      <c r="D1735" s="2">
        <v>0</v>
      </c>
      <c r="E1735" s="2">
        <v>0</v>
      </c>
      <c r="F1735" s="2">
        <v>0</v>
      </c>
      <c r="G1735" s="2">
        <v>0</v>
      </c>
    </row>
    <row r="1736" spans="1:7" s="65" customFormat="1" x14ac:dyDescent="0.25">
      <c r="A1736" s="65">
        <v>173.300000000002</v>
      </c>
      <c r="B1736" s="2">
        <v>0</v>
      </c>
      <c r="C1736" s="2">
        <v>0</v>
      </c>
      <c r="D1736" s="2">
        <v>0</v>
      </c>
      <c r="E1736" s="2">
        <v>0</v>
      </c>
      <c r="F1736" s="2">
        <v>0</v>
      </c>
      <c r="G1736" s="2">
        <v>0</v>
      </c>
    </row>
    <row r="1737" spans="1:7" s="65" customFormat="1" x14ac:dyDescent="0.25">
      <c r="A1737" s="65">
        <v>173.400000000002</v>
      </c>
      <c r="B1737" s="2">
        <v>0</v>
      </c>
      <c r="C1737" s="2">
        <v>0</v>
      </c>
      <c r="D1737" s="2">
        <v>0</v>
      </c>
      <c r="E1737" s="2">
        <v>0</v>
      </c>
      <c r="F1737" s="2">
        <v>0</v>
      </c>
      <c r="G1737" s="2">
        <v>0</v>
      </c>
    </row>
    <row r="1738" spans="1:7" s="65" customFormat="1" x14ac:dyDescent="0.25">
      <c r="A1738" s="65">
        <v>173.50000000000199</v>
      </c>
      <c r="B1738" s="2">
        <v>0</v>
      </c>
      <c r="C1738" s="2">
        <v>0</v>
      </c>
      <c r="D1738" s="2">
        <v>0</v>
      </c>
      <c r="E1738" s="2">
        <v>0</v>
      </c>
      <c r="F1738" s="2">
        <v>0</v>
      </c>
      <c r="G1738" s="2">
        <v>0</v>
      </c>
    </row>
    <row r="1739" spans="1:7" s="65" customFormat="1" x14ac:dyDescent="0.25">
      <c r="A1739" s="65">
        <v>173.60000000000201</v>
      </c>
      <c r="B1739" s="2">
        <v>0</v>
      </c>
      <c r="C1739" s="2">
        <v>0</v>
      </c>
      <c r="D1739" s="2">
        <v>0</v>
      </c>
      <c r="E1739" s="2">
        <v>0</v>
      </c>
      <c r="F1739" s="2">
        <v>0</v>
      </c>
      <c r="G1739" s="2">
        <v>0</v>
      </c>
    </row>
    <row r="1740" spans="1:7" s="65" customFormat="1" x14ac:dyDescent="0.25">
      <c r="A1740" s="65">
        <v>173.70000000000201</v>
      </c>
      <c r="B1740" s="2">
        <v>0</v>
      </c>
      <c r="C1740" s="2">
        <v>0</v>
      </c>
      <c r="D1740" s="2">
        <v>0</v>
      </c>
      <c r="E1740" s="2">
        <v>0</v>
      </c>
      <c r="F1740" s="2">
        <v>0</v>
      </c>
      <c r="G1740" s="2">
        <v>0</v>
      </c>
    </row>
    <row r="1741" spans="1:7" s="65" customFormat="1" x14ac:dyDescent="0.25">
      <c r="A1741" s="65">
        <v>173.800000000002</v>
      </c>
      <c r="B1741" s="2">
        <v>0</v>
      </c>
      <c r="C1741" s="2">
        <v>0</v>
      </c>
      <c r="D1741" s="2">
        <v>0</v>
      </c>
      <c r="E1741" s="2">
        <v>0</v>
      </c>
      <c r="F1741" s="2">
        <v>0</v>
      </c>
      <c r="G1741" s="2">
        <v>0</v>
      </c>
    </row>
    <row r="1742" spans="1:7" s="65" customFormat="1" x14ac:dyDescent="0.25">
      <c r="A1742" s="65">
        <v>173.900000000002</v>
      </c>
      <c r="B1742" s="2">
        <v>0</v>
      </c>
      <c r="C1742" s="2">
        <v>0</v>
      </c>
      <c r="D1742" s="2">
        <v>0</v>
      </c>
      <c r="E1742" s="2">
        <v>0</v>
      </c>
      <c r="F1742" s="2">
        <v>0</v>
      </c>
      <c r="G1742" s="2">
        <v>0</v>
      </c>
    </row>
    <row r="1743" spans="1:7" s="65" customFormat="1" x14ac:dyDescent="0.25">
      <c r="A1743" s="65">
        <v>174.00000000000199</v>
      </c>
      <c r="B1743" s="2">
        <v>0</v>
      </c>
      <c r="C1743" s="2">
        <v>0</v>
      </c>
      <c r="D1743" s="2">
        <v>0</v>
      </c>
      <c r="E1743" s="2">
        <v>0</v>
      </c>
      <c r="F1743" s="2">
        <v>0</v>
      </c>
      <c r="G1743" s="2">
        <v>0</v>
      </c>
    </row>
    <row r="1744" spans="1:7" s="65" customFormat="1" x14ac:dyDescent="0.25">
      <c r="A1744" s="65">
        <v>174.10000000000201</v>
      </c>
      <c r="B1744" s="2">
        <v>0</v>
      </c>
      <c r="C1744" s="2">
        <v>0</v>
      </c>
      <c r="D1744" s="2">
        <v>0</v>
      </c>
      <c r="E1744" s="2">
        <v>0</v>
      </c>
      <c r="F1744" s="2">
        <v>0</v>
      </c>
      <c r="G1744" s="2">
        <v>0</v>
      </c>
    </row>
    <row r="1745" spans="1:7" s="65" customFormat="1" x14ac:dyDescent="0.25">
      <c r="A1745" s="65">
        <v>174.20000000000201</v>
      </c>
      <c r="B1745" s="2">
        <v>0</v>
      </c>
      <c r="C1745" s="2">
        <v>0</v>
      </c>
      <c r="D1745" s="2">
        <v>0</v>
      </c>
      <c r="E1745" s="2">
        <v>0</v>
      </c>
      <c r="F1745" s="2">
        <v>0</v>
      </c>
      <c r="G1745" s="2">
        <v>0</v>
      </c>
    </row>
    <row r="1746" spans="1:7" s="65" customFormat="1" x14ac:dyDescent="0.25">
      <c r="A1746" s="65">
        <v>174.300000000002</v>
      </c>
      <c r="B1746" s="2">
        <v>0</v>
      </c>
      <c r="C1746" s="2">
        <v>0</v>
      </c>
      <c r="D1746" s="2">
        <v>0</v>
      </c>
      <c r="E1746" s="2">
        <v>0</v>
      </c>
      <c r="F1746" s="2">
        <v>0</v>
      </c>
      <c r="G1746" s="2">
        <v>0</v>
      </c>
    </row>
    <row r="1747" spans="1:7" s="65" customFormat="1" x14ac:dyDescent="0.25">
      <c r="A1747" s="65">
        <v>174.400000000002</v>
      </c>
      <c r="B1747" s="2">
        <v>0</v>
      </c>
      <c r="C1747" s="2">
        <v>0</v>
      </c>
      <c r="D1747" s="2">
        <v>0</v>
      </c>
      <c r="E1747" s="2">
        <v>0</v>
      </c>
      <c r="F1747" s="2">
        <v>0</v>
      </c>
      <c r="G1747" s="2">
        <v>0</v>
      </c>
    </row>
    <row r="1748" spans="1:7" s="65" customFormat="1" x14ac:dyDescent="0.25">
      <c r="A1748" s="65">
        <v>174.50000000000199</v>
      </c>
      <c r="B1748" s="2">
        <v>0</v>
      </c>
      <c r="C1748" s="2">
        <v>0</v>
      </c>
      <c r="D1748" s="2">
        <v>0</v>
      </c>
      <c r="E1748" s="2">
        <v>0</v>
      </c>
      <c r="F1748" s="2">
        <v>0</v>
      </c>
      <c r="G1748" s="2">
        <v>0</v>
      </c>
    </row>
    <row r="1749" spans="1:7" s="65" customFormat="1" x14ac:dyDescent="0.25">
      <c r="A1749" s="65">
        <v>174.60000000000201</v>
      </c>
      <c r="B1749" s="2">
        <v>0</v>
      </c>
      <c r="C1749" s="2">
        <v>0</v>
      </c>
      <c r="D1749" s="2">
        <v>0</v>
      </c>
      <c r="E1749" s="2">
        <v>0</v>
      </c>
      <c r="F1749" s="2">
        <v>0</v>
      </c>
      <c r="G1749" s="2">
        <v>0</v>
      </c>
    </row>
    <row r="1750" spans="1:7" s="65" customFormat="1" x14ac:dyDescent="0.25">
      <c r="A1750" s="65">
        <v>174.70000000000201</v>
      </c>
      <c r="B1750" s="2">
        <v>0</v>
      </c>
      <c r="C1750" s="2">
        <v>0</v>
      </c>
      <c r="D1750" s="2">
        <v>0</v>
      </c>
      <c r="E1750" s="2">
        <v>0</v>
      </c>
      <c r="F1750" s="2">
        <v>0</v>
      </c>
      <c r="G1750" s="2">
        <v>0</v>
      </c>
    </row>
    <row r="1751" spans="1:7" s="65" customFormat="1" x14ac:dyDescent="0.25">
      <c r="A1751" s="65">
        <v>174.800000000002</v>
      </c>
      <c r="B1751" s="2">
        <v>0</v>
      </c>
      <c r="C1751" s="2">
        <v>0</v>
      </c>
      <c r="D1751" s="2">
        <v>0</v>
      </c>
      <c r="E1751" s="2">
        <v>0</v>
      </c>
      <c r="F1751" s="2">
        <v>0</v>
      </c>
      <c r="G1751" s="2">
        <v>0</v>
      </c>
    </row>
    <row r="1752" spans="1:7" s="65" customFormat="1" x14ac:dyDescent="0.25">
      <c r="A1752" s="65">
        <v>174.900000000002</v>
      </c>
      <c r="B1752" s="2">
        <v>0</v>
      </c>
      <c r="C1752" s="2">
        <v>0</v>
      </c>
      <c r="D1752" s="2">
        <v>0</v>
      </c>
      <c r="E1752" s="2">
        <v>0</v>
      </c>
      <c r="F1752" s="2">
        <v>0</v>
      </c>
      <c r="G1752" s="2">
        <v>0</v>
      </c>
    </row>
    <row r="1753" spans="1:7" s="65" customFormat="1" x14ac:dyDescent="0.25">
      <c r="A1753" s="65">
        <v>175.00000000000199</v>
      </c>
      <c r="B1753" s="2">
        <v>0</v>
      </c>
      <c r="C1753" s="2">
        <v>0</v>
      </c>
      <c r="D1753" s="2">
        <v>0</v>
      </c>
      <c r="E1753" s="2">
        <v>0</v>
      </c>
      <c r="F1753" s="2">
        <v>0</v>
      </c>
      <c r="G1753" s="2">
        <v>0</v>
      </c>
    </row>
    <row r="1754" spans="1:7" s="65" customFormat="1" x14ac:dyDescent="0.25">
      <c r="A1754" s="65">
        <v>175.10000000000201</v>
      </c>
      <c r="B1754" s="2">
        <v>0</v>
      </c>
      <c r="C1754" s="2">
        <v>0</v>
      </c>
      <c r="D1754" s="2">
        <v>0</v>
      </c>
      <c r="E1754" s="2">
        <v>0</v>
      </c>
      <c r="F1754" s="2">
        <v>0</v>
      </c>
      <c r="G1754" s="2">
        <v>0</v>
      </c>
    </row>
    <row r="1755" spans="1:7" s="65" customFormat="1" x14ac:dyDescent="0.25">
      <c r="A1755" s="65">
        <v>175.20000000000201</v>
      </c>
      <c r="B1755" s="2">
        <v>0</v>
      </c>
      <c r="C1755" s="2">
        <v>0</v>
      </c>
      <c r="D1755" s="2">
        <v>0</v>
      </c>
      <c r="E1755" s="2">
        <v>0</v>
      </c>
      <c r="F1755" s="2">
        <v>0</v>
      </c>
      <c r="G1755" s="2">
        <v>0</v>
      </c>
    </row>
    <row r="1756" spans="1:7" s="65" customFormat="1" x14ac:dyDescent="0.25">
      <c r="A1756" s="65">
        <v>175.300000000002</v>
      </c>
      <c r="B1756" s="2">
        <v>0</v>
      </c>
      <c r="C1756" s="2">
        <v>0</v>
      </c>
      <c r="D1756" s="2">
        <v>0</v>
      </c>
      <c r="E1756" s="2">
        <v>0</v>
      </c>
      <c r="F1756" s="2">
        <v>0</v>
      </c>
      <c r="G1756" s="2">
        <v>0</v>
      </c>
    </row>
    <row r="1757" spans="1:7" s="65" customFormat="1" x14ac:dyDescent="0.25">
      <c r="A1757" s="65">
        <v>175.400000000002</v>
      </c>
      <c r="B1757" s="2">
        <v>0</v>
      </c>
      <c r="C1757" s="2">
        <v>0</v>
      </c>
      <c r="D1757" s="2">
        <v>0</v>
      </c>
      <c r="E1757" s="2">
        <v>0</v>
      </c>
      <c r="F1757" s="2">
        <v>0</v>
      </c>
      <c r="G1757" s="2">
        <v>0</v>
      </c>
    </row>
    <row r="1758" spans="1:7" s="65" customFormat="1" x14ac:dyDescent="0.25">
      <c r="A1758" s="65">
        <v>175.50000000000199</v>
      </c>
      <c r="B1758" s="2">
        <v>0</v>
      </c>
      <c r="C1758" s="2">
        <v>0</v>
      </c>
      <c r="D1758" s="2">
        <v>0</v>
      </c>
      <c r="E1758" s="2">
        <v>0</v>
      </c>
      <c r="F1758" s="2">
        <v>0</v>
      </c>
      <c r="G1758" s="2">
        <v>0</v>
      </c>
    </row>
    <row r="1759" spans="1:7" s="65" customFormat="1" x14ac:dyDescent="0.25">
      <c r="A1759" s="65">
        <v>175.60000000000201</v>
      </c>
      <c r="B1759" s="2">
        <v>0</v>
      </c>
      <c r="C1759" s="2">
        <v>0</v>
      </c>
      <c r="D1759" s="2">
        <v>0</v>
      </c>
      <c r="E1759" s="2">
        <v>0</v>
      </c>
      <c r="F1759" s="2">
        <v>0</v>
      </c>
      <c r="G1759" s="2">
        <v>0</v>
      </c>
    </row>
    <row r="1760" spans="1:7" s="65" customFormat="1" x14ac:dyDescent="0.25">
      <c r="A1760" s="65">
        <v>175.70000000000201</v>
      </c>
      <c r="B1760" s="2">
        <v>0</v>
      </c>
      <c r="C1760" s="2">
        <v>0</v>
      </c>
      <c r="D1760" s="2">
        <v>0</v>
      </c>
      <c r="E1760" s="2">
        <v>0</v>
      </c>
      <c r="F1760" s="2">
        <v>0</v>
      </c>
      <c r="G1760" s="2">
        <v>0</v>
      </c>
    </row>
    <row r="1761" spans="1:7" s="65" customFormat="1" x14ac:dyDescent="0.25">
      <c r="A1761" s="65">
        <v>175.800000000002</v>
      </c>
      <c r="B1761" s="2">
        <v>0</v>
      </c>
      <c r="C1761" s="2">
        <v>0</v>
      </c>
      <c r="D1761" s="2">
        <v>0</v>
      </c>
      <c r="E1761" s="2">
        <v>0</v>
      </c>
      <c r="F1761" s="2">
        <v>0</v>
      </c>
      <c r="G1761" s="2">
        <v>0</v>
      </c>
    </row>
    <row r="1762" spans="1:7" s="65" customFormat="1" x14ac:dyDescent="0.25">
      <c r="A1762" s="65">
        <v>175.900000000002</v>
      </c>
      <c r="B1762" s="2">
        <v>0</v>
      </c>
      <c r="C1762" s="2">
        <v>0</v>
      </c>
      <c r="D1762" s="2">
        <v>0</v>
      </c>
      <c r="E1762" s="2">
        <v>0</v>
      </c>
      <c r="F1762" s="2">
        <v>0</v>
      </c>
      <c r="G1762" s="2">
        <v>0</v>
      </c>
    </row>
    <row r="1763" spans="1:7" s="65" customFormat="1" x14ac:dyDescent="0.25">
      <c r="A1763" s="65">
        <v>176.00000000000199</v>
      </c>
      <c r="B1763" s="2">
        <v>0</v>
      </c>
      <c r="C1763" s="2">
        <v>0</v>
      </c>
      <c r="D1763" s="2">
        <v>0</v>
      </c>
      <c r="E1763" s="2">
        <v>0</v>
      </c>
      <c r="F1763" s="2">
        <v>0</v>
      </c>
      <c r="G1763" s="2">
        <v>0</v>
      </c>
    </row>
    <row r="1764" spans="1:7" s="65" customFormat="1" x14ac:dyDescent="0.25">
      <c r="A1764" s="65">
        <v>176.10000000000201</v>
      </c>
      <c r="B1764" s="2">
        <v>0</v>
      </c>
      <c r="C1764" s="2">
        <v>0</v>
      </c>
      <c r="D1764" s="2">
        <v>0</v>
      </c>
      <c r="E1764" s="2">
        <v>0</v>
      </c>
      <c r="F1764" s="2">
        <v>0</v>
      </c>
      <c r="G1764" s="2">
        <v>0</v>
      </c>
    </row>
    <row r="1765" spans="1:7" s="65" customFormat="1" x14ac:dyDescent="0.25">
      <c r="A1765" s="65">
        <v>176.20000000000201</v>
      </c>
      <c r="B1765" s="2">
        <v>0</v>
      </c>
      <c r="C1765" s="2">
        <v>0</v>
      </c>
      <c r="D1765" s="2">
        <v>0</v>
      </c>
      <c r="E1765" s="2">
        <v>0</v>
      </c>
      <c r="F1765" s="2">
        <v>0</v>
      </c>
      <c r="G1765" s="2">
        <v>0</v>
      </c>
    </row>
    <row r="1766" spans="1:7" s="65" customFormat="1" x14ac:dyDescent="0.25">
      <c r="A1766" s="65">
        <v>176.300000000002</v>
      </c>
      <c r="B1766" s="2">
        <v>0</v>
      </c>
      <c r="C1766" s="2">
        <v>0</v>
      </c>
      <c r="D1766" s="2">
        <v>0</v>
      </c>
      <c r="E1766" s="2">
        <v>0</v>
      </c>
      <c r="F1766" s="2">
        <v>0</v>
      </c>
      <c r="G1766" s="2">
        <v>0</v>
      </c>
    </row>
    <row r="1767" spans="1:7" s="65" customFormat="1" x14ac:dyDescent="0.25">
      <c r="A1767" s="65">
        <v>176.400000000002</v>
      </c>
      <c r="B1767" s="2">
        <v>0</v>
      </c>
      <c r="C1767" s="2">
        <v>0</v>
      </c>
      <c r="D1767" s="2">
        <v>0</v>
      </c>
      <c r="E1767" s="2">
        <v>0</v>
      </c>
      <c r="F1767" s="2">
        <v>0</v>
      </c>
      <c r="G1767" s="2">
        <v>0</v>
      </c>
    </row>
    <row r="1768" spans="1:7" s="65" customFormat="1" x14ac:dyDescent="0.25">
      <c r="A1768" s="65">
        <v>176.50000000000199</v>
      </c>
      <c r="B1768" s="2">
        <v>0</v>
      </c>
      <c r="C1768" s="2">
        <v>0</v>
      </c>
      <c r="D1768" s="2">
        <v>0</v>
      </c>
      <c r="E1768" s="2">
        <v>0</v>
      </c>
      <c r="F1768" s="2">
        <v>0</v>
      </c>
      <c r="G1768" s="2">
        <v>0</v>
      </c>
    </row>
    <row r="1769" spans="1:7" s="65" customFormat="1" x14ac:dyDescent="0.25">
      <c r="A1769" s="65">
        <v>176.60000000000201</v>
      </c>
      <c r="B1769" s="2">
        <v>0</v>
      </c>
      <c r="C1769" s="2">
        <v>0</v>
      </c>
      <c r="D1769" s="2">
        <v>0</v>
      </c>
      <c r="E1769" s="2">
        <v>0</v>
      </c>
      <c r="F1769" s="2">
        <v>0</v>
      </c>
      <c r="G1769" s="2">
        <v>0</v>
      </c>
    </row>
    <row r="1770" spans="1:7" s="65" customFormat="1" x14ac:dyDescent="0.25">
      <c r="A1770" s="65">
        <v>176.70000000000201</v>
      </c>
      <c r="B1770" s="2">
        <v>0</v>
      </c>
      <c r="C1770" s="2">
        <v>0</v>
      </c>
      <c r="D1770" s="2">
        <v>0</v>
      </c>
      <c r="E1770" s="2">
        <v>0</v>
      </c>
      <c r="F1770" s="2">
        <v>0</v>
      </c>
      <c r="G1770" s="2">
        <v>0</v>
      </c>
    </row>
    <row r="1771" spans="1:7" s="65" customFormat="1" x14ac:dyDescent="0.25">
      <c r="A1771" s="65">
        <v>176.800000000002</v>
      </c>
      <c r="B1771" s="2">
        <v>0</v>
      </c>
      <c r="C1771" s="2">
        <v>0</v>
      </c>
      <c r="D1771" s="2">
        <v>0</v>
      </c>
      <c r="E1771" s="2">
        <v>0</v>
      </c>
      <c r="F1771" s="2">
        <v>0</v>
      </c>
      <c r="G1771" s="2">
        <v>0</v>
      </c>
    </row>
    <row r="1772" spans="1:7" s="65" customFormat="1" x14ac:dyDescent="0.25">
      <c r="A1772" s="65">
        <v>176.900000000002</v>
      </c>
      <c r="B1772" s="2">
        <v>0</v>
      </c>
      <c r="C1772" s="2">
        <v>0</v>
      </c>
      <c r="D1772" s="2">
        <v>0</v>
      </c>
      <c r="E1772" s="2">
        <v>0</v>
      </c>
      <c r="F1772" s="2">
        <v>0</v>
      </c>
      <c r="G1772" s="2">
        <v>0</v>
      </c>
    </row>
    <row r="1773" spans="1:7" s="65" customFormat="1" x14ac:dyDescent="0.25">
      <c r="A1773" s="65">
        <v>177.00000000000199</v>
      </c>
      <c r="B1773" s="2">
        <v>0</v>
      </c>
      <c r="C1773" s="2">
        <v>0</v>
      </c>
      <c r="D1773" s="2">
        <v>0</v>
      </c>
      <c r="E1773" s="2">
        <v>0</v>
      </c>
      <c r="F1773" s="2">
        <v>0</v>
      </c>
      <c r="G1773" s="2">
        <v>0</v>
      </c>
    </row>
    <row r="1774" spans="1:7" s="65" customFormat="1" x14ac:dyDescent="0.25">
      <c r="A1774" s="65">
        <v>177.10000000000201</v>
      </c>
      <c r="B1774" s="2">
        <v>0</v>
      </c>
      <c r="C1774" s="2">
        <v>0</v>
      </c>
      <c r="D1774" s="2">
        <v>0</v>
      </c>
      <c r="E1774" s="2">
        <v>0</v>
      </c>
      <c r="F1774" s="2">
        <v>0</v>
      </c>
      <c r="G1774" s="2">
        <v>0</v>
      </c>
    </row>
    <row r="1775" spans="1:7" s="65" customFormat="1" x14ac:dyDescent="0.25">
      <c r="A1775" s="65">
        <v>177.20000000000201</v>
      </c>
      <c r="B1775" s="2">
        <v>0</v>
      </c>
      <c r="C1775" s="2">
        <v>0</v>
      </c>
      <c r="D1775" s="2">
        <v>0</v>
      </c>
      <c r="E1775" s="2">
        <v>0</v>
      </c>
      <c r="F1775" s="2">
        <v>0</v>
      </c>
      <c r="G1775" s="2">
        <v>0</v>
      </c>
    </row>
    <row r="1776" spans="1:7" s="65" customFormat="1" x14ac:dyDescent="0.25">
      <c r="A1776" s="65">
        <v>177.300000000002</v>
      </c>
      <c r="B1776" s="2">
        <v>0</v>
      </c>
      <c r="C1776" s="2">
        <v>0</v>
      </c>
      <c r="D1776" s="2">
        <v>0</v>
      </c>
      <c r="E1776" s="2">
        <v>0</v>
      </c>
      <c r="F1776" s="2">
        <v>0</v>
      </c>
      <c r="G1776" s="2">
        <v>0</v>
      </c>
    </row>
    <row r="1777" spans="1:7" s="65" customFormat="1" x14ac:dyDescent="0.25">
      <c r="A1777" s="65">
        <v>177.400000000002</v>
      </c>
      <c r="B1777" s="2">
        <v>0</v>
      </c>
      <c r="C1777" s="2">
        <v>0</v>
      </c>
      <c r="D1777" s="2">
        <v>0</v>
      </c>
      <c r="E1777" s="2">
        <v>0</v>
      </c>
      <c r="F1777" s="2">
        <v>0</v>
      </c>
      <c r="G1777" s="2">
        <v>0</v>
      </c>
    </row>
    <row r="1778" spans="1:7" s="65" customFormat="1" x14ac:dyDescent="0.25">
      <c r="A1778" s="65">
        <v>177.50000000000199</v>
      </c>
      <c r="B1778" s="2">
        <v>0</v>
      </c>
      <c r="C1778" s="2">
        <v>0</v>
      </c>
      <c r="D1778" s="2">
        <v>0</v>
      </c>
      <c r="E1778" s="2">
        <v>0</v>
      </c>
      <c r="F1778" s="2">
        <v>0</v>
      </c>
      <c r="G1778" s="2">
        <v>0</v>
      </c>
    </row>
    <row r="1779" spans="1:7" s="65" customFormat="1" x14ac:dyDescent="0.25">
      <c r="A1779" s="65">
        <v>177.60000000000201</v>
      </c>
      <c r="B1779" s="2">
        <v>0</v>
      </c>
      <c r="C1779" s="2">
        <v>0</v>
      </c>
      <c r="D1779" s="2">
        <v>0</v>
      </c>
      <c r="E1779" s="2">
        <v>0</v>
      </c>
      <c r="F1779" s="2">
        <v>0</v>
      </c>
      <c r="G1779" s="2">
        <v>0</v>
      </c>
    </row>
    <row r="1780" spans="1:7" s="65" customFormat="1" x14ac:dyDescent="0.25">
      <c r="A1780" s="65">
        <v>177.70000000000201</v>
      </c>
      <c r="B1780" s="2">
        <v>0</v>
      </c>
      <c r="C1780" s="2">
        <v>0</v>
      </c>
      <c r="D1780" s="2">
        <v>0</v>
      </c>
      <c r="E1780" s="2">
        <v>0</v>
      </c>
      <c r="F1780" s="2">
        <v>0</v>
      </c>
      <c r="G1780" s="2">
        <v>0</v>
      </c>
    </row>
    <row r="1781" spans="1:7" s="65" customFormat="1" x14ac:dyDescent="0.25">
      <c r="A1781" s="65">
        <v>177.800000000002</v>
      </c>
      <c r="B1781" s="2">
        <v>0</v>
      </c>
      <c r="C1781" s="2">
        <v>0</v>
      </c>
      <c r="D1781" s="2">
        <v>0</v>
      </c>
      <c r="E1781" s="2">
        <v>0</v>
      </c>
      <c r="F1781" s="2">
        <v>0</v>
      </c>
      <c r="G1781" s="2">
        <v>0</v>
      </c>
    </row>
    <row r="1782" spans="1:7" s="65" customFormat="1" x14ac:dyDescent="0.25">
      <c r="A1782" s="65">
        <v>177.900000000002</v>
      </c>
      <c r="B1782" s="2">
        <v>0</v>
      </c>
      <c r="C1782" s="2">
        <v>0</v>
      </c>
      <c r="D1782" s="2">
        <v>0</v>
      </c>
      <c r="E1782" s="2">
        <v>0</v>
      </c>
      <c r="F1782" s="2">
        <v>0</v>
      </c>
      <c r="G1782" s="2">
        <v>0</v>
      </c>
    </row>
    <row r="1783" spans="1:7" s="65" customFormat="1" x14ac:dyDescent="0.25">
      <c r="A1783" s="65">
        <v>178.00000000000199</v>
      </c>
      <c r="B1783" s="2">
        <v>0</v>
      </c>
      <c r="C1783" s="2">
        <v>0</v>
      </c>
      <c r="D1783" s="2">
        <v>0</v>
      </c>
      <c r="E1783" s="2">
        <v>0</v>
      </c>
      <c r="F1783" s="2">
        <v>0</v>
      </c>
      <c r="G1783" s="2">
        <v>0</v>
      </c>
    </row>
    <row r="1784" spans="1:7" s="65" customFormat="1" x14ac:dyDescent="0.25">
      <c r="A1784" s="65">
        <v>178.10000000000201</v>
      </c>
      <c r="B1784" s="2">
        <v>0</v>
      </c>
      <c r="C1784" s="2">
        <v>0</v>
      </c>
      <c r="D1784" s="2">
        <v>0</v>
      </c>
      <c r="E1784" s="2">
        <v>0</v>
      </c>
      <c r="F1784" s="2">
        <v>0</v>
      </c>
      <c r="G1784" s="2">
        <v>0</v>
      </c>
    </row>
    <row r="1785" spans="1:7" s="65" customFormat="1" x14ac:dyDescent="0.25">
      <c r="A1785" s="65">
        <v>178.20000000000201</v>
      </c>
      <c r="B1785" s="2">
        <v>0</v>
      </c>
      <c r="C1785" s="2">
        <v>0</v>
      </c>
      <c r="D1785" s="2">
        <v>0</v>
      </c>
      <c r="E1785" s="2">
        <v>0</v>
      </c>
      <c r="F1785" s="2">
        <v>0</v>
      </c>
      <c r="G1785" s="2">
        <v>0</v>
      </c>
    </row>
    <row r="1786" spans="1:7" s="65" customFormat="1" x14ac:dyDescent="0.25">
      <c r="A1786" s="65">
        <v>178.300000000002</v>
      </c>
      <c r="B1786" s="2">
        <v>0</v>
      </c>
      <c r="C1786" s="2">
        <v>0</v>
      </c>
      <c r="D1786" s="2">
        <v>0</v>
      </c>
      <c r="E1786" s="2">
        <v>0</v>
      </c>
      <c r="F1786" s="2">
        <v>0</v>
      </c>
      <c r="G1786" s="2">
        <v>0</v>
      </c>
    </row>
    <row r="1787" spans="1:7" s="65" customFormat="1" x14ac:dyDescent="0.25">
      <c r="A1787" s="65">
        <v>178.400000000002</v>
      </c>
      <c r="B1787" s="2">
        <v>0</v>
      </c>
      <c r="C1787" s="2">
        <v>0</v>
      </c>
      <c r="D1787" s="2">
        <v>0</v>
      </c>
      <c r="E1787" s="2">
        <v>0</v>
      </c>
      <c r="F1787" s="2">
        <v>0</v>
      </c>
      <c r="G1787" s="2">
        <v>0</v>
      </c>
    </row>
    <row r="1788" spans="1:7" s="65" customFormat="1" x14ac:dyDescent="0.25">
      <c r="A1788" s="65">
        <v>178.50000000000199</v>
      </c>
      <c r="B1788" s="2">
        <v>0</v>
      </c>
      <c r="C1788" s="2">
        <v>0</v>
      </c>
      <c r="D1788" s="2">
        <v>0</v>
      </c>
      <c r="E1788" s="2">
        <v>0</v>
      </c>
      <c r="F1788" s="2">
        <v>0</v>
      </c>
      <c r="G1788" s="2">
        <v>0</v>
      </c>
    </row>
    <row r="1789" spans="1:7" s="65" customFormat="1" x14ac:dyDescent="0.25">
      <c r="A1789" s="65">
        <v>178.60000000000201</v>
      </c>
      <c r="B1789" s="2">
        <v>0</v>
      </c>
      <c r="C1789" s="2">
        <v>0</v>
      </c>
      <c r="D1789" s="2">
        <v>0</v>
      </c>
      <c r="E1789" s="2">
        <v>0</v>
      </c>
      <c r="F1789" s="2">
        <v>0</v>
      </c>
      <c r="G1789" s="2">
        <v>0</v>
      </c>
    </row>
    <row r="1790" spans="1:7" s="65" customFormat="1" x14ac:dyDescent="0.25">
      <c r="A1790" s="65">
        <v>178.70000000000201</v>
      </c>
      <c r="B1790" s="2">
        <v>0</v>
      </c>
      <c r="C1790" s="2">
        <v>0</v>
      </c>
      <c r="D1790" s="2">
        <v>0</v>
      </c>
      <c r="E1790" s="2">
        <v>0</v>
      </c>
      <c r="F1790" s="2">
        <v>0</v>
      </c>
      <c r="G1790" s="2">
        <v>0</v>
      </c>
    </row>
    <row r="1791" spans="1:7" s="65" customFormat="1" x14ac:dyDescent="0.25">
      <c r="A1791" s="65">
        <v>178.800000000002</v>
      </c>
      <c r="B1791" s="2">
        <v>0</v>
      </c>
      <c r="C1791" s="2">
        <v>0</v>
      </c>
      <c r="D1791" s="2">
        <v>0</v>
      </c>
      <c r="E1791" s="2">
        <v>0</v>
      </c>
      <c r="F1791" s="2">
        <v>0</v>
      </c>
      <c r="G1791" s="2">
        <v>0</v>
      </c>
    </row>
    <row r="1792" spans="1:7" s="65" customFormat="1" x14ac:dyDescent="0.25">
      <c r="A1792" s="65">
        <v>178.900000000002</v>
      </c>
      <c r="B1792" s="2">
        <v>0</v>
      </c>
      <c r="C1792" s="2">
        <v>0</v>
      </c>
      <c r="D1792" s="2">
        <v>0</v>
      </c>
      <c r="E1792" s="2">
        <v>0</v>
      </c>
      <c r="F1792" s="2">
        <v>0</v>
      </c>
      <c r="G1792" s="2">
        <v>0</v>
      </c>
    </row>
    <row r="1793" spans="1:7" s="65" customFormat="1" x14ac:dyDescent="0.25">
      <c r="A1793" s="65">
        <v>179.00000000000199</v>
      </c>
      <c r="B1793" s="2">
        <v>0</v>
      </c>
      <c r="C1793" s="2">
        <v>0</v>
      </c>
      <c r="D1793" s="2">
        <v>0</v>
      </c>
      <c r="E1793" s="2">
        <v>0</v>
      </c>
      <c r="F1793" s="2">
        <v>0</v>
      </c>
      <c r="G1793" s="2">
        <v>0</v>
      </c>
    </row>
    <row r="1794" spans="1:7" s="65" customFormat="1" x14ac:dyDescent="0.25">
      <c r="A1794" s="65">
        <v>179.10000000000201</v>
      </c>
      <c r="B1794" s="2">
        <v>0</v>
      </c>
      <c r="C1794" s="2">
        <v>0</v>
      </c>
      <c r="D1794" s="2">
        <v>0</v>
      </c>
      <c r="E1794" s="2">
        <v>0</v>
      </c>
      <c r="F1794" s="2">
        <v>0</v>
      </c>
      <c r="G1794" s="2">
        <v>0</v>
      </c>
    </row>
    <row r="1795" spans="1:7" s="65" customFormat="1" x14ac:dyDescent="0.25">
      <c r="A1795" s="65">
        <v>179.20000000000201</v>
      </c>
      <c r="B1795" s="2">
        <v>0</v>
      </c>
      <c r="C1795" s="2">
        <v>0</v>
      </c>
      <c r="D1795" s="2">
        <v>0</v>
      </c>
      <c r="E1795" s="2">
        <v>0</v>
      </c>
      <c r="F1795" s="2">
        <v>0</v>
      </c>
      <c r="G1795" s="2">
        <v>0</v>
      </c>
    </row>
    <row r="1796" spans="1:7" s="65" customFormat="1" x14ac:dyDescent="0.25">
      <c r="A1796" s="65">
        <v>179.300000000002</v>
      </c>
      <c r="B1796" s="2">
        <v>0</v>
      </c>
      <c r="C1796" s="2">
        <v>0</v>
      </c>
      <c r="D1796" s="2">
        <v>0</v>
      </c>
      <c r="E1796" s="2">
        <v>0</v>
      </c>
      <c r="F1796" s="2">
        <v>0</v>
      </c>
      <c r="G1796" s="2">
        <v>0</v>
      </c>
    </row>
    <row r="1797" spans="1:7" s="65" customFormat="1" x14ac:dyDescent="0.25">
      <c r="A1797" s="65">
        <v>179.400000000002</v>
      </c>
      <c r="B1797" s="2">
        <v>0</v>
      </c>
      <c r="C1797" s="2">
        <v>0</v>
      </c>
      <c r="D1797" s="2">
        <v>0</v>
      </c>
      <c r="E1797" s="2">
        <v>0</v>
      </c>
      <c r="F1797" s="2">
        <v>0</v>
      </c>
      <c r="G1797" s="2">
        <v>0</v>
      </c>
    </row>
    <row r="1798" spans="1:7" s="65" customFormat="1" x14ac:dyDescent="0.25">
      <c r="A1798" s="65">
        <v>179.50000000000199</v>
      </c>
      <c r="B1798" s="2">
        <v>0</v>
      </c>
      <c r="C1798" s="2">
        <v>0</v>
      </c>
      <c r="D1798" s="2">
        <v>0</v>
      </c>
      <c r="E1798" s="2">
        <v>0</v>
      </c>
      <c r="F1798" s="2">
        <v>0</v>
      </c>
      <c r="G1798" s="2">
        <v>0</v>
      </c>
    </row>
    <row r="1799" spans="1:7" s="65" customFormat="1" x14ac:dyDescent="0.25">
      <c r="A1799" s="65">
        <v>179.60000000000201</v>
      </c>
      <c r="B1799" s="2">
        <v>0</v>
      </c>
      <c r="C1799" s="2">
        <v>0</v>
      </c>
      <c r="D1799" s="2">
        <v>0</v>
      </c>
      <c r="E1799" s="2">
        <v>0</v>
      </c>
      <c r="F1799" s="2">
        <v>0</v>
      </c>
      <c r="G1799" s="2">
        <v>0</v>
      </c>
    </row>
    <row r="1800" spans="1:7" s="65" customFormat="1" x14ac:dyDescent="0.25">
      <c r="A1800" s="65">
        <v>179.70000000000201</v>
      </c>
      <c r="B1800" s="2">
        <v>0</v>
      </c>
      <c r="C1800" s="2">
        <v>0</v>
      </c>
      <c r="D1800" s="2">
        <v>0</v>
      </c>
      <c r="E1800" s="2">
        <v>0</v>
      </c>
      <c r="F1800" s="2">
        <v>0</v>
      </c>
      <c r="G1800" s="2">
        <v>0</v>
      </c>
    </row>
    <row r="1801" spans="1:7" s="65" customFormat="1" x14ac:dyDescent="0.25">
      <c r="A1801" s="65">
        <v>179.800000000002</v>
      </c>
      <c r="B1801" s="2">
        <v>0</v>
      </c>
      <c r="C1801" s="2">
        <v>0</v>
      </c>
      <c r="D1801" s="2">
        <v>0</v>
      </c>
      <c r="E1801" s="2">
        <v>0</v>
      </c>
      <c r="F1801" s="2">
        <v>0</v>
      </c>
      <c r="G1801" s="2">
        <v>0</v>
      </c>
    </row>
    <row r="1802" spans="1:7" s="65" customFormat="1" x14ac:dyDescent="0.25">
      <c r="A1802" s="65">
        <v>179.900000000002</v>
      </c>
      <c r="B1802" s="2">
        <v>0</v>
      </c>
      <c r="C1802" s="2">
        <v>0</v>
      </c>
      <c r="D1802" s="2">
        <v>0</v>
      </c>
      <c r="E1802" s="2">
        <v>0</v>
      </c>
      <c r="F1802" s="2">
        <v>0</v>
      </c>
      <c r="G1802" s="2">
        <v>0</v>
      </c>
    </row>
    <row r="1803" spans="1:7" s="65" customFormat="1" x14ac:dyDescent="0.25">
      <c r="A1803" s="65">
        <v>180.00000000000199</v>
      </c>
      <c r="B1803" s="2">
        <v>0</v>
      </c>
      <c r="C1803" s="2">
        <v>0</v>
      </c>
      <c r="D1803" s="2">
        <v>0</v>
      </c>
      <c r="E1803" s="2">
        <v>0</v>
      </c>
      <c r="F1803" s="2">
        <v>0</v>
      </c>
      <c r="G1803" s="2">
        <v>0</v>
      </c>
    </row>
    <row r="1804" spans="1:7" s="65" customFormat="1" x14ac:dyDescent="0.25">
      <c r="A1804" s="65">
        <v>180.10000000000201</v>
      </c>
      <c r="B1804" s="2">
        <v>0</v>
      </c>
      <c r="C1804" s="2">
        <v>0</v>
      </c>
      <c r="D1804" s="2">
        <v>0</v>
      </c>
      <c r="E1804" s="2">
        <v>0</v>
      </c>
      <c r="F1804" s="2">
        <v>0</v>
      </c>
      <c r="G1804" s="2">
        <v>0</v>
      </c>
    </row>
    <row r="1805" spans="1:7" s="65" customFormat="1" x14ac:dyDescent="0.25">
      <c r="A1805" s="65">
        <v>180.20000000000201</v>
      </c>
      <c r="B1805" s="2">
        <v>0</v>
      </c>
      <c r="C1805" s="2">
        <v>0</v>
      </c>
      <c r="D1805" s="2">
        <v>0</v>
      </c>
      <c r="E1805" s="2">
        <v>0</v>
      </c>
      <c r="F1805" s="2">
        <v>0</v>
      </c>
      <c r="G1805" s="2">
        <v>0</v>
      </c>
    </row>
    <row r="1806" spans="1:7" s="65" customFormat="1" x14ac:dyDescent="0.25">
      <c r="A1806" s="65">
        <v>180.300000000002</v>
      </c>
      <c r="B1806" s="2">
        <v>0</v>
      </c>
      <c r="C1806" s="2">
        <v>0</v>
      </c>
      <c r="D1806" s="2">
        <v>0</v>
      </c>
      <c r="E1806" s="2">
        <v>0</v>
      </c>
      <c r="F1806" s="2">
        <v>0</v>
      </c>
      <c r="G1806" s="2">
        <v>0</v>
      </c>
    </row>
    <row r="1807" spans="1:7" s="65" customFormat="1" x14ac:dyDescent="0.25">
      <c r="A1807" s="65">
        <v>180.400000000002</v>
      </c>
      <c r="B1807" s="2">
        <v>0</v>
      </c>
      <c r="C1807" s="2">
        <v>0</v>
      </c>
      <c r="D1807" s="2">
        <v>0</v>
      </c>
      <c r="E1807" s="2">
        <v>0</v>
      </c>
      <c r="F1807" s="2">
        <v>0</v>
      </c>
      <c r="G1807" s="2">
        <v>0</v>
      </c>
    </row>
    <row r="1808" spans="1:7" s="65" customFormat="1" x14ac:dyDescent="0.25">
      <c r="A1808" s="65">
        <v>180.50000000000199</v>
      </c>
      <c r="B1808" s="2">
        <v>0</v>
      </c>
      <c r="C1808" s="2">
        <v>0</v>
      </c>
      <c r="D1808" s="2">
        <v>0</v>
      </c>
      <c r="E1808" s="2">
        <v>0</v>
      </c>
      <c r="F1808" s="2">
        <v>0</v>
      </c>
      <c r="G1808" s="2">
        <v>0</v>
      </c>
    </row>
    <row r="1809" spans="1:7" s="65" customFormat="1" x14ac:dyDescent="0.25">
      <c r="A1809" s="65">
        <v>180.60000000000201</v>
      </c>
      <c r="B1809" s="2">
        <v>0</v>
      </c>
      <c r="C1809" s="2">
        <v>0</v>
      </c>
      <c r="D1809" s="2">
        <v>0</v>
      </c>
      <c r="E1809" s="2">
        <v>0</v>
      </c>
      <c r="F1809" s="2">
        <v>0</v>
      </c>
      <c r="G1809" s="2">
        <v>0</v>
      </c>
    </row>
    <row r="1810" spans="1:7" s="65" customFormat="1" x14ac:dyDescent="0.25">
      <c r="A1810" s="65">
        <v>180.70000000000201</v>
      </c>
      <c r="B1810" s="2">
        <v>0</v>
      </c>
      <c r="C1810" s="2">
        <v>0</v>
      </c>
      <c r="D1810" s="2">
        <v>0</v>
      </c>
      <c r="E1810" s="2">
        <v>0</v>
      </c>
      <c r="F1810" s="2">
        <v>0</v>
      </c>
      <c r="G1810" s="2">
        <v>0</v>
      </c>
    </row>
    <row r="1811" spans="1:7" s="65" customFormat="1" x14ac:dyDescent="0.25">
      <c r="A1811" s="65">
        <v>180.800000000002</v>
      </c>
      <c r="B1811" s="2">
        <v>0</v>
      </c>
      <c r="C1811" s="2">
        <v>0</v>
      </c>
      <c r="D1811" s="2">
        <v>0</v>
      </c>
      <c r="E1811" s="2">
        <v>0</v>
      </c>
      <c r="F1811" s="2">
        <v>0</v>
      </c>
      <c r="G1811" s="2">
        <v>0</v>
      </c>
    </row>
    <row r="1812" spans="1:7" s="65" customFormat="1" x14ac:dyDescent="0.25">
      <c r="A1812" s="65">
        <v>180.900000000002</v>
      </c>
      <c r="B1812" s="2">
        <v>0</v>
      </c>
      <c r="C1812" s="2">
        <v>0</v>
      </c>
      <c r="D1812" s="2">
        <v>0</v>
      </c>
      <c r="E1812" s="2">
        <v>0</v>
      </c>
      <c r="F1812" s="2">
        <v>0</v>
      </c>
      <c r="G1812" s="2">
        <v>0</v>
      </c>
    </row>
    <row r="1813" spans="1:7" s="65" customFormat="1" x14ac:dyDescent="0.25">
      <c r="A1813" s="65">
        <v>181.00000000000199</v>
      </c>
      <c r="B1813" s="2">
        <v>0</v>
      </c>
      <c r="C1813" s="2">
        <v>0</v>
      </c>
      <c r="D1813" s="2">
        <v>0</v>
      </c>
      <c r="E1813" s="2">
        <v>0</v>
      </c>
      <c r="F1813" s="2">
        <v>0</v>
      </c>
      <c r="G1813" s="2">
        <v>0</v>
      </c>
    </row>
    <row r="1814" spans="1:7" s="65" customFormat="1" x14ac:dyDescent="0.25">
      <c r="A1814" s="65">
        <v>181.10000000000201</v>
      </c>
      <c r="B1814" s="2">
        <v>0</v>
      </c>
      <c r="C1814" s="2">
        <v>0</v>
      </c>
      <c r="D1814" s="2">
        <v>0</v>
      </c>
      <c r="E1814" s="2">
        <v>0</v>
      </c>
      <c r="F1814" s="2">
        <v>0</v>
      </c>
      <c r="G1814" s="2">
        <v>0</v>
      </c>
    </row>
    <row r="1815" spans="1:7" s="65" customFormat="1" x14ac:dyDescent="0.25">
      <c r="A1815" s="65">
        <v>181.20000000000201</v>
      </c>
      <c r="B1815" s="2">
        <v>0</v>
      </c>
      <c r="C1815" s="2">
        <v>0</v>
      </c>
      <c r="D1815" s="2">
        <v>0</v>
      </c>
      <c r="E1815" s="2">
        <v>0</v>
      </c>
      <c r="F1815" s="2">
        <v>0</v>
      </c>
      <c r="G1815" s="2">
        <v>0</v>
      </c>
    </row>
    <row r="1816" spans="1:7" s="65" customFormat="1" x14ac:dyDescent="0.25">
      <c r="A1816" s="65">
        <v>181.300000000002</v>
      </c>
      <c r="B1816" s="2">
        <v>0</v>
      </c>
      <c r="C1816" s="2">
        <v>0</v>
      </c>
      <c r="D1816" s="2">
        <v>0</v>
      </c>
      <c r="E1816" s="2">
        <v>0</v>
      </c>
      <c r="F1816" s="2">
        <v>0</v>
      </c>
      <c r="G1816" s="2">
        <v>0</v>
      </c>
    </row>
    <row r="1817" spans="1:7" s="65" customFormat="1" x14ac:dyDescent="0.25">
      <c r="A1817" s="65">
        <v>181.400000000002</v>
      </c>
      <c r="B1817" s="2">
        <v>0</v>
      </c>
      <c r="C1817" s="2">
        <v>0</v>
      </c>
      <c r="D1817" s="2">
        <v>0</v>
      </c>
      <c r="E1817" s="2">
        <v>0</v>
      </c>
      <c r="F1817" s="2">
        <v>0</v>
      </c>
      <c r="G1817" s="2">
        <v>0</v>
      </c>
    </row>
    <row r="1818" spans="1:7" s="65" customFormat="1" x14ac:dyDescent="0.25">
      <c r="A1818" s="65">
        <v>181.50000000000199</v>
      </c>
      <c r="B1818" s="2">
        <v>0</v>
      </c>
      <c r="C1818" s="2">
        <v>0</v>
      </c>
      <c r="D1818" s="2">
        <v>0</v>
      </c>
      <c r="E1818" s="2">
        <v>0</v>
      </c>
      <c r="F1818" s="2">
        <v>0</v>
      </c>
      <c r="G1818" s="2">
        <v>0</v>
      </c>
    </row>
    <row r="1819" spans="1:7" s="65" customFormat="1" x14ac:dyDescent="0.25">
      <c r="A1819" s="65">
        <v>181.60000000000201</v>
      </c>
      <c r="B1819" s="2">
        <v>0</v>
      </c>
      <c r="C1819" s="2">
        <v>0</v>
      </c>
      <c r="D1819" s="2">
        <v>0</v>
      </c>
      <c r="E1819" s="2">
        <v>0</v>
      </c>
      <c r="F1819" s="2">
        <v>0</v>
      </c>
      <c r="G1819" s="2">
        <v>0</v>
      </c>
    </row>
    <row r="1820" spans="1:7" s="65" customFormat="1" x14ac:dyDescent="0.25">
      <c r="A1820" s="65">
        <v>181.70000000000201</v>
      </c>
      <c r="B1820" s="2">
        <v>0</v>
      </c>
      <c r="C1820" s="2">
        <v>0</v>
      </c>
      <c r="D1820" s="2">
        <v>0</v>
      </c>
      <c r="E1820" s="2">
        <v>0</v>
      </c>
      <c r="F1820" s="2">
        <v>0</v>
      </c>
      <c r="G1820" s="2">
        <v>0</v>
      </c>
    </row>
    <row r="1821" spans="1:7" s="65" customFormat="1" x14ac:dyDescent="0.25">
      <c r="A1821" s="65">
        <v>181.800000000002</v>
      </c>
      <c r="B1821" s="2">
        <v>0</v>
      </c>
      <c r="C1821" s="2">
        <v>0</v>
      </c>
      <c r="D1821" s="2">
        <v>0</v>
      </c>
      <c r="E1821" s="2">
        <v>0</v>
      </c>
      <c r="F1821" s="2">
        <v>0</v>
      </c>
      <c r="G1821" s="2">
        <v>0</v>
      </c>
    </row>
    <row r="1822" spans="1:7" s="65" customFormat="1" x14ac:dyDescent="0.25">
      <c r="A1822" s="65">
        <v>181.900000000002</v>
      </c>
      <c r="B1822" s="2">
        <v>0</v>
      </c>
      <c r="C1822" s="2">
        <v>0</v>
      </c>
      <c r="D1822" s="2">
        <v>0</v>
      </c>
      <c r="E1822" s="2">
        <v>0</v>
      </c>
      <c r="F1822" s="2">
        <v>0</v>
      </c>
      <c r="G1822" s="2">
        <v>0</v>
      </c>
    </row>
    <row r="1823" spans="1:7" s="65" customFormat="1" x14ac:dyDescent="0.25">
      <c r="A1823" s="65">
        <v>182.00000000000199</v>
      </c>
      <c r="B1823" s="2">
        <v>0</v>
      </c>
      <c r="C1823" s="2">
        <v>0</v>
      </c>
      <c r="D1823" s="2">
        <v>0</v>
      </c>
      <c r="E1823" s="2">
        <v>0</v>
      </c>
      <c r="F1823" s="2">
        <v>0</v>
      </c>
      <c r="G1823" s="2">
        <v>0</v>
      </c>
    </row>
    <row r="1824" spans="1:7" s="65" customFormat="1" x14ac:dyDescent="0.25">
      <c r="A1824" s="65">
        <v>182.10000000000201</v>
      </c>
      <c r="B1824" s="2">
        <v>0</v>
      </c>
      <c r="C1824" s="2">
        <v>0</v>
      </c>
      <c r="D1824" s="2">
        <v>0</v>
      </c>
      <c r="E1824" s="2">
        <v>0</v>
      </c>
      <c r="F1824" s="2">
        <v>0</v>
      </c>
      <c r="G1824" s="2">
        <v>0</v>
      </c>
    </row>
    <row r="1825" spans="1:7" s="65" customFormat="1" x14ac:dyDescent="0.25">
      <c r="A1825" s="65">
        <v>182.20000000000201</v>
      </c>
      <c r="B1825" s="2">
        <v>0</v>
      </c>
      <c r="C1825" s="2">
        <v>0</v>
      </c>
      <c r="D1825" s="2">
        <v>0</v>
      </c>
      <c r="E1825" s="2">
        <v>0</v>
      </c>
      <c r="F1825" s="2">
        <v>0</v>
      </c>
      <c r="G1825" s="2">
        <v>0</v>
      </c>
    </row>
    <row r="1826" spans="1:7" s="65" customFormat="1" x14ac:dyDescent="0.25">
      <c r="A1826" s="65">
        <v>182.300000000002</v>
      </c>
      <c r="B1826" s="2">
        <v>0</v>
      </c>
      <c r="C1826" s="2">
        <v>0</v>
      </c>
      <c r="D1826" s="2">
        <v>0</v>
      </c>
      <c r="E1826" s="2">
        <v>0</v>
      </c>
      <c r="F1826" s="2">
        <v>0</v>
      </c>
      <c r="G1826" s="2">
        <v>0</v>
      </c>
    </row>
    <row r="1827" spans="1:7" s="65" customFormat="1" x14ac:dyDescent="0.25">
      <c r="A1827" s="65">
        <v>182.400000000002</v>
      </c>
      <c r="B1827" s="2">
        <v>0</v>
      </c>
      <c r="C1827" s="2">
        <v>0</v>
      </c>
      <c r="D1827" s="2">
        <v>0</v>
      </c>
      <c r="E1827" s="2">
        <v>0</v>
      </c>
      <c r="F1827" s="2">
        <v>0</v>
      </c>
      <c r="G1827" s="2">
        <v>0</v>
      </c>
    </row>
    <row r="1828" spans="1:7" s="65" customFormat="1" x14ac:dyDescent="0.25">
      <c r="A1828" s="65">
        <v>182.50000000000199</v>
      </c>
      <c r="B1828" s="2">
        <v>0</v>
      </c>
      <c r="C1828" s="2">
        <v>0</v>
      </c>
      <c r="D1828" s="2">
        <v>0</v>
      </c>
      <c r="E1828" s="2">
        <v>0</v>
      </c>
      <c r="F1828" s="2">
        <v>0</v>
      </c>
      <c r="G1828" s="2">
        <v>0</v>
      </c>
    </row>
    <row r="1829" spans="1:7" s="65" customFormat="1" x14ac:dyDescent="0.25">
      <c r="A1829" s="65">
        <v>182.60000000000201</v>
      </c>
      <c r="B1829" s="2">
        <v>0</v>
      </c>
      <c r="C1829" s="2">
        <v>0</v>
      </c>
      <c r="D1829" s="2">
        <v>0</v>
      </c>
      <c r="E1829" s="2">
        <v>0</v>
      </c>
      <c r="F1829" s="2">
        <v>0</v>
      </c>
      <c r="G1829" s="2">
        <v>0</v>
      </c>
    </row>
    <row r="1830" spans="1:7" s="65" customFormat="1" x14ac:dyDescent="0.25">
      <c r="A1830" s="65">
        <v>182.70000000000201</v>
      </c>
      <c r="B1830" s="2">
        <v>0</v>
      </c>
      <c r="C1830" s="2">
        <v>0</v>
      </c>
      <c r="D1830" s="2">
        <v>0</v>
      </c>
      <c r="E1830" s="2">
        <v>0</v>
      </c>
      <c r="F1830" s="2">
        <v>0</v>
      </c>
      <c r="G1830" s="2">
        <v>0</v>
      </c>
    </row>
    <row r="1831" spans="1:7" s="65" customFormat="1" x14ac:dyDescent="0.25">
      <c r="A1831" s="65">
        <v>182.800000000002</v>
      </c>
      <c r="B1831" s="2">
        <v>0</v>
      </c>
      <c r="C1831" s="2">
        <v>0</v>
      </c>
      <c r="D1831" s="2">
        <v>0</v>
      </c>
      <c r="E1831" s="2">
        <v>0</v>
      </c>
      <c r="F1831" s="2">
        <v>0</v>
      </c>
      <c r="G1831" s="2">
        <v>0</v>
      </c>
    </row>
    <row r="1832" spans="1:7" s="65" customFormat="1" x14ac:dyDescent="0.25">
      <c r="A1832" s="65">
        <v>182.900000000002</v>
      </c>
      <c r="B1832" s="2">
        <v>0</v>
      </c>
      <c r="C1832" s="2">
        <v>0</v>
      </c>
      <c r="D1832" s="2">
        <v>0</v>
      </c>
      <c r="E1832" s="2">
        <v>0</v>
      </c>
      <c r="F1832" s="2">
        <v>0</v>
      </c>
      <c r="G1832" s="2">
        <v>0</v>
      </c>
    </row>
    <row r="1833" spans="1:7" s="65" customFormat="1" x14ac:dyDescent="0.25">
      <c r="A1833" s="65">
        <v>183.00000000000199</v>
      </c>
      <c r="B1833" s="2">
        <v>0</v>
      </c>
      <c r="C1833" s="2">
        <v>0</v>
      </c>
      <c r="D1833" s="2">
        <v>0</v>
      </c>
      <c r="E1833" s="2">
        <v>0</v>
      </c>
      <c r="F1833" s="2">
        <v>0</v>
      </c>
      <c r="G1833" s="2">
        <v>0</v>
      </c>
    </row>
    <row r="1834" spans="1:7" s="65" customFormat="1" x14ac:dyDescent="0.25">
      <c r="A1834" s="65">
        <v>183.10000000000201</v>
      </c>
      <c r="B1834" s="2">
        <v>0</v>
      </c>
      <c r="C1834" s="2">
        <v>0</v>
      </c>
      <c r="D1834" s="2">
        <v>0</v>
      </c>
      <c r="E1834" s="2">
        <v>0</v>
      </c>
      <c r="F1834" s="2">
        <v>0</v>
      </c>
      <c r="G1834" s="2">
        <v>0</v>
      </c>
    </row>
    <row r="1835" spans="1:7" s="65" customFormat="1" x14ac:dyDescent="0.25">
      <c r="A1835" s="65">
        <v>183.20000000000201</v>
      </c>
      <c r="B1835" s="2">
        <v>0</v>
      </c>
      <c r="C1835" s="2">
        <v>0</v>
      </c>
      <c r="D1835" s="2">
        <v>0</v>
      </c>
      <c r="E1835" s="2">
        <v>0</v>
      </c>
      <c r="F1835" s="2">
        <v>0</v>
      </c>
      <c r="G1835" s="2">
        <v>0</v>
      </c>
    </row>
    <row r="1836" spans="1:7" s="65" customFormat="1" x14ac:dyDescent="0.25">
      <c r="A1836" s="65">
        <v>183.300000000002</v>
      </c>
      <c r="B1836" s="2">
        <v>0</v>
      </c>
      <c r="C1836" s="2">
        <v>0</v>
      </c>
      <c r="D1836" s="2">
        <v>0</v>
      </c>
      <c r="E1836" s="2">
        <v>0</v>
      </c>
      <c r="F1836" s="2">
        <v>0</v>
      </c>
      <c r="G1836" s="2">
        <v>0</v>
      </c>
    </row>
    <row r="1837" spans="1:7" s="65" customFormat="1" x14ac:dyDescent="0.25">
      <c r="A1837" s="65">
        <v>183.400000000002</v>
      </c>
      <c r="B1837" s="2">
        <v>0</v>
      </c>
      <c r="C1837" s="2">
        <v>0</v>
      </c>
      <c r="D1837" s="2">
        <v>0</v>
      </c>
      <c r="E1837" s="2">
        <v>0</v>
      </c>
      <c r="F1837" s="2">
        <v>0</v>
      </c>
      <c r="G1837" s="2">
        <v>0</v>
      </c>
    </row>
    <row r="1838" spans="1:7" s="65" customFormat="1" x14ac:dyDescent="0.25">
      <c r="A1838" s="65">
        <v>183.50000000000199</v>
      </c>
      <c r="B1838" s="2">
        <v>0</v>
      </c>
      <c r="C1838" s="2">
        <v>0</v>
      </c>
      <c r="D1838" s="2">
        <v>0</v>
      </c>
      <c r="E1838" s="2">
        <v>0</v>
      </c>
      <c r="F1838" s="2">
        <v>0</v>
      </c>
      <c r="G1838" s="2">
        <v>0</v>
      </c>
    </row>
    <row r="1839" spans="1:7" s="65" customFormat="1" x14ac:dyDescent="0.25">
      <c r="A1839" s="65">
        <v>183.60000000000201</v>
      </c>
      <c r="B1839" s="2">
        <v>0</v>
      </c>
      <c r="C1839" s="2">
        <v>0</v>
      </c>
      <c r="D1839" s="2">
        <v>0</v>
      </c>
      <c r="E1839" s="2">
        <v>0</v>
      </c>
      <c r="F1839" s="2">
        <v>0</v>
      </c>
      <c r="G1839" s="2">
        <v>0</v>
      </c>
    </row>
    <row r="1840" spans="1:7" s="65" customFormat="1" x14ac:dyDescent="0.25">
      <c r="A1840" s="65">
        <v>183.70000000000201</v>
      </c>
      <c r="B1840" s="2">
        <v>0</v>
      </c>
      <c r="C1840" s="2">
        <v>0</v>
      </c>
      <c r="D1840" s="2">
        <v>0</v>
      </c>
      <c r="E1840" s="2">
        <v>0</v>
      </c>
      <c r="F1840" s="2">
        <v>0</v>
      </c>
      <c r="G1840" s="2">
        <v>0</v>
      </c>
    </row>
    <row r="1841" spans="1:7" s="65" customFormat="1" x14ac:dyDescent="0.25">
      <c r="A1841" s="65">
        <v>183.800000000002</v>
      </c>
      <c r="B1841" s="2">
        <v>0</v>
      </c>
      <c r="C1841" s="2">
        <v>0</v>
      </c>
      <c r="D1841" s="2">
        <v>0</v>
      </c>
      <c r="E1841" s="2">
        <v>0</v>
      </c>
      <c r="F1841" s="2">
        <v>0</v>
      </c>
      <c r="G1841" s="2">
        <v>0</v>
      </c>
    </row>
    <row r="1842" spans="1:7" s="65" customFormat="1" x14ac:dyDescent="0.25">
      <c r="A1842" s="65">
        <v>183.900000000002</v>
      </c>
      <c r="B1842" s="2">
        <v>0</v>
      </c>
      <c r="C1842" s="2">
        <v>0</v>
      </c>
      <c r="D1842" s="2">
        <v>0</v>
      </c>
      <c r="E1842" s="2">
        <v>0</v>
      </c>
      <c r="F1842" s="2">
        <v>0</v>
      </c>
      <c r="G1842" s="2">
        <v>0</v>
      </c>
    </row>
    <row r="1843" spans="1:7" s="65" customFormat="1" x14ac:dyDescent="0.25">
      <c r="A1843" s="65">
        <v>184.00000000000199</v>
      </c>
      <c r="B1843" s="2">
        <v>0</v>
      </c>
      <c r="C1843" s="2">
        <v>0</v>
      </c>
      <c r="D1843" s="2">
        <v>0</v>
      </c>
      <c r="E1843" s="2">
        <v>0</v>
      </c>
      <c r="F1843" s="2">
        <v>0</v>
      </c>
      <c r="G1843" s="2">
        <v>0</v>
      </c>
    </row>
    <row r="1844" spans="1:7" s="65" customFormat="1" x14ac:dyDescent="0.25">
      <c r="A1844" s="65">
        <v>184.10000000000201</v>
      </c>
      <c r="B1844" s="2">
        <v>0</v>
      </c>
      <c r="C1844" s="2">
        <v>0</v>
      </c>
      <c r="D1844" s="2">
        <v>0</v>
      </c>
      <c r="E1844" s="2">
        <v>0</v>
      </c>
      <c r="F1844" s="2">
        <v>0</v>
      </c>
      <c r="G1844" s="2">
        <v>0</v>
      </c>
    </row>
    <row r="1845" spans="1:7" s="65" customFormat="1" x14ac:dyDescent="0.25">
      <c r="A1845" s="65">
        <v>184.20000000000201</v>
      </c>
      <c r="B1845" s="2">
        <v>0</v>
      </c>
      <c r="C1845" s="2">
        <v>0</v>
      </c>
      <c r="D1845" s="2">
        <v>0</v>
      </c>
      <c r="E1845" s="2">
        <v>0</v>
      </c>
      <c r="F1845" s="2">
        <v>0</v>
      </c>
      <c r="G1845" s="2">
        <v>0</v>
      </c>
    </row>
    <row r="1846" spans="1:7" s="65" customFormat="1" x14ac:dyDescent="0.25">
      <c r="A1846" s="65">
        <v>184.300000000002</v>
      </c>
      <c r="B1846" s="2">
        <v>0</v>
      </c>
      <c r="C1846" s="2">
        <v>0</v>
      </c>
      <c r="D1846" s="2">
        <v>0</v>
      </c>
      <c r="E1846" s="2">
        <v>0</v>
      </c>
      <c r="F1846" s="2">
        <v>0</v>
      </c>
      <c r="G1846" s="2">
        <v>0</v>
      </c>
    </row>
    <row r="1847" spans="1:7" s="65" customFormat="1" x14ac:dyDescent="0.25">
      <c r="A1847" s="65">
        <v>184.400000000002</v>
      </c>
      <c r="B1847" s="2">
        <v>0</v>
      </c>
      <c r="C1847" s="2">
        <v>0</v>
      </c>
      <c r="D1847" s="2">
        <v>0</v>
      </c>
      <c r="E1847" s="2">
        <v>0</v>
      </c>
      <c r="F1847" s="2">
        <v>0</v>
      </c>
      <c r="G1847" s="2">
        <v>0</v>
      </c>
    </row>
    <row r="1848" spans="1:7" s="65" customFormat="1" x14ac:dyDescent="0.25">
      <c r="A1848" s="65">
        <v>184.50000000000199</v>
      </c>
      <c r="B1848" s="2">
        <v>0</v>
      </c>
      <c r="C1848" s="2">
        <v>0</v>
      </c>
      <c r="D1848" s="2">
        <v>0</v>
      </c>
      <c r="E1848" s="2">
        <v>0</v>
      </c>
      <c r="F1848" s="2">
        <v>0</v>
      </c>
      <c r="G1848" s="2">
        <v>0</v>
      </c>
    </row>
    <row r="1849" spans="1:7" s="65" customFormat="1" x14ac:dyDescent="0.25">
      <c r="A1849" s="65">
        <v>184.60000000000201</v>
      </c>
      <c r="B1849" s="2">
        <v>0</v>
      </c>
      <c r="C1849" s="2">
        <v>0</v>
      </c>
      <c r="D1849" s="2">
        <v>0</v>
      </c>
      <c r="E1849" s="2">
        <v>0</v>
      </c>
      <c r="F1849" s="2">
        <v>0</v>
      </c>
      <c r="G1849" s="2">
        <v>0</v>
      </c>
    </row>
    <row r="1850" spans="1:7" s="65" customFormat="1" x14ac:dyDescent="0.25">
      <c r="A1850" s="65">
        <v>184.70000000000201</v>
      </c>
      <c r="B1850" s="2">
        <v>0</v>
      </c>
      <c r="C1850" s="2">
        <v>0</v>
      </c>
      <c r="D1850" s="2">
        <v>0</v>
      </c>
      <c r="E1850" s="2">
        <v>0</v>
      </c>
      <c r="F1850" s="2">
        <v>0</v>
      </c>
      <c r="G1850" s="2">
        <v>0</v>
      </c>
    </row>
    <row r="1851" spans="1:7" s="65" customFormat="1" x14ac:dyDescent="0.25">
      <c r="A1851" s="65">
        <v>184.800000000002</v>
      </c>
      <c r="B1851" s="2">
        <v>0</v>
      </c>
      <c r="C1851" s="2">
        <v>0</v>
      </c>
      <c r="D1851" s="2">
        <v>0</v>
      </c>
      <c r="E1851" s="2">
        <v>0</v>
      </c>
      <c r="F1851" s="2">
        <v>0</v>
      </c>
      <c r="G1851" s="2">
        <v>0</v>
      </c>
    </row>
    <row r="1852" spans="1:7" s="65" customFormat="1" x14ac:dyDescent="0.25">
      <c r="A1852" s="65">
        <v>184.900000000002</v>
      </c>
      <c r="B1852" s="2">
        <v>0</v>
      </c>
      <c r="C1852" s="2">
        <v>0</v>
      </c>
      <c r="D1852" s="2">
        <v>0</v>
      </c>
      <c r="E1852" s="2">
        <v>0</v>
      </c>
      <c r="F1852" s="2">
        <v>0</v>
      </c>
      <c r="G1852" s="2">
        <v>0</v>
      </c>
    </row>
    <row r="1853" spans="1:7" s="65" customFormat="1" x14ac:dyDescent="0.25">
      <c r="A1853" s="65">
        <v>185.00000000000199</v>
      </c>
      <c r="B1853" s="2">
        <v>0</v>
      </c>
      <c r="C1853" s="2">
        <v>0</v>
      </c>
      <c r="D1853" s="2">
        <v>0</v>
      </c>
      <c r="E1853" s="2">
        <v>0</v>
      </c>
      <c r="F1853" s="2">
        <v>0</v>
      </c>
      <c r="G1853" s="2">
        <v>0</v>
      </c>
    </row>
    <row r="1854" spans="1:7" s="65" customFormat="1" x14ac:dyDescent="0.25">
      <c r="A1854" s="65">
        <v>185.10000000000201</v>
      </c>
      <c r="B1854" s="2">
        <v>0</v>
      </c>
      <c r="C1854" s="2">
        <v>0</v>
      </c>
      <c r="D1854" s="2">
        <v>0</v>
      </c>
      <c r="E1854" s="2">
        <v>0</v>
      </c>
      <c r="F1854" s="2">
        <v>0</v>
      </c>
      <c r="G1854" s="2">
        <v>0</v>
      </c>
    </row>
    <row r="1855" spans="1:7" s="65" customFormat="1" x14ac:dyDescent="0.25">
      <c r="A1855" s="65">
        <v>185.20000000000201</v>
      </c>
      <c r="B1855" s="2">
        <v>0</v>
      </c>
      <c r="C1855" s="2">
        <v>0</v>
      </c>
      <c r="D1855" s="2">
        <v>0</v>
      </c>
      <c r="E1855" s="2">
        <v>0</v>
      </c>
      <c r="F1855" s="2">
        <v>0</v>
      </c>
      <c r="G1855" s="2">
        <v>0</v>
      </c>
    </row>
    <row r="1856" spans="1:7" s="65" customFormat="1" x14ac:dyDescent="0.25">
      <c r="A1856" s="65">
        <v>185.300000000002</v>
      </c>
      <c r="B1856" s="2">
        <v>0</v>
      </c>
      <c r="C1856" s="2">
        <v>0</v>
      </c>
      <c r="D1856" s="2">
        <v>0</v>
      </c>
      <c r="E1856" s="2">
        <v>0</v>
      </c>
      <c r="F1856" s="2">
        <v>0</v>
      </c>
      <c r="G1856" s="2">
        <v>0</v>
      </c>
    </row>
    <row r="1857" spans="1:7" s="65" customFormat="1" x14ac:dyDescent="0.25">
      <c r="A1857" s="65">
        <v>185.400000000002</v>
      </c>
      <c r="B1857" s="2">
        <v>0</v>
      </c>
      <c r="C1857" s="2">
        <v>0</v>
      </c>
      <c r="D1857" s="2">
        <v>0</v>
      </c>
      <c r="E1857" s="2">
        <v>0</v>
      </c>
      <c r="F1857" s="2">
        <v>0</v>
      </c>
      <c r="G1857" s="2">
        <v>0</v>
      </c>
    </row>
    <row r="1858" spans="1:7" s="65" customFormat="1" x14ac:dyDescent="0.25">
      <c r="A1858" s="65">
        <v>185.50000000000199</v>
      </c>
      <c r="B1858" s="2">
        <v>0</v>
      </c>
      <c r="C1858" s="2">
        <v>0</v>
      </c>
      <c r="D1858" s="2">
        <v>0</v>
      </c>
      <c r="E1858" s="2">
        <v>0</v>
      </c>
      <c r="F1858" s="2">
        <v>0</v>
      </c>
      <c r="G1858" s="2">
        <v>0</v>
      </c>
    </row>
    <row r="1859" spans="1:7" s="65" customFormat="1" x14ac:dyDescent="0.25">
      <c r="A1859" s="65">
        <v>185.60000000000201</v>
      </c>
      <c r="B1859" s="2">
        <v>0</v>
      </c>
      <c r="C1859" s="2">
        <v>0</v>
      </c>
      <c r="D1859" s="2">
        <v>0</v>
      </c>
      <c r="E1859" s="2">
        <v>0</v>
      </c>
      <c r="F1859" s="2">
        <v>0</v>
      </c>
      <c r="G1859" s="2">
        <v>0</v>
      </c>
    </row>
    <row r="1860" spans="1:7" s="65" customFormat="1" x14ac:dyDescent="0.25">
      <c r="A1860" s="65">
        <v>185.70000000000201</v>
      </c>
      <c r="B1860" s="2">
        <v>0</v>
      </c>
      <c r="C1860" s="2">
        <v>0</v>
      </c>
      <c r="D1860" s="2">
        <v>0</v>
      </c>
      <c r="E1860" s="2">
        <v>0</v>
      </c>
      <c r="F1860" s="2">
        <v>0</v>
      </c>
      <c r="G1860" s="2">
        <v>0</v>
      </c>
    </row>
    <row r="1861" spans="1:7" s="65" customFormat="1" x14ac:dyDescent="0.25">
      <c r="A1861" s="65">
        <v>185.800000000002</v>
      </c>
      <c r="B1861" s="2">
        <v>0</v>
      </c>
      <c r="C1861" s="2">
        <v>0</v>
      </c>
      <c r="D1861" s="2">
        <v>0</v>
      </c>
      <c r="E1861" s="2">
        <v>0</v>
      </c>
      <c r="F1861" s="2">
        <v>0</v>
      </c>
      <c r="G1861" s="2">
        <v>0</v>
      </c>
    </row>
    <row r="1862" spans="1:7" s="65" customFormat="1" x14ac:dyDescent="0.25">
      <c r="A1862" s="65">
        <v>185.900000000002</v>
      </c>
      <c r="B1862" s="2">
        <v>0</v>
      </c>
      <c r="C1862" s="2">
        <v>0</v>
      </c>
      <c r="D1862" s="2">
        <v>0</v>
      </c>
      <c r="E1862" s="2">
        <v>0</v>
      </c>
      <c r="F1862" s="2">
        <v>0</v>
      </c>
      <c r="G1862" s="2">
        <v>0</v>
      </c>
    </row>
    <row r="1863" spans="1:7" s="65" customFormat="1" x14ac:dyDescent="0.25">
      <c r="A1863" s="65">
        <v>186.00000000000199</v>
      </c>
      <c r="B1863" s="2">
        <v>0</v>
      </c>
      <c r="C1863" s="2">
        <v>0</v>
      </c>
      <c r="D1863" s="2">
        <v>0</v>
      </c>
      <c r="E1863" s="2">
        <v>0</v>
      </c>
      <c r="F1863" s="2">
        <v>0</v>
      </c>
      <c r="G1863" s="2">
        <v>0</v>
      </c>
    </row>
    <row r="1864" spans="1:7" s="65" customFormat="1" x14ac:dyDescent="0.25">
      <c r="A1864" s="65">
        <v>186.10000000000201</v>
      </c>
      <c r="B1864" s="2">
        <v>0</v>
      </c>
      <c r="C1864" s="2">
        <v>0</v>
      </c>
      <c r="D1864" s="2">
        <v>0</v>
      </c>
      <c r="E1864" s="2">
        <v>0</v>
      </c>
      <c r="F1864" s="2">
        <v>0</v>
      </c>
      <c r="G1864" s="2">
        <v>0</v>
      </c>
    </row>
    <row r="1865" spans="1:7" s="65" customFormat="1" x14ac:dyDescent="0.25">
      <c r="A1865" s="65">
        <v>186.20000000000201</v>
      </c>
      <c r="B1865" s="2">
        <v>0</v>
      </c>
      <c r="C1865" s="2">
        <v>0</v>
      </c>
      <c r="D1865" s="2">
        <v>0</v>
      </c>
      <c r="E1865" s="2">
        <v>0</v>
      </c>
      <c r="F1865" s="2">
        <v>0</v>
      </c>
      <c r="G1865" s="2">
        <v>0</v>
      </c>
    </row>
    <row r="1866" spans="1:7" s="65" customFormat="1" x14ac:dyDescent="0.25">
      <c r="A1866" s="65">
        <v>186.300000000002</v>
      </c>
      <c r="B1866" s="2">
        <v>0</v>
      </c>
      <c r="C1866" s="2">
        <v>0</v>
      </c>
      <c r="D1866" s="2">
        <v>0</v>
      </c>
      <c r="E1866" s="2">
        <v>0</v>
      </c>
      <c r="F1866" s="2">
        <v>0</v>
      </c>
      <c r="G1866" s="2">
        <v>0</v>
      </c>
    </row>
    <row r="1867" spans="1:7" s="65" customFormat="1" x14ac:dyDescent="0.25">
      <c r="A1867" s="65">
        <v>186.400000000002</v>
      </c>
      <c r="B1867" s="2">
        <v>0</v>
      </c>
      <c r="C1867" s="2">
        <v>0</v>
      </c>
      <c r="D1867" s="2">
        <v>0</v>
      </c>
      <c r="E1867" s="2">
        <v>0</v>
      </c>
      <c r="F1867" s="2">
        <v>0</v>
      </c>
      <c r="G1867" s="2">
        <v>0</v>
      </c>
    </row>
    <row r="1868" spans="1:7" s="65" customFormat="1" x14ac:dyDescent="0.25">
      <c r="A1868" s="65">
        <v>186.50000000000199</v>
      </c>
      <c r="B1868" s="2">
        <v>0</v>
      </c>
      <c r="C1868" s="2">
        <v>0</v>
      </c>
      <c r="D1868" s="2">
        <v>0</v>
      </c>
      <c r="E1868" s="2">
        <v>0</v>
      </c>
      <c r="F1868" s="2">
        <v>0</v>
      </c>
      <c r="G1868" s="2">
        <v>0</v>
      </c>
    </row>
    <row r="1869" spans="1:7" s="65" customFormat="1" x14ac:dyDescent="0.25">
      <c r="A1869" s="65">
        <v>186.60000000000201</v>
      </c>
      <c r="B1869" s="2">
        <v>0</v>
      </c>
      <c r="C1869" s="2">
        <v>0</v>
      </c>
      <c r="D1869" s="2">
        <v>0</v>
      </c>
      <c r="E1869" s="2">
        <v>0</v>
      </c>
      <c r="F1869" s="2">
        <v>0</v>
      </c>
      <c r="G1869" s="2">
        <v>0</v>
      </c>
    </row>
    <row r="1870" spans="1:7" s="65" customFormat="1" x14ac:dyDescent="0.25">
      <c r="A1870" s="65">
        <v>186.70000000000201</v>
      </c>
      <c r="B1870" s="2">
        <v>0</v>
      </c>
      <c r="C1870" s="2">
        <v>0</v>
      </c>
      <c r="D1870" s="2">
        <v>0</v>
      </c>
      <c r="E1870" s="2">
        <v>0</v>
      </c>
      <c r="F1870" s="2">
        <v>0</v>
      </c>
      <c r="G1870" s="2">
        <v>0</v>
      </c>
    </row>
    <row r="1871" spans="1:7" s="65" customFormat="1" x14ac:dyDescent="0.25">
      <c r="A1871" s="65">
        <v>186.800000000002</v>
      </c>
      <c r="B1871" s="2">
        <v>0</v>
      </c>
      <c r="C1871" s="2">
        <v>0</v>
      </c>
      <c r="D1871" s="2">
        <v>0</v>
      </c>
      <c r="E1871" s="2">
        <v>0</v>
      </c>
      <c r="F1871" s="2">
        <v>0</v>
      </c>
      <c r="G1871" s="2">
        <v>0</v>
      </c>
    </row>
    <row r="1872" spans="1:7" s="65" customFormat="1" x14ac:dyDescent="0.25">
      <c r="A1872" s="65">
        <v>186.900000000002</v>
      </c>
      <c r="B1872" s="2">
        <v>0</v>
      </c>
      <c r="C1872" s="2">
        <v>0</v>
      </c>
      <c r="D1872" s="2">
        <v>0</v>
      </c>
      <c r="E1872" s="2">
        <v>0</v>
      </c>
      <c r="F1872" s="2">
        <v>0</v>
      </c>
      <c r="G1872" s="2">
        <v>0</v>
      </c>
    </row>
    <row r="1873" spans="1:7" s="65" customFormat="1" x14ac:dyDescent="0.25">
      <c r="A1873" s="65">
        <v>187.00000000000199</v>
      </c>
      <c r="B1873" s="2">
        <v>0</v>
      </c>
      <c r="C1873" s="2">
        <v>0</v>
      </c>
      <c r="D1873" s="2">
        <v>0</v>
      </c>
      <c r="E1873" s="2">
        <v>0</v>
      </c>
      <c r="F1873" s="2">
        <v>0</v>
      </c>
      <c r="G1873" s="2">
        <v>0</v>
      </c>
    </row>
    <row r="1874" spans="1:7" s="65" customFormat="1" x14ac:dyDescent="0.25">
      <c r="A1874" s="65">
        <v>187.10000000000201</v>
      </c>
      <c r="B1874" s="2">
        <v>0</v>
      </c>
      <c r="C1874" s="2">
        <v>0</v>
      </c>
      <c r="D1874" s="2">
        <v>0</v>
      </c>
      <c r="E1874" s="2">
        <v>0</v>
      </c>
      <c r="F1874" s="2">
        <v>0</v>
      </c>
      <c r="G1874" s="2">
        <v>0</v>
      </c>
    </row>
    <row r="1875" spans="1:7" s="65" customFormat="1" x14ac:dyDescent="0.25">
      <c r="A1875" s="65">
        <v>187.20000000000201</v>
      </c>
      <c r="B1875" s="2">
        <v>0</v>
      </c>
      <c r="C1875" s="2">
        <v>0</v>
      </c>
      <c r="D1875" s="2">
        <v>0</v>
      </c>
      <c r="E1875" s="2">
        <v>0</v>
      </c>
      <c r="F1875" s="2">
        <v>0</v>
      </c>
      <c r="G1875" s="2">
        <v>0</v>
      </c>
    </row>
    <row r="1876" spans="1:7" s="65" customFormat="1" x14ac:dyDescent="0.25">
      <c r="A1876" s="65">
        <v>187.300000000002</v>
      </c>
      <c r="B1876" s="2">
        <v>0</v>
      </c>
      <c r="C1876" s="2">
        <v>0</v>
      </c>
      <c r="D1876" s="2">
        <v>0</v>
      </c>
      <c r="E1876" s="2">
        <v>0</v>
      </c>
      <c r="F1876" s="2">
        <v>0</v>
      </c>
      <c r="G1876" s="2">
        <v>0</v>
      </c>
    </row>
    <row r="1877" spans="1:7" s="65" customFormat="1" x14ac:dyDescent="0.25">
      <c r="A1877" s="65">
        <v>187.400000000002</v>
      </c>
      <c r="B1877" s="2">
        <v>0</v>
      </c>
      <c r="C1877" s="2">
        <v>0</v>
      </c>
      <c r="D1877" s="2">
        <v>0</v>
      </c>
      <c r="E1877" s="2">
        <v>0</v>
      </c>
      <c r="F1877" s="2">
        <v>0</v>
      </c>
      <c r="G1877" s="2">
        <v>0</v>
      </c>
    </row>
    <row r="1878" spans="1:7" s="65" customFormat="1" x14ac:dyDescent="0.25">
      <c r="A1878" s="65">
        <v>187.50000000000199</v>
      </c>
      <c r="B1878" s="2">
        <v>0</v>
      </c>
      <c r="C1878" s="2">
        <v>0</v>
      </c>
      <c r="D1878" s="2">
        <v>0</v>
      </c>
      <c r="E1878" s="2">
        <v>0</v>
      </c>
      <c r="F1878" s="2">
        <v>0</v>
      </c>
      <c r="G1878" s="2">
        <v>0</v>
      </c>
    </row>
    <row r="1879" spans="1:7" s="65" customFormat="1" x14ac:dyDescent="0.25">
      <c r="A1879" s="65">
        <v>187.60000000000201</v>
      </c>
      <c r="B1879" s="2">
        <v>0</v>
      </c>
      <c r="C1879" s="2">
        <v>0</v>
      </c>
      <c r="D1879" s="2">
        <v>0</v>
      </c>
      <c r="E1879" s="2">
        <v>0</v>
      </c>
      <c r="F1879" s="2">
        <v>0</v>
      </c>
      <c r="G1879" s="2">
        <v>0</v>
      </c>
    </row>
    <row r="1880" spans="1:7" s="65" customFormat="1" x14ac:dyDescent="0.25">
      <c r="A1880" s="65">
        <v>187.70000000000201</v>
      </c>
      <c r="B1880" s="2">
        <v>0</v>
      </c>
      <c r="C1880" s="2">
        <v>0</v>
      </c>
      <c r="D1880" s="2">
        <v>0</v>
      </c>
      <c r="E1880" s="2">
        <v>0</v>
      </c>
      <c r="F1880" s="2">
        <v>0</v>
      </c>
      <c r="G1880" s="2">
        <v>0</v>
      </c>
    </row>
    <row r="1881" spans="1:7" s="65" customFormat="1" x14ac:dyDescent="0.25">
      <c r="A1881" s="65">
        <v>187.800000000002</v>
      </c>
      <c r="B1881" s="2">
        <v>0</v>
      </c>
      <c r="C1881" s="2">
        <v>0</v>
      </c>
      <c r="D1881" s="2">
        <v>0</v>
      </c>
      <c r="E1881" s="2">
        <v>0</v>
      </c>
      <c r="F1881" s="2">
        <v>0</v>
      </c>
      <c r="G1881" s="2">
        <v>0</v>
      </c>
    </row>
    <row r="1882" spans="1:7" s="65" customFormat="1" x14ac:dyDescent="0.25">
      <c r="A1882" s="65">
        <v>187.900000000002</v>
      </c>
      <c r="B1882" s="2">
        <v>0</v>
      </c>
      <c r="C1882" s="2">
        <v>0</v>
      </c>
      <c r="D1882" s="2">
        <v>0</v>
      </c>
      <c r="E1882" s="2">
        <v>0</v>
      </c>
      <c r="F1882" s="2">
        <v>0</v>
      </c>
      <c r="G1882" s="2">
        <v>0</v>
      </c>
    </row>
    <row r="1883" spans="1:7" s="65" customFormat="1" x14ac:dyDescent="0.25">
      <c r="A1883" s="65">
        <v>188.00000000000199</v>
      </c>
      <c r="B1883" s="2">
        <v>0</v>
      </c>
      <c r="C1883" s="2">
        <v>0</v>
      </c>
      <c r="D1883" s="2">
        <v>0</v>
      </c>
      <c r="E1883" s="2">
        <v>0</v>
      </c>
      <c r="F1883" s="2">
        <v>0</v>
      </c>
      <c r="G1883" s="2">
        <v>0</v>
      </c>
    </row>
    <row r="1884" spans="1:7" s="65" customFormat="1" x14ac:dyDescent="0.25">
      <c r="A1884" s="65">
        <v>188.10000000000201</v>
      </c>
      <c r="B1884" s="2">
        <v>0</v>
      </c>
      <c r="C1884" s="2">
        <v>0</v>
      </c>
      <c r="D1884" s="2">
        <v>0</v>
      </c>
      <c r="E1884" s="2">
        <v>0</v>
      </c>
      <c r="F1884" s="2">
        <v>0</v>
      </c>
      <c r="G1884" s="2">
        <v>0</v>
      </c>
    </row>
    <row r="1885" spans="1:7" s="65" customFormat="1" x14ac:dyDescent="0.25">
      <c r="A1885" s="65">
        <v>188.20000000000201</v>
      </c>
      <c r="B1885" s="2">
        <v>0</v>
      </c>
      <c r="C1885" s="2">
        <v>0</v>
      </c>
      <c r="D1885" s="2">
        <v>0</v>
      </c>
      <c r="E1885" s="2">
        <v>0</v>
      </c>
      <c r="F1885" s="2">
        <v>0</v>
      </c>
      <c r="G1885" s="2">
        <v>0</v>
      </c>
    </row>
    <row r="1886" spans="1:7" s="65" customFormat="1" x14ac:dyDescent="0.25">
      <c r="A1886" s="65">
        <v>188.300000000002</v>
      </c>
      <c r="B1886" s="2">
        <v>0</v>
      </c>
      <c r="C1886" s="2">
        <v>0</v>
      </c>
      <c r="D1886" s="2">
        <v>0</v>
      </c>
      <c r="E1886" s="2">
        <v>0</v>
      </c>
      <c r="F1886" s="2">
        <v>0</v>
      </c>
      <c r="G1886" s="2">
        <v>0</v>
      </c>
    </row>
    <row r="1887" spans="1:7" s="65" customFormat="1" x14ac:dyDescent="0.25">
      <c r="A1887" s="65">
        <v>188.400000000002</v>
      </c>
      <c r="B1887" s="2">
        <v>0</v>
      </c>
      <c r="C1887" s="2">
        <v>0</v>
      </c>
      <c r="D1887" s="2">
        <v>0</v>
      </c>
      <c r="E1887" s="2">
        <v>0</v>
      </c>
      <c r="F1887" s="2">
        <v>0</v>
      </c>
      <c r="G1887" s="2">
        <v>0</v>
      </c>
    </row>
    <row r="1888" spans="1:7" s="65" customFormat="1" x14ac:dyDescent="0.25">
      <c r="A1888" s="65">
        <v>188.50000000000199</v>
      </c>
      <c r="B1888" s="2">
        <v>0</v>
      </c>
      <c r="C1888" s="2">
        <v>0</v>
      </c>
      <c r="D1888" s="2">
        <v>0</v>
      </c>
      <c r="E1888" s="2">
        <v>0</v>
      </c>
      <c r="F1888" s="2">
        <v>0</v>
      </c>
      <c r="G1888" s="2">
        <v>0</v>
      </c>
    </row>
    <row r="1889" spans="1:7" s="65" customFormat="1" x14ac:dyDescent="0.25">
      <c r="A1889" s="65">
        <v>188.60000000000201</v>
      </c>
      <c r="B1889" s="2">
        <v>0</v>
      </c>
      <c r="C1889" s="2">
        <v>0</v>
      </c>
      <c r="D1889" s="2">
        <v>0</v>
      </c>
      <c r="E1889" s="2">
        <v>0</v>
      </c>
      <c r="F1889" s="2">
        <v>0</v>
      </c>
      <c r="G1889" s="2">
        <v>0</v>
      </c>
    </row>
    <row r="1890" spans="1:7" s="65" customFormat="1" x14ac:dyDescent="0.25">
      <c r="A1890" s="65">
        <v>188.70000000000201</v>
      </c>
      <c r="B1890" s="2">
        <v>0</v>
      </c>
      <c r="C1890" s="2">
        <v>0</v>
      </c>
      <c r="D1890" s="2">
        <v>0</v>
      </c>
      <c r="E1890" s="2">
        <v>0</v>
      </c>
      <c r="F1890" s="2">
        <v>0</v>
      </c>
      <c r="G1890" s="2">
        <v>0</v>
      </c>
    </row>
    <row r="1891" spans="1:7" s="65" customFormat="1" x14ac:dyDescent="0.25">
      <c r="A1891" s="65">
        <v>188.800000000002</v>
      </c>
      <c r="B1891" s="2">
        <v>0</v>
      </c>
      <c r="C1891" s="2">
        <v>0</v>
      </c>
      <c r="D1891" s="2">
        <v>0</v>
      </c>
      <c r="E1891" s="2">
        <v>0</v>
      </c>
      <c r="F1891" s="2">
        <v>0</v>
      </c>
      <c r="G1891" s="2">
        <v>0</v>
      </c>
    </row>
    <row r="1892" spans="1:7" s="65" customFormat="1" x14ac:dyDescent="0.25">
      <c r="A1892" s="65">
        <v>188.900000000002</v>
      </c>
      <c r="B1892" s="2">
        <v>0</v>
      </c>
      <c r="C1892" s="2">
        <v>0</v>
      </c>
      <c r="D1892" s="2">
        <v>0</v>
      </c>
      <c r="E1892" s="2">
        <v>0</v>
      </c>
      <c r="F1892" s="2">
        <v>0</v>
      </c>
      <c r="G1892" s="2">
        <v>0</v>
      </c>
    </row>
    <row r="1893" spans="1:7" s="65" customFormat="1" x14ac:dyDescent="0.25">
      <c r="A1893" s="65">
        <v>189.00000000000199</v>
      </c>
      <c r="B1893" s="2">
        <v>0</v>
      </c>
      <c r="C1893" s="2">
        <v>0</v>
      </c>
      <c r="D1893" s="2">
        <v>0</v>
      </c>
      <c r="E1893" s="2">
        <v>0</v>
      </c>
      <c r="F1893" s="2">
        <v>0</v>
      </c>
      <c r="G1893" s="2">
        <v>0</v>
      </c>
    </row>
    <row r="1894" spans="1:7" s="65" customFormat="1" x14ac:dyDescent="0.25">
      <c r="A1894" s="65">
        <v>189.10000000000201</v>
      </c>
      <c r="B1894" s="2">
        <v>0</v>
      </c>
      <c r="C1894" s="2">
        <v>0</v>
      </c>
      <c r="D1894" s="2">
        <v>0</v>
      </c>
      <c r="E1894" s="2">
        <v>0</v>
      </c>
      <c r="F1894" s="2">
        <v>0</v>
      </c>
      <c r="G1894" s="2">
        <v>0</v>
      </c>
    </row>
    <row r="1895" spans="1:7" s="65" customFormat="1" x14ac:dyDescent="0.25">
      <c r="A1895" s="65">
        <v>189.20000000000201</v>
      </c>
      <c r="B1895" s="2">
        <v>0</v>
      </c>
      <c r="C1895" s="2">
        <v>0</v>
      </c>
      <c r="D1895" s="2">
        <v>0</v>
      </c>
      <c r="E1895" s="2">
        <v>0</v>
      </c>
      <c r="F1895" s="2">
        <v>0</v>
      </c>
      <c r="G1895" s="2">
        <v>0</v>
      </c>
    </row>
    <row r="1896" spans="1:7" s="65" customFormat="1" x14ac:dyDescent="0.25">
      <c r="A1896" s="65">
        <v>189.300000000002</v>
      </c>
      <c r="B1896" s="2">
        <v>0</v>
      </c>
      <c r="C1896" s="2">
        <v>0</v>
      </c>
      <c r="D1896" s="2">
        <v>0</v>
      </c>
      <c r="E1896" s="2">
        <v>0</v>
      </c>
      <c r="F1896" s="2">
        <v>0</v>
      </c>
      <c r="G1896" s="2">
        <v>0</v>
      </c>
    </row>
    <row r="1897" spans="1:7" s="65" customFormat="1" x14ac:dyDescent="0.25">
      <c r="A1897" s="65">
        <v>189.400000000002</v>
      </c>
      <c r="B1897" s="2">
        <v>0</v>
      </c>
      <c r="C1897" s="2">
        <v>0</v>
      </c>
      <c r="D1897" s="2">
        <v>0</v>
      </c>
      <c r="E1897" s="2">
        <v>0</v>
      </c>
      <c r="F1897" s="2">
        <v>0</v>
      </c>
      <c r="G1897" s="2">
        <v>0</v>
      </c>
    </row>
    <row r="1898" spans="1:7" s="65" customFormat="1" x14ac:dyDescent="0.25">
      <c r="A1898" s="65">
        <v>189.50000000000199</v>
      </c>
      <c r="B1898" s="2">
        <v>0</v>
      </c>
      <c r="C1898" s="2">
        <v>0</v>
      </c>
      <c r="D1898" s="2">
        <v>0</v>
      </c>
      <c r="E1898" s="2">
        <v>0</v>
      </c>
      <c r="F1898" s="2">
        <v>0</v>
      </c>
      <c r="G1898" s="2">
        <v>0</v>
      </c>
    </row>
    <row r="1899" spans="1:7" s="65" customFormat="1" x14ac:dyDescent="0.25">
      <c r="A1899" s="65">
        <v>189.60000000000201</v>
      </c>
      <c r="B1899" s="2">
        <v>0</v>
      </c>
      <c r="C1899" s="2">
        <v>0</v>
      </c>
      <c r="D1899" s="2">
        <v>0</v>
      </c>
      <c r="E1899" s="2">
        <v>0</v>
      </c>
      <c r="F1899" s="2">
        <v>0</v>
      </c>
      <c r="G1899" s="2">
        <v>0</v>
      </c>
    </row>
    <row r="1900" spans="1:7" s="65" customFormat="1" x14ac:dyDescent="0.25">
      <c r="A1900" s="65">
        <v>189.70000000000201</v>
      </c>
      <c r="B1900" s="2">
        <v>0</v>
      </c>
      <c r="C1900" s="2">
        <v>0</v>
      </c>
      <c r="D1900" s="2">
        <v>0</v>
      </c>
      <c r="E1900" s="2">
        <v>0</v>
      </c>
      <c r="F1900" s="2">
        <v>0</v>
      </c>
      <c r="G1900" s="2">
        <v>0</v>
      </c>
    </row>
    <row r="1901" spans="1:7" s="65" customFormat="1" x14ac:dyDescent="0.25">
      <c r="A1901" s="65">
        <v>189.800000000002</v>
      </c>
      <c r="B1901" s="2">
        <v>0</v>
      </c>
      <c r="C1901" s="2">
        <v>0</v>
      </c>
      <c r="D1901" s="2">
        <v>0</v>
      </c>
      <c r="E1901" s="2">
        <v>0</v>
      </c>
      <c r="F1901" s="2">
        <v>0</v>
      </c>
      <c r="G1901" s="2">
        <v>0</v>
      </c>
    </row>
    <row r="1902" spans="1:7" s="65" customFormat="1" x14ac:dyDescent="0.25">
      <c r="A1902" s="65">
        <v>189.900000000002</v>
      </c>
      <c r="B1902" s="2">
        <v>0</v>
      </c>
      <c r="C1902" s="2">
        <v>0</v>
      </c>
      <c r="D1902" s="2">
        <v>0</v>
      </c>
      <c r="E1902" s="2">
        <v>0</v>
      </c>
      <c r="F1902" s="2">
        <v>0</v>
      </c>
      <c r="G1902" s="2">
        <v>0</v>
      </c>
    </row>
    <row r="1903" spans="1:7" s="65" customFormat="1" x14ac:dyDescent="0.25">
      <c r="A1903" s="65">
        <v>190.00000000000199</v>
      </c>
      <c r="B1903" s="2">
        <v>0</v>
      </c>
      <c r="C1903" s="2">
        <v>0</v>
      </c>
      <c r="D1903" s="2">
        <v>0</v>
      </c>
      <c r="E1903" s="2">
        <v>0</v>
      </c>
      <c r="F1903" s="2">
        <v>0</v>
      </c>
      <c r="G1903" s="2">
        <v>0</v>
      </c>
    </row>
    <row r="1904" spans="1:7" s="65" customFormat="1" x14ac:dyDescent="0.25">
      <c r="A1904" s="65">
        <v>190.10000000000201</v>
      </c>
      <c r="B1904" s="2">
        <v>0</v>
      </c>
      <c r="C1904" s="2">
        <v>0</v>
      </c>
      <c r="D1904" s="2">
        <v>0</v>
      </c>
      <c r="E1904" s="2">
        <v>0</v>
      </c>
      <c r="F1904" s="2">
        <v>0</v>
      </c>
      <c r="G1904" s="2">
        <v>0</v>
      </c>
    </row>
    <row r="1905" spans="1:7" s="65" customFormat="1" x14ac:dyDescent="0.25">
      <c r="A1905" s="65">
        <v>190.20000000000201</v>
      </c>
      <c r="B1905" s="2">
        <v>0</v>
      </c>
      <c r="C1905" s="2">
        <v>0</v>
      </c>
      <c r="D1905" s="2">
        <v>0</v>
      </c>
      <c r="E1905" s="2">
        <v>0</v>
      </c>
      <c r="F1905" s="2">
        <v>0</v>
      </c>
      <c r="G1905" s="2">
        <v>0</v>
      </c>
    </row>
    <row r="1906" spans="1:7" s="65" customFormat="1" x14ac:dyDescent="0.25">
      <c r="A1906" s="65">
        <v>190.300000000002</v>
      </c>
      <c r="B1906" s="2">
        <v>0</v>
      </c>
      <c r="C1906" s="2">
        <v>0</v>
      </c>
      <c r="D1906" s="2">
        <v>0</v>
      </c>
      <c r="E1906" s="2">
        <v>0</v>
      </c>
      <c r="F1906" s="2">
        <v>0</v>
      </c>
      <c r="G1906" s="2">
        <v>0</v>
      </c>
    </row>
    <row r="1907" spans="1:7" s="65" customFormat="1" x14ac:dyDescent="0.25">
      <c r="A1907" s="65">
        <v>190.400000000002</v>
      </c>
      <c r="B1907" s="2">
        <v>0</v>
      </c>
      <c r="C1907" s="2">
        <v>0</v>
      </c>
      <c r="D1907" s="2">
        <v>0</v>
      </c>
      <c r="E1907" s="2">
        <v>0</v>
      </c>
      <c r="F1907" s="2">
        <v>0</v>
      </c>
      <c r="G1907" s="2">
        <v>0</v>
      </c>
    </row>
    <row r="1908" spans="1:7" s="65" customFormat="1" x14ac:dyDescent="0.25">
      <c r="A1908" s="65">
        <v>190.50000000000199</v>
      </c>
      <c r="B1908" s="2">
        <v>0</v>
      </c>
      <c r="C1908" s="2">
        <v>0</v>
      </c>
      <c r="D1908" s="2">
        <v>0</v>
      </c>
      <c r="E1908" s="2">
        <v>0</v>
      </c>
      <c r="F1908" s="2">
        <v>0</v>
      </c>
      <c r="G1908" s="2">
        <v>0</v>
      </c>
    </row>
    <row r="1909" spans="1:7" s="65" customFormat="1" x14ac:dyDescent="0.25">
      <c r="A1909" s="65">
        <v>190.60000000000201</v>
      </c>
      <c r="B1909" s="2">
        <v>0</v>
      </c>
      <c r="C1909" s="2">
        <v>0</v>
      </c>
      <c r="D1909" s="2">
        <v>0</v>
      </c>
      <c r="E1909" s="2">
        <v>0</v>
      </c>
      <c r="F1909" s="2">
        <v>0</v>
      </c>
      <c r="G1909" s="2">
        <v>0</v>
      </c>
    </row>
    <row r="1910" spans="1:7" s="65" customFormat="1" x14ac:dyDescent="0.25">
      <c r="A1910" s="65">
        <v>190.70000000000201</v>
      </c>
      <c r="B1910" s="2">
        <v>0</v>
      </c>
      <c r="C1910" s="2">
        <v>0</v>
      </c>
      <c r="D1910" s="2">
        <v>0</v>
      </c>
      <c r="E1910" s="2">
        <v>0</v>
      </c>
      <c r="F1910" s="2">
        <v>0</v>
      </c>
      <c r="G1910" s="2">
        <v>0</v>
      </c>
    </row>
    <row r="1911" spans="1:7" s="65" customFormat="1" x14ac:dyDescent="0.25">
      <c r="A1911" s="65">
        <v>190.800000000002</v>
      </c>
      <c r="B1911" s="2">
        <v>0</v>
      </c>
      <c r="C1911" s="2">
        <v>0</v>
      </c>
      <c r="D1911" s="2">
        <v>0</v>
      </c>
      <c r="E1911" s="2">
        <v>0</v>
      </c>
      <c r="F1911" s="2">
        <v>0</v>
      </c>
      <c r="G1911" s="2">
        <v>0</v>
      </c>
    </row>
    <row r="1912" spans="1:7" s="65" customFormat="1" x14ac:dyDescent="0.25">
      <c r="A1912" s="65">
        <v>190.900000000002</v>
      </c>
      <c r="B1912" s="2">
        <v>0</v>
      </c>
      <c r="C1912" s="2">
        <v>0</v>
      </c>
      <c r="D1912" s="2">
        <v>0</v>
      </c>
      <c r="E1912" s="2">
        <v>0</v>
      </c>
      <c r="F1912" s="2">
        <v>0</v>
      </c>
      <c r="G1912" s="2">
        <v>0</v>
      </c>
    </row>
    <row r="1913" spans="1:7" s="65" customFormat="1" x14ac:dyDescent="0.25">
      <c r="A1913" s="65">
        <v>191.00000000000199</v>
      </c>
      <c r="B1913" s="2">
        <v>0</v>
      </c>
      <c r="C1913" s="2">
        <v>0</v>
      </c>
      <c r="D1913" s="2">
        <v>0</v>
      </c>
      <c r="E1913" s="2">
        <v>0</v>
      </c>
      <c r="F1913" s="2">
        <v>0</v>
      </c>
      <c r="G1913" s="2">
        <v>0</v>
      </c>
    </row>
    <row r="1914" spans="1:7" s="65" customFormat="1" x14ac:dyDescent="0.25">
      <c r="A1914" s="65">
        <v>191.10000000000201</v>
      </c>
      <c r="B1914" s="2">
        <v>0</v>
      </c>
      <c r="C1914" s="2">
        <v>0</v>
      </c>
      <c r="D1914" s="2">
        <v>0</v>
      </c>
      <c r="E1914" s="2">
        <v>0</v>
      </c>
      <c r="F1914" s="2">
        <v>0</v>
      </c>
      <c r="G1914" s="2">
        <v>0</v>
      </c>
    </row>
    <row r="1915" spans="1:7" s="65" customFormat="1" x14ac:dyDescent="0.25">
      <c r="A1915" s="65">
        <v>191.20000000000201</v>
      </c>
      <c r="B1915" s="2">
        <v>0</v>
      </c>
      <c r="C1915" s="2">
        <v>0</v>
      </c>
      <c r="D1915" s="2">
        <v>0</v>
      </c>
      <c r="E1915" s="2">
        <v>0</v>
      </c>
      <c r="F1915" s="2">
        <v>0</v>
      </c>
      <c r="G1915" s="2">
        <v>0</v>
      </c>
    </row>
    <row r="1916" spans="1:7" s="65" customFormat="1" x14ac:dyDescent="0.25">
      <c r="A1916" s="65">
        <v>191.300000000002</v>
      </c>
      <c r="B1916" s="2">
        <v>0</v>
      </c>
      <c r="C1916" s="2">
        <v>0</v>
      </c>
      <c r="D1916" s="2">
        <v>0</v>
      </c>
      <c r="E1916" s="2">
        <v>0</v>
      </c>
      <c r="F1916" s="2">
        <v>0</v>
      </c>
      <c r="G1916" s="2">
        <v>0</v>
      </c>
    </row>
    <row r="1917" spans="1:7" s="65" customFormat="1" x14ac:dyDescent="0.25">
      <c r="A1917" s="65">
        <v>191.400000000002</v>
      </c>
      <c r="B1917" s="2">
        <v>0</v>
      </c>
      <c r="C1917" s="2">
        <v>0</v>
      </c>
      <c r="D1917" s="2">
        <v>0</v>
      </c>
      <c r="E1917" s="2">
        <v>0</v>
      </c>
      <c r="F1917" s="2">
        <v>0</v>
      </c>
      <c r="G1917" s="2">
        <v>0</v>
      </c>
    </row>
    <row r="1918" spans="1:7" s="65" customFormat="1" x14ac:dyDescent="0.25">
      <c r="A1918" s="65">
        <v>191.50000000000199</v>
      </c>
      <c r="B1918" s="2">
        <v>0</v>
      </c>
      <c r="C1918" s="2">
        <v>0</v>
      </c>
      <c r="D1918" s="2">
        <v>0</v>
      </c>
      <c r="E1918" s="2">
        <v>0</v>
      </c>
      <c r="F1918" s="2">
        <v>0</v>
      </c>
      <c r="G1918" s="2">
        <v>0</v>
      </c>
    </row>
    <row r="1919" spans="1:7" s="65" customFormat="1" x14ac:dyDescent="0.25">
      <c r="A1919" s="65">
        <v>191.60000000000201</v>
      </c>
      <c r="B1919" s="2">
        <v>0</v>
      </c>
      <c r="C1919" s="2">
        <v>0</v>
      </c>
      <c r="D1919" s="2">
        <v>0</v>
      </c>
      <c r="E1919" s="2">
        <v>0</v>
      </c>
      <c r="F1919" s="2">
        <v>0</v>
      </c>
      <c r="G1919" s="2">
        <v>0</v>
      </c>
    </row>
    <row r="1920" spans="1:7" s="65" customFormat="1" x14ac:dyDescent="0.25">
      <c r="A1920" s="65">
        <v>191.70000000000201</v>
      </c>
      <c r="B1920" s="2">
        <v>0</v>
      </c>
      <c r="C1920" s="2">
        <v>0</v>
      </c>
      <c r="D1920" s="2">
        <v>0</v>
      </c>
      <c r="E1920" s="2">
        <v>0</v>
      </c>
      <c r="F1920" s="2">
        <v>0</v>
      </c>
      <c r="G1920" s="2">
        <v>0</v>
      </c>
    </row>
    <row r="1921" spans="1:7" s="65" customFormat="1" x14ac:dyDescent="0.25">
      <c r="A1921" s="65">
        <v>191.800000000002</v>
      </c>
      <c r="B1921" s="2">
        <v>0</v>
      </c>
      <c r="C1921" s="2">
        <v>0</v>
      </c>
      <c r="D1921" s="2">
        <v>0</v>
      </c>
      <c r="E1921" s="2">
        <v>0</v>
      </c>
      <c r="F1921" s="2">
        <v>0</v>
      </c>
      <c r="G1921" s="2">
        <v>0</v>
      </c>
    </row>
    <row r="1922" spans="1:7" s="65" customFormat="1" x14ac:dyDescent="0.25">
      <c r="A1922" s="65">
        <v>191.900000000002</v>
      </c>
      <c r="B1922" s="2">
        <v>0</v>
      </c>
      <c r="C1922" s="2">
        <v>0</v>
      </c>
      <c r="D1922" s="2">
        <v>0</v>
      </c>
      <c r="E1922" s="2">
        <v>0</v>
      </c>
      <c r="F1922" s="2">
        <v>0</v>
      </c>
      <c r="G1922" s="2">
        <v>0</v>
      </c>
    </row>
    <row r="1923" spans="1:7" s="65" customFormat="1" x14ac:dyDescent="0.25">
      <c r="A1923" s="65">
        <v>192.00000000000199</v>
      </c>
      <c r="B1923" s="2">
        <v>0</v>
      </c>
      <c r="C1923" s="2">
        <v>0</v>
      </c>
      <c r="D1923" s="2">
        <v>0</v>
      </c>
      <c r="E1923" s="2">
        <v>0</v>
      </c>
      <c r="F1923" s="2">
        <v>0</v>
      </c>
      <c r="G1923" s="2">
        <v>0</v>
      </c>
    </row>
    <row r="1924" spans="1:7" s="65" customFormat="1" x14ac:dyDescent="0.25">
      <c r="A1924" s="65">
        <v>192.10000000000201</v>
      </c>
      <c r="B1924" s="2">
        <v>0</v>
      </c>
      <c r="C1924" s="2">
        <v>0</v>
      </c>
      <c r="D1924" s="2">
        <v>0</v>
      </c>
      <c r="E1924" s="2">
        <v>0</v>
      </c>
      <c r="F1924" s="2">
        <v>0</v>
      </c>
      <c r="G1924" s="2">
        <v>0</v>
      </c>
    </row>
    <row r="1925" spans="1:7" s="65" customFormat="1" x14ac:dyDescent="0.25">
      <c r="A1925" s="65">
        <v>192.20000000000201</v>
      </c>
      <c r="B1925" s="2">
        <v>0</v>
      </c>
      <c r="C1925" s="2">
        <v>0</v>
      </c>
      <c r="D1925" s="2">
        <v>0</v>
      </c>
      <c r="E1925" s="2">
        <v>0</v>
      </c>
      <c r="F1925" s="2">
        <v>0</v>
      </c>
      <c r="G1925" s="2">
        <v>0</v>
      </c>
    </row>
    <row r="1926" spans="1:7" s="65" customFormat="1" x14ac:dyDescent="0.25">
      <c r="A1926" s="65">
        <v>192.300000000002</v>
      </c>
      <c r="B1926" s="2">
        <v>0</v>
      </c>
      <c r="C1926" s="2">
        <v>0</v>
      </c>
      <c r="D1926" s="2">
        <v>0</v>
      </c>
      <c r="E1926" s="2">
        <v>0</v>
      </c>
      <c r="F1926" s="2">
        <v>0</v>
      </c>
      <c r="G1926" s="2">
        <v>0</v>
      </c>
    </row>
    <row r="1927" spans="1:7" s="65" customFormat="1" x14ac:dyDescent="0.25">
      <c r="A1927" s="65">
        <v>192.400000000002</v>
      </c>
      <c r="B1927" s="2">
        <v>0</v>
      </c>
      <c r="C1927" s="2">
        <v>0</v>
      </c>
      <c r="D1927" s="2">
        <v>0</v>
      </c>
      <c r="E1927" s="2">
        <v>0</v>
      </c>
      <c r="F1927" s="2">
        <v>0</v>
      </c>
      <c r="G1927" s="2">
        <v>0</v>
      </c>
    </row>
    <row r="1928" spans="1:7" s="65" customFormat="1" x14ac:dyDescent="0.25">
      <c r="A1928" s="65">
        <v>192.50000000000199</v>
      </c>
      <c r="B1928" s="2">
        <v>0</v>
      </c>
      <c r="C1928" s="2">
        <v>0</v>
      </c>
      <c r="D1928" s="2">
        <v>0</v>
      </c>
      <c r="E1928" s="2">
        <v>0</v>
      </c>
      <c r="F1928" s="2">
        <v>0</v>
      </c>
      <c r="G1928" s="2">
        <v>0</v>
      </c>
    </row>
    <row r="1929" spans="1:7" s="65" customFormat="1" x14ac:dyDescent="0.25">
      <c r="A1929" s="65">
        <v>192.60000000000201</v>
      </c>
      <c r="B1929" s="2">
        <v>0</v>
      </c>
      <c r="C1929" s="2">
        <v>0</v>
      </c>
      <c r="D1929" s="2">
        <v>0</v>
      </c>
      <c r="E1929" s="2">
        <v>0</v>
      </c>
      <c r="F1929" s="2">
        <v>0</v>
      </c>
      <c r="G1929" s="2">
        <v>0</v>
      </c>
    </row>
    <row r="1930" spans="1:7" s="65" customFormat="1" x14ac:dyDescent="0.25">
      <c r="A1930" s="65">
        <v>192.70000000000201</v>
      </c>
      <c r="B1930" s="2">
        <v>0</v>
      </c>
      <c r="C1930" s="2">
        <v>0</v>
      </c>
      <c r="D1930" s="2">
        <v>0</v>
      </c>
      <c r="E1930" s="2">
        <v>0</v>
      </c>
      <c r="F1930" s="2">
        <v>0</v>
      </c>
      <c r="G1930" s="2">
        <v>0</v>
      </c>
    </row>
    <row r="1931" spans="1:7" s="65" customFormat="1" x14ac:dyDescent="0.25">
      <c r="A1931" s="65">
        <v>192.800000000002</v>
      </c>
      <c r="B1931" s="2">
        <v>0</v>
      </c>
      <c r="C1931" s="2">
        <v>0</v>
      </c>
      <c r="D1931" s="2">
        <v>0</v>
      </c>
      <c r="E1931" s="2">
        <v>0</v>
      </c>
      <c r="F1931" s="2">
        <v>0</v>
      </c>
      <c r="G1931" s="2">
        <v>0</v>
      </c>
    </row>
    <row r="1932" spans="1:7" s="65" customFormat="1" x14ac:dyDescent="0.25">
      <c r="A1932" s="65">
        <v>192.900000000002</v>
      </c>
      <c r="B1932" s="2">
        <v>0</v>
      </c>
      <c r="C1932" s="2">
        <v>0</v>
      </c>
      <c r="D1932" s="2">
        <v>0</v>
      </c>
      <c r="E1932" s="2">
        <v>0</v>
      </c>
      <c r="F1932" s="2">
        <v>0</v>
      </c>
      <c r="G1932" s="2">
        <v>0</v>
      </c>
    </row>
    <row r="1933" spans="1:7" s="65" customFormat="1" x14ac:dyDescent="0.25">
      <c r="A1933" s="65">
        <v>193.00000000000199</v>
      </c>
      <c r="B1933" s="2">
        <v>0</v>
      </c>
      <c r="C1933" s="2">
        <v>0</v>
      </c>
      <c r="D1933" s="2">
        <v>0</v>
      </c>
      <c r="E1933" s="2">
        <v>0</v>
      </c>
      <c r="F1933" s="2">
        <v>0</v>
      </c>
      <c r="G1933" s="2">
        <v>0</v>
      </c>
    </row>
    <row r="1934" spans="1:7" s="65" customFormat="1" x14ac:dyDescent="0.25">
      <c r="A1934" s="65">
        <v>193.10000000000201</v>
      </c>
      <c r="B1934" s="2">
        <v>0</v>
      </c>
      <c r="C1934" s="2">
        <v>0</v>
      </c>
      <c r="D1934" s="2">
        <v>0</v>
      </c>
      <c r="E1934" s="2">
        <v>0</v>
      </c>
      <c r="F1934" s="2">
        <v>0</v>
      </c>
      <c r="G1934" s="2">
        <v>0</v>
      </c>
    </row>
    <row r="1935" spans="1:7" s="65" customFormat="1" x14ac:dyDescent="0.25">
      <c r="A1935" s="65">
        <v>193.20000000000201</v>
      </c>
      <c r="B1935" s="2">
        <v>0</v>
      </c>
      <c r="C1935" s="2">
        <v>0</v>
      </c>
      <c r="D1935" s="2">
        <v>0</v>
      </c>
      <c r="E1935" s="2">
        <v>0</v>
      </c>
      <c r="F1935" s="2">
        <v>0</v>
      </c>
      <c r="G1935" s="2">
        <v>0</v>
      </c>
    </row>
    <row r="1936" spans="1:7" s="65" customFormat="1" x14ac:dyDescent="0.25">
      <c r="A1936" s="65">
        <v>193.300000000002</v>
      </c>
      <c r="B1936" s="2">
        <v>0</v>
      </c>
      <c r="C1936" s="2">
        <v>0</v>
      </c>
      <c r="D1936" s="2">
        <v>0</v>
      </c>
      <c r="E1936" s="2">
        <v>0</v>
      </c>
      <c r="F1936" s="2">
        <v>0</v>
      </c>
      <c r="G1936" s="2">
        <v>0</v>
      </c>
    </row>
    <row r="1937" spans="1:7" s="65" customFormat="1" x14ac:dyDescent="0.25">
      <c r="A1937" s="65">
        <v>193.400000000002</v>
      </c>
      <c r="B1937" s="2">
        <v>0</v>
      </c>
      <c r="C1937" s="2">
        <v>0</v>
      </c>
      <c r="D1937" s="2">
        <v>0</v>
      </c>
      <c r="E1937" s="2">
        <v>0</v>
      </c>
      <c r="F1937" s="2">
        <v>0</v>
      </c>
      <c r="G1937" s="2">
        <v>0</v>
      </c>
    </row>
    <row r="1938" spans="1:7" s="65" customFormat="1" x14ac:dyDescent="0.25">
      <c r="A1938" s="65">
        <v>193.50000000000199</v>
      </c>
      <c r="B1938" s="2">
        <v>0</v>
      </c>
      <c r="C1938" s="2">
        <v>0</v>
      </c>
      <c r="D1938" s="2">
        <v>0</v>
      </c>
      <c r="E1938" s="2">
        <v>0</v>
      </c>
      <c r="F1938" s="2">
        <v>0</v>
      </c>
      <c r="G1938" s="2">
        <v>0</v>
      </c>
    </row>
    <row r="1939" spans="1:7" s="65" customFormat="1" x14ac:dyDescent="0.25">
      <c r="A1939" s="65">
        <v>193.60000000000201</v>
      </c>
      <c r="B1939" s="2">
        <v>0</v>
      </c>
      <c r="C1939" s="2">
        <v>0</v>
      </c>
      <c r="D1939" s="2">
        <v>0</v>
      </c>
      <c r="E1939" s="2">
        <v>0</v>
      </c>
      <c r="F1939" s="2">
        <v>0</v>
      </c>
      <c r="G1939" s="2">
        <v>0</v>
      </c>
    </row>
    <row r="1940" spans="1:7" s="65" customFormat="1" x14ac:dyDescent="0.25">
      <c r="A1940" s="65">
        <v>193.70000000000201</v>
      </c>
      <c r="B1940" s="2">
        <v>0</v>
      </c>
      <c r="C1940" s="2">
        <v>0</v>
      </c>
      <c r="D1940" s="2">
        <v>0</v>
      </c>
      <c r="E1940" s="2">
        <v>0</v>
      </c>
      <c r="F1940" s="2">
        <v>0</v>
      </c>
      <c r="G1940" s="2">
        <v>0</v>
      </c>
    </row>
    <row r="1941" spans="1:7" s="65" customFormat="1" x14ac:dyDescent="0.25">
      <c r="A1941" s="65">
        <v>193.800000000002</v>
      </c>
      <c r="B1941" s="2">
        <v>0</v>
      </c>
      <c r="C1941" s="2">
        <v>0</v>
      </c>
      <c r="D1941" s="2">
        <v>0</v>
      </c>
      <c r="E1941" s="2">
        <v>0</v>
      </c>
      <c r="F1941" s="2">
        <v>0</v>
      </c>
      <c r="G1941" s="2">
        <v>0</v>
      </c>
    </row>
    <row r="1942" spans="1:7" s="65" customFormat="1" x14ac:dyDescent="0.25">
      <c r="A1942" s="65">
        <v>193.900000000002</v>
      </c>
      <c r="B1942" s="2">
        <v>0</v>
      </c>
      <c r="C1942" s="2">
        <v>0</v>
      </c>
      <c r="D1942" s="2">
        <v>0</v>
      </c>
      <c r="E1942" s="2">
        <v>0</v>
      </c>
      <c r="F1942" s="2">
        <v>0</v>
      </c>
      <c r="G1942" s="2">
        <v>0</v>
      </c>
    </row>
    <row r="1943" spans="1:7" s="65" customFormat="1" x14ac:dyDescent="0.25">
      <c r="A1943" s="65">
        <v>194.00000000000199</v>
      </c>
      <c r="B1943" s="2">
        <v>0</v>
      </c>
      <c r="C1943" s="2">
        <v>0</v>
      </c>
      <c r="D1943" s="2">
        <v>0</v>
      </c>
      <c r="E1943" s="2">
        <v>0</v>
      </c>
      <c r="F1943" s="2">
        <v>0</v>
      </c>
      <c r="G1943" s="2">
        <v>0</v>
      </c>
    </row>
    <row r="1944" spans="1:7" s="65" customFormat="1" x14ac:dyDescent="0.25">
      <c r="A1944" s="65">
        <v>194.10000000000201</v>
      </c>
      <c r="B1944" s="2">
        <v>0</v>
      </c>
      <c r="C1944" s="2">
        <v>0</v>
      </c>
      <c r="D1944" s="2">
        <v>0</v>
      </c>
      <c r="E1944" s="2">
        <v>0</v>
      </c>
      <c r="F1944" s="2">
        <v>0</v>
      </c>
      <c r="G1944" s="2">
        <v>0</v>
      </c>
    </row>
    <row r="1945" spans="1:7" s="65" customFormat="1" x14ac:dyDescent="0.25">
      <c r="A1945" s="65">
        <v>194.20000000000201</v>
      </c>
      <c r="B1945" s="2">
        <v>0</v>
      </c>
      <c r="C1945" s="2">
        <v>0</v>
      </c>
      <c r="D1945" s="2">
        <v>0</v>
      </c>
      <c r="E1945" s="2">
        <v>0</v>
      </c>
      <c r="F1945" s="2">
        <v>0</v>
      </c>
      <c r="G1945" s="2">
        <v>0</v>
      </c>
    </row>
    <row r="1946" spans="1:7" s="65" customFormat="1" x14ac:dyDescent="0.25">
      <c r="A1946" s="65">
        <v>194.300000000002</v>
      </c>
      <c r="B1946" s="2">
        <v>0</v>
      </c>
      <c r="C1946" s="2">
        <v>0</v>
      </c>
      <c r="D1946" s="2">
        <v>0</v>
      </c>
      <c r="E1946" s="2">
        <v>0</v>
      </c>
      <c r="F1946" s="2">
        <v>0</v>
      </c>
      <c r="G1946" s="2">
        <v>0</v>
      </c>
    </row>
    <row r="1947" spans="1:7" s="65" customFormat="1" x14ac:dyDescent="0.25">
      <c r="A1947" s="65">
        <v>194.400000000002</v>
      </c>
      <c r="B1947" s="2">
        <v>0</v>
      </c>
      <c r="C1947" s="2">
        <v>0</v>
      </c>
      <c r="D1947" s="2">
        <v>0</v>
      </c>
      <c r="E1947" s="2">
        <v>0</v>
      </c>
      <c r="F1947" s="2">
        <v>0</v>
      </c>
      <c r="G1947" s="2">
        <v>0</v>
      </c>
    </row>
    <row r="1948" spans="1:7" s="65" customFormat="1" x14ac:dyDescent="0.25">
      <c r="A1948" s="65">
        <v>194.50000000000199</v>
      </c>
      <c r="B1948" s="2">
        <v>0</v>
      </c>
      <c r="C1948" s="2">
        <v>0</v>
      </c>
      <c r="D1948" s="2">
        <v>0</v>
      </c>
      <c r="E1948" s="2">
        <v>0</v>
      </c>
      <c r="F1948" s="2">
        <v>0</v>
      </c>
      <c r="G1948" s="2">
        <v>0</v>
      </c>
    </row>
    <row r="1949" spans="1:7" s="65" customFormat="1" x14ac:dyDescent="0.25">
      <c r="A1949" s="65">
        <v>194.60000000000201</v>
      </c>
      <c r="B1949" s="2">
        <v>0</v>
      </c>
      <c r="C1949" s="2">
        <v>0</v>
      </c>
      <c r="D1949" s="2">
        <v>0</v>
      </c>
      <c r="E1949" s="2">
        <v>0</v>
      </c>
      <c r="F1949" s="2">
        <v>0</v>
      </c>
      <c r="G1949" s="2">
        <v>0</v>
      </c>
    </row>
    <row r="1950" spans="1:7" s="65" customFormat="1" x14ac:dyDescent="0.25">
      <c r="A1950" s="65">
        <v>194.70000000000201</v>
      </c>
      <c r="B1950" s="2">
        <v>0</v>
      </c>
      <c r="C1950" s="2">
        <v>0</v>
      </c>
      <c r="D1950" s="2">
        <v>0</v>
      </c>
      <c r="E1950" s="2">
        <v>0</v>
      </c>
      <c r="F1950" s="2">
        <v>0</v>
      </c>
      <c r="G1950" s="2">
        <v>0</v>
      </c>
    </row>
    <row r="1951" spans="1:7" s="65" customFormat="1" x14ac:dyDescent="0.25">
      <c r="A1951" s="65">
        <v>194.800000000002</v>
      </c>
      <c r="B1951" s="2">
        <v>0</v>
      </c>
      <c r="C1951" s="2">
        <v>0</v>
      </c>
      <c r="D1951" s="2">
        <v>0</v>
      </c>
      <c r="E1951" s="2">
        <v>0</v>
      </c>
      <c r="F1951" s="2">
        <v>0</v>
      </c>
      <c r="G1951" s="2">
        <v>0</v>
      </c>
    </row>
    <row r="1952" spans="1:7" s="65" customFormat="1" x14ac:dyDescent="0.25">
      <c r="A1952" s="65">
        <v>194.900000000002</v>
      </c>
      <c r="B1952" s="2">
        <v>0</v>
      </c>
      <c r="C1952" s="2">
        <v>0</v>
      </c>
      <c r="D1952" s="2">
        <v>0</v>
      </c>
      <c r="E1952" s="2">
        <v>0</v>
      </c>
      <c r="F1952" s="2">
        <v>0</v>
      </c>
      <c r="G1952" s="2">
        <v>0</v>
      </c>
    </row>
    <row r="1953" spans="1:7" s="65" customFormat="1" x14ac:dyDescent="0.25">
      <c r="A1953" s="65">
        <v>195.00000000000199</v>
      </c>
      <c r="B1953" s="2">
        <v>0</v>
      </c>
      <c r="C1953" s="2">
        <v>0</v>
      </c>
      <c r="D1953" s="2">
        <v>0</v>
      </c>
      <c r="E1953" s="2">
        <v>0</v>
      </c>
      <c r="F1953" s="2">
        <v>0</v>
      </c>
      <c r="G1953" s="2">
        <v>0</v>
      </c>
    </row>
    <row r="1954" spans="1:7" s="65" customFormat="1" x14ac:dyDescent="0.25">
      <c r="A1954" s="65">
        <v>195.10000000000201</v>
      </c>
      <c r="B1954" s="2">
        <v>0</v>
      </c>
      <c r="C1954" s="2">
        <v>0</v>
      </c>
      <c r="D1954" s="2">
        <v>0</v>
      </c>
      <c r="E1954" s="2">
        <v>0</v>
      </c>
      <c r="F1954" s="2">
        <v>0</v>
      </c>
      <c r="G1954" s="2">
        <v>0</v>
      </c>
    </row>
    <row r="1955" spans="1:7" s="65" customFormat="1" x14ac:dyDescent="0.25">
      <c r="A1955" s="65">
        <v>195.20000000000201</v>
      </c>
      <c r="B1955" s="2">
        <v>0</v>
      </c>
      <c r="C1955" s="2">
        <v>0</v>
      </c>
      <c r="D1955" s="2">
        <v>0</v>
      </c>
      <c r="E1955" s="2">
        <v>0</v>
      </c>
      <c r="F1955" s="2">
        <v>0</v>
      </c>
      <c r="G1955" s="2">
        <v>0</v>
      </c>
    </row>
    <row r="1956" spans="1:7" s="65" customFormat="1" x14ac:dyDescent="0.25">
      <c r="A1956" s="65">
        <v>195.300000000002</v>
      </c>
      <c r="B1956" s="2">
        <v>0</v>
      </c>
      <c r="C1956" s="2">
        <v>0</v>
      </c>
      <c r="D1956" s="2">
        <v>0</v>
      </c>
      <c r="E1956" s="2">
        <v>0</v>
      </c>
      <c r="F1956" s="2">
        <v>0</v>
      </c>
      <c r="G1956" s="2">
        <v>0</v>
      </c>
    </row>
    <row r="1957" spans="1:7" s="65" customFormat="1" x14ac:dyDescent="0.25">
      <c r="A1957" s="65">
        <v>195.400000000002</v>
      </c>
      <c r="B1957" s="2">
        <v>0</v>
      </c>
      <c r="C1957" s="2">
        <v>0</v>
      </c>
      <c r="D1957" s="2">
        <v>0</v>
      </c>
      <c r="E1957" s="2">
        <v>0</v>
      </c>
      <c r="F1957" s="2">
        <v>0</v>
      </c>
      <c r="G1957" s="2">
        <v>0</v>
      </c>
    </row>
    <row r="1958" spans="1:7" s="65" customFormat="1" x14ac:dyDescent="0.25">
      <c r="A1958" s="65">
        <v>195.50000000000199</v>
      </c>
      <c r="B1958" s="2">
        <v>0</v>
      </c>
      <c r="C1958" s="2">
        <v>0</v>
      </c>
      <c r="D1958" s="2">
        <v>0</v>
      </c>
      <c r="E1958" s="2">
        <v>0</v>
      </c>
      <c r="F1958" s="2">
        <v>0</v>
      </c>
      <c r="G1958" s="2">
        <v>0</v>
      </c>
    </row>
    <row r="1959" spans="1:7" s="65" customFormat="1" x14ac:dyDescent="0.25">
      <c r="A1959" s="65">
        <v>195.60000000000201</v>
      </c>
      <c r="B1959" s="2">
        <v>0</v>
      </c>
      <c r="C1959" s="2">
        <v>0</v>
      </c>
      <c r="D1959" s="2">
        <v>0</v>
      </c>
      <c r="E1959" s="2">
        <v>0</v>
      </c>
      <c r="F1959" s="2">
        <v>0</v>
      </c>
      <c r="G1959" s="2">
        <v>0</v>
      </c>
    </row>
    <row r="1960" spans="1:7" s="65" customFormat="1" x14ac:dyDescent="0.25">
      <c r="A1960" s="65">
        <v>195.70000000000201</v>
      </c>
      <c r="B1960" s="2">
        <v>0</v>
      </c>
      <c r="C1960" s="2">
        <v>0</v>
      </c>
      <c r="D1960" s="2">
        <v>0</v>
      </c>
      <c r="E1960" s="2">
        <v>0</v>
      </c>
      <c r="F1960" s="2">
        <v>0</v>
      </c>
      <c r="G1960" s="2">
        <v>0</v>
      </c>
    </row>
    <row r="1961" spans="1:7" s="65" customFormat="1" x14ac:dyDescent="0.25">
      <c r="A1961" s="65">
        <v>195.800000000002</v>
      </c>
      <c r="B1961" s="2">
        <v>0</v>
      </c>
      <c r="C1961" s="2">
        <v>0</v>
      </c>
      <c r="D1961" s="2">
        <v>0</v>
      </c>
      <c r="E1961" s="2">
        <v>0</v>
      </c>
      <c r="F1961" s="2">
        <v>0</v>
      </c>
      <c r="G1961" s="2">
        <v>0</v>
      </c>
    </row>
    <row r="1962" spans="1:7" s="65" customFormat="1" x14ac:dyDescent="0.25">
      <c r="A1962" s="65">
        <v>195.900000000002</v>
      </c>
      <c r="B1962" s="2">
        <v>0</v>
      </c>
      <c r="C1962" s="2">
        <v>0</v>
      </c>
      <c r="D1962" s="2">
        <v>0</v>
      </c>
      <c r="E1962" s="2">
        <v>0</v>
      </c>
      <c r="F1962" s="2">
        <v>0</v>
      </c>
      <c r="G1962" s="2">
        <v>0</v>
      </c>
    </row>
    <row r="1963" spans="1:7" s="65" customFormat="1" x14ac:dyDescent="0.25">
      <c r="A1963" s="65">
        <v>196.00000000000199</v>
      </c>
      <c r="B1963" s="2">
        <v>0</v>
      </c>
      <c r="C1963" s="2">
        <v>0</v>
      </c>
      <c r="D1963" s="2">
        <v>0</v>
      </c>
      <c r="E1963" s="2">
        <v>0</v>
      </c>
      <c r="F1963" s="2">
        <v>0</v>
      </c>
      <c r="G1963" s="2">
        <v>0</v>
      </c>
    </row>
    <row r="1964" spans="1:7" s="65" customFormat="1" x14ac:dyDescent="0.25">
      <c r="A1964" s="65">
        <v>196.10000000000201</v>
      </c>
      <c r="B1964" s="2">
        <v>0</v>
      </c>
      <c r="C1964" s="2">
        <v>0</v>
      </c>
      <c r="D1964" s="2">
        <v>0</v>
      </c>
      <c r="E1964" s="2">
        <v>0</v>
      </c>
      <c r="F1964" s="2">
        <v>0</v>
      </c>
      <c r="G1964" s="2">
        <v>0</v>
      </c>
    </row>
    <row r="1965" spans="1:7" s="65" customFormat="1" x14ac:dyDescent="0.25">
      <c r="A1965" s="65">
        <v>196.20000000000201</v>
      </c>
      <c r="B1965" s="2">
        <v>0</v>
      </c>
      <c r="C1965" s="2">
        <v>0</v>
      </c>
      <c r="D1965" s="2">
        <v>0</v>
      </c>
      <c r="E1965" s="2">
        <v>0</v>
      </c>
      <c r="F1965" s="2">
        <v>0</v>
      </c>
      <c r="G1965" s="2">
        <v>0</v>
      </c>
    </row>
    <row r="1966" spans="1:7" s="65" customFormat="1" x14ac:dyDescent="0.25">
      <c r="A1966" s="65">
        <v>196.300000000002</v>
      </c>
      <c r="B1966" s="2">
        <v>0</v>
      </c>
      <c r="C1966" s="2">
        <v>0</v>
      </c>
      <c r="D1966" s="2">
        <v>0</v>
      </c>
      <c r="E1966" s="2">
        <v>0</v>
      </c>
      <c r="F1966" s="2">
        <v>0</v>
      </c>
      <c r="G1966" s="2">
        <v>0</v>
      </c>
    </row>
    <row r="1967" spans="1:7" s="65" customFormat="1" x14ac:dyDescent="0.25">
      <c r="A1967" s="65">
        <v>196.400000000002</v>
      </c>
      <c r="B1967" s="2">
        <v>0</v>
      </c>
      <c r="C1967" s="2">
        <v>0</v>
      </c>
      <c r="D1967" s="2">
        <v>0</v>
      </c>
      <c r="E1967" s="2">
        <v>0</v>
      </c>
      <c r="F1967" s="2">
        <v>0</v>
      </c>
      <c r="G1967" s="2">
        <v>0</v>
      </c>
    </row>
    <row r="1968" spans="1:7" s="65" customFormat="1" x14ac:dyDescent="0.25">
      <c r="A1968" s="65">
        <v>196.50000000000199</v>
      </c>
      <c r="B1968" s="2">
        <v>0</v>
      </c>
      <c r="C1968" s="2">
        <v>0</v>
      </c>
      <c r="D1968" s="2">
        <v>0</v>
      </c>
      <c r="E1968" s="2">
        <v>0</v>
      </c>
      <c r="F1968" s="2">
        <v>0</v>
      </c>
      <c r="G1968" s="2">
        <v>0</v>
      </c>
    </row>
    <row r="1969" spans="1:7" s="65" customFormat="1" x14ac:dyDescent="0.25">
      <c r="A1969" s="65">
        <v>196.60000000000201</v>
      </c>
      <c r="B1969" s="2">
        <v>0</v>
      </c>
      <c r="C1969" s="2">
        <v>0</v>
      </c>
      <c r="D1969" s="2">
        <v>0</v>
      </c>
      <c r="E1969" s="2">
        <v>0</v>
      </c>
      <c r="F1969" s="2">
        <v>0</v>
      </c>
      <c r="G1969" s="2">
        <v>0</v>
      </c>
    </row>
    <row r="1970" spans="1:7" s="65" customFormat="1" x14ac:dyDescent="0.25">
      <c r="A1970" s="65">
        <v>196.70000000000201</v>
      </c>
      <c r="B1970" s="2">
        <v>0</v>
      </c>
      <c r="C1970" s="2">
        <v>0</v>
      </c>
      <c r="D1970" s="2">
        <v>0</v>
      </c>
      <c r="E1970" s="2">
        <v>0</v>
      </c>
      <c r="F1970" s="2">
        <v>0</v>
      </c>
      <c r="G1970" s="2">
        <v>0</v>
      </c>
    </row>
    <row r="1971" spans="1:7" s="65" customFormat="1" x14ac:dyDescent="0.25">
      <c r="A1971" s="65">
        <v>196.800000000002</v>
      </c>
      <c r="B1971" s="2">
        <v>0</v>
      </c>
      <c r="C1971" s="2">
        <v>0</v>
      </c>
      <c r="D1971" s="2">
        <v>0</v>
      </c>
      <c r="E1971" s="2">
        <v>0</v>
      </c>
      <c r="F1971" s="2">
        <v>0</v>
      </c>
      <c r="G1971" s="2">
        <v>0</v>
      </c>
    </row>
    <row r="1972" spans="1:7" s="65" customFormat="1" x14ac:dyDescent="0.25">
      <c r="A1972" s="65">
        <v>196.900000000002</v>
      </c>
      <c r="B1972" s="2">
        <v>0</v>
      </c>
      <c r="C1972" s="2">
        <v>0</v>
      </c>
      <c r="D1972" s="2">
        <v>0</v>
      </c>
      <c r="E1972" s="2">
        <v>0</v>
      </c>
      <c r="F1972" s="2">
        <v>0</v>
      </c>
      <c r="G1972" s="2">
        <v>0</v>
      </c>
    </row>
    <row r="1973" spans="1:7" s="65" customFormat="1" x14ac:dyDescent="0.25">
      <c r="A1973" s="65">
        <v>197.00000000000199</v>
      </c>
      <c r="B1973" s="2">
        <v>0</v>
      </c>
      <c r="C1973" s="2">
        <v>0</v>
      </c>
      <c r="D1973" s="2">
        <v>0</v>
      </c>
      <c r="E1973" s="2">
        <v>0</v>
      </c>
      <c r="F1973" s="2">
        <v>0</v>
      </c>
      <c r="G1973" s="2">
        <v>0</v>
      </c>
    </row>
    <row r="1974" spans="1:7" s="65" customFormat="1" x14ac:dyDescent="0.25">
      <c r="A1974" s="65">
        <v>197.10000000000201</v>
      </c>
      <c r="B1974" s="2">
        <v>0</v>
      </c>
      <c r="C1974" s="2">
        <v>0</v>
      </c>
      <c r="D1974" s="2">
        <v>0</v>
      </c>
      <c r="E1974" s="2">
        <v>0</v>
      </c>
      <c r="F1974" s="2">
        <v>0</v>
      </c>
      <c r="G1974" s="2">
        <v>0</v>
      </c>
    </row>
    <row r="1975" spans="1:7" s="65" customFormat="1" x14ac:dyDescent="0.25">
      <c r="A1975" s="65">
        <v>197.20000000000201</v>
      </c>
      <c r="B1975" s="2">
        <v>0</v>
      </c>
      <c r="C1975" s="2">
        <v>0</v>
      </c>
      <c r="D1975" s="2">
        <v>0</v>
      </c>
      <c r="E1975" s="2">
        <v>0</v>
      </c>
      <c r="F1975" s="2">
        <v>0</v>
      </c>
      <c r="G1975" s="2">
        <v>0</v>
      </c>
    </row>
    <row r="1976" spans="1:7" s="65" customFormat="1" x14ac:dyDescent="0.25">
      <c r="A1976" s="65">
        <v>197.300000000002</v>
      </c>
      <c r="B1976" s="2">
        <v>0</v>
      </c>
      <c r="C1976" s="2">
        <v>0</v>
      </c>
      <c r="D1976" s="2">
        <v>0</v>
      </c>
      <c r="E1976" s="2">
        <v>0</v>
      </c>
      <c r="F1976" s="2">
        <v>0</v>
      </c>
      <c r="G1976" s="2">
        <v>0</v>
      </c>
    </row>
    <row r="1977" spans="1:7" s="65" customFormat="1" x14ac:dyDescent="0.25">
      <c r="A1977" s="65">
        <v>197.400000000002</v>
      </c>
      <c r="B1977" s="2">
        <v>0</v>
      </c>
      <c r="C1977" s="2">
        <v>0</v>
      </c>
      <c r="D1977" s="2">
        <v>0</v>
      </c>
      <c r="E1977" s="2">
        <v>0</v>
      </c>
      <c r="F1977" s="2">
        <v>0</v>
      </c>
      <c r="G1977" s="2">
        <v>0</v>
      </c>
    </row>
    <row r="1978" spans="1:7" s="65" customFormat="1" x14ac:dyDescent="0.25">
      <c r="A1978" s="65">
        <v>197.50000000000199</v>
      </c>
      <c r="B1978" s="2">
        <v>0</v>
      </c>
      <c r="C1978" s="2">
        <v>0</v>
      </c>
      <c r="D1978" s="2">
        <v>0</v>
      </c>
      <c r="E1978" s="2">
        <v>0</v>
      </c>
      <c r="F1978" s="2">
        <v>0</v>
      </c>
      <c r="G1978" s="2">
        <v>0</v>
      </c>
    </row>
    <row r="1979" spans="1:7" s="65" customFormat="1" x14ac:dyDescent="0.25">
      <c r="A1979" s="65">
        <v>197.60000000000201</v>
      </c>
      <c r="B1979" s="2">
        <v>0</v>
      </c>
      <c r="C1979" s="2">
        <v>0</v>
      </c>
      <c r="D1979" s="2">
        <v>0</v>
      </c>
      <c r="E1979" s="2">
        <v>0</v>
      </c>
      <c r="F1979" s="2">
        <v>0</v>
      </c>
      <c r="G1979" s="2">
        <v>0</v>
      </c>
    </row>
    <row r="1980" spans="1:7" s="65" customFormat="1" x14ac:dyDescent="0.25">
      <c r="A1980" s="65">
        <v>197.70000000000201</v>
      </c>
      <c r="B1980" s="2">
        <v>0</v>
      </c>
      <c r="C1980" s="2">
        <v>0</v>
      </c>
      <c r="D1980" s="2">
        <v>0</v>
      </c>
      <c r="E1980" s="2">
        <v>0</v>
      </c>
      <c r="F1980" s="2">
        <v>0</v>
      </c>
      <c r="G1980" s="2">
        <v>0</v>
      </c>
    </row>
    <row r="1981" spans="1:7" s="65" customFormat="1" x14ac:dyDescent="0.25">
      <c r="A1981" s="65">
        <v>197.800000000002</v>
      </c>
      <c r="B1981" s="2">
        <v>0</v>
      </c>
      <c r="C1981" s="2">
        <v>0</v>
      </c>
      <c r="D1981" s="2">
        <v>0</v>
      </c>
      <c r="E1981" s="2">
        <v>0</v>
      </c>
      <c r="F1981" s="2">
        <v>0</v>
      </c>
      <c r="G1981" s="2">
        <v>0</v>
      </c>
    </row>
    <row r="1982" spans="1:7" s="65" customFormat="1" x14ac:dyDescent="0.25">
      <c r="A1982" s="65">
        <v>197.900000000002</v>
      </c>
      <c r="B1982" s="2">
        <v>0</v>
      </c>
      <c r="C1982" s="2">
        <v>0</v>
      </c>
      <c r="D1982" s="2">
        <v>0</v>
      </c>
      <c r="E1982" s="2">
        <v>0</v>
      </c>
      <c r="F1982" s="2">
        <v>0</v>
      </c>
      <c r="G1982" s="2">
        <v>0</v>
      </c>
    </row>
    <row r="1983" spans="1:7" s="65" customFormat="1" x14ac:dyDescent="0.25">
      <c r="A1983" s="65">
        <v>198.00000000000199</v>
      </c>
      <c r="B1983" s="2">
        <v>0</v>
      </c>
      <c r="C1983" s="2">
        <v>0</v>
      </c>
      <c r="D1983" s="2">
        <v>0</v>
      </c>
      <c r="E1983" s="2">
        <v>0</v>
      </c>
      <c r="F1983" s="2">
        <v>0</v>
      </c>
      <c r="G1983" s="2">
        <v>0</v>
      </c>
    </row>
    <row r="1984" spans="1:7" s="65" customFormat="1" x14ac:dyDescent="0.25">
      <c r="A1984" s="65">
        <v>198.10000000000201</v>
      </c>
      <c r="B1984" s="2">
        <v>0</v>
      </c>
      <c r="C1984" s="2">
        <v>0</v>
      </c>
      <c r="D1984" s="2">
        <v>0</v>
      </c>
      <c r="E1984" s="2">
        <v>0</v>
      </c>
      <c r="F1984" s="2">
        <v>0</v>
      </c>
      <c r="G1984" s="2">
        <v>0</v>
      </c>
    </row>
    <row r="1985" spans="1:7" s="65" customFormat="1" x14ac:dyDescent="0.25">
      <c r="A1985" s="65">
        <v>198.20000000000201</v>
      </c>
      <c r="B1985" s="2">
        <v>0</v>
      </c>
      <c r="C1985" s="2">
        <v>0</v>
      </c>
      <c r="D1985" s="2">
        <v>0</v>
      </c>
      <c r="E1985" s="2">
        <v>0</v>
      </c>
      <c r="F1985" s="2">
        <v>0</v>
      </c>
      <c r="G1985" s="2">
        <v>0</v>
      </c>
    </row>
    <row r="1986" spans="1:7" s="65" customFormat="1" x14ac:dyDescent="0.25">
      <c r="A1986" s="65">
        <v>198.300000000002</v>
      </c>
      <c r="B1986" s="2">
        <v>0</v>
      </c>
      <c r="C1986" s="2">
        <v>0</v>
      </c>
      <c r="D1986" s="2">
        <v>0</v>
      </c>
      <c r="E1986" s="2">
        <v>0</v>
      </c>
      <c r="F1986" s="2">
        <v>0</v>
      </c>
      <c r="G1986" s="2">
        <v>0</v>
      </c>
    </row>
    <row r="1987" spans="1:7" s="65" customFormat="1" x14ac:dyDescent="0.25">
      <c r="A1987" s="65">
        <v>198.400000000002</v>
      </c>
      <c r="B1987" s="2">
        <v>0</v>
      </c>
      <c r="C1987" s="2">
        <v>0</v>
      </c>
      <c r="D1987" s="2">
        <v>0</v>
      </c>
      <c r="E1987" s="2">
        <v>0</v>
      </c>
      <c r="F1987" s="2">
        <v>0</v>
      </c>
      <c r="G1987" s="2">
        <v>0</v>
      </c>
    </row>
    <row r="1988" spans="1:7" s="65" customFormat="1" x14ac:dyDescent="0.25">
      <c r="A1988" s="65">
        <v>198.50000000000199</v>
      </c>
      <c r="B1988" s="2">
        <v>0</v>
      </c>
      <c r="C1988" s="2">
        <v>0</v>
      </c>
      <c r="D1988" s="2">
        <v>0</v>
      </c>
      <c r="E1988" s="2">
        <v>0</v>
      </c>
      <c r="F1988" s="2">
        <v>0</v>
      </c>
      <c r="G1988" s="2">
        <v>0</v>
      </c>
    </row>
    <row r="1989" spans="1:7" s="65" customFormat="1" x14ac:dyDescent="0.25">
      <c r="A1989" s="65">
        <v>198.60000000000201</v>
      </c>
      <c r="B1989" s="2">
        <v>0</v>
      </c>
      <c r="C1989" s="2">
        <v>0</v>
      </c>
      <c r="D1989" s="2">
        <v>0</v>
      </c>
      <c r="E1989" s="2">
        <v>0</v>
      </c>
      <c r="F1989" s="2">
        <v>0</v>
      </c>
      <c r="G1989" s="2">
        <v>0</v>
      </c>
    </row>
    <row r="1990" spans="1:7" s="65" customFormat="1" x14ac:dyDescent="0.25">
      <c r="A1990" s="65">
        <v>198.70000000000201</v>
      </c>
      <c r="B1990" s="2">
        <v>0</v>
      </c>
      <c r="C1990" s="2">
        <v>0</v>
      </c>
      <c r="D1990" s="2">
        <v>0</v>
      </c>
      <c r="E1990" s="2">
        <v>0</v>
      </c>
      <c r="F1990" s="2">
        <v>0</v>
      </c>
      <c r="G1990" s="2">
        <v>0</v>
      </c>
    </row>
    <row r="1991" spans="1:7" s="65" customFormat="1" x14ac:dyDescent="0.25">
      <c r="A1991" s="65">
        <v>198.800000000002</v>
      </c>
      <c r="B1991" s="2">
        <v>0</v>
      </c>
      <c r="C1991" s="2">
        <v>0</v>
      </c>
      <c r="D1991" s="2">
        <v>0</v>
      </c>
      <c r="E1991" s="2">
        <v>0</v>
      </c>
      <c r="F1991" s="2">
        <v>0</v>
      </c>
      <c r="G1991" s="2">
        <v>0</v>
      </c>
    </row>
    <row r="1992" spans="1:7" s="65" customFormat="1" x14ac:dyDescent="0.25">
      <c r="A1992" s="65">
        <v>198.900000000002</v>
      </c>
      <c r="B1992" s="2">
        <v>0</v>
      </c>
      <c r="C1992" s="2">
        <v>0</v>
      </c>
      <c r="D1992" s="2">
        <v>0</v>
      </c>
      <c r="E1992" s="2">
        <v>0</v>
      </c>
      <c r="F1992" s="2">
        <v>0</v>
      </c>
      <c r="G1992" s="2">
        <v>0</v>
      </c>
    </row>
    <row r="1993" spans="1:7" s="65" customFormat="1" x14ac:dyDescent="0.25">
      <c r="A1993" s="65">
        <v>199.00000000000199</v>
      </c>
      <c r="B1993" s="2">
        <v>0</v>
      </c>
      <c r="C1993" s="2">
        <v>0</v>
      </c>
      <c r="D1993" s="2">
        <v>0</v>
      </c>
      <c r="E1993" s="2">
        <v>0</v>
      </c>
      <c r="F1993" s="2">
        <v>0</v>
      </c>
      <c r="G1993" s="2">
        <v>0</v>
      </c>
    </row>
    <row r="1994" spans="1:7" s="65" customFormat="1" x14ac:dyDescent="0.25">
      <c r="A1994" s="65">
        <v>199.10000000000201</v>
      </c>
      <c r="B1994" s="2">
        <v>0</v>
      </c>
      <c r="C1994" s="2">
        <v>0</v>
      </c>
      <c r="D1994" s="2">
        <v>0</v>
      </c>
      <c r="E1994" s="2">
        <v>0</v>
      </c>
      <c r="F1994" s="2">
        <v>0</v>
      </c>
      <c r="G1994" s="2">
        <v>0</v>
      </c>
    </row>
    <row r="1995" spans="1:7" s="65" customFormat="1" x14ac:dyDescent="0.25">
      <c r="A1995" s="65">
        <v>199.20000000000201</v>
      </c>
      <c r="B1995" s="2">
        <v>0</v>
      </c>
      <c r="C1995" s="2">
        <v>0</v>
      </c>
      <c r="D1995" s="2">
        <v>0</v>
      </c>
      <c r="E1995" s="2">
        <v>0</v>
      </c>
      <c r="F1995" s="2">
        <v>0</v>
      </c>
      <c r="G1995" s="2">
        <v>0</v>
      </c>
    </row>
    <row r="1996" spans="1:7" s="65" customFormat="1" x14ac:dyDescent="0.25">
      <c r="A1996" s="65">
        <v>199.300000000002</v>
      </c>
      <c r="B1996" s="2">
        <v>0</v>
      </c>
      <c r="C1996" s="2">
        <v>0</v>
      </c>
      <c r="D1996" s="2">
        <v>0</v>
      </c>
      <c r="E1996" s="2">
        <v>0</v>
      </c>
      <c r="F1996" s="2">
        <v>0</v>
      </c>
      <c r="G1996" s="2">
        <v>0</v>
      </c>
    </row>
    <row r="1997" spans="1:7" s="65" customFormat="1" x14ac:dyDescent="0.25">
      <c r="A1997" s="65">
        <v>199.400000000002</v>
      </c>
      <c r="B1997" s="2">
        <v>0</v>
      </c>
      <c r="C1997" s="2">
        <v>0</v>
      </c>
      <c r="D1997" s="2">
        <v>0</v>
      </c>
      <c r="E1997" s="2">
        <v>0</v>
      </c>
      <c r="F1997" s="2">
        <v>0</v>
      </c>
      <c r="G1997" s="2">
        <v>0</v>
      </c>
    </row>
    <row r="1998" spans="1:7" s="65" customFormat="1" x14ac:dyDescent="0.25">
      <c r="A1998" s="65">
        <v>199.50000000000199</v>
      </c>
      <c r="B1998" s="2">
        <v>0</v>
      </c>
      <c r="C1998" s="2">
        <v>0</v>
      </c>
      <c r="D1998" s="2">
        <v>0</v>
      </c>
      <c r="E1998" s="2">
        <v>0</v>
      </c>
      <c r="F1998" s="2">
        <v>0</v>
      </c>
      <c r="G1998" s="2">
        <v>0</v>
      </c>
    </row>
    <row r="1999" spans="1:7" s="65" customFormat="1" x14ac:dyDescent="0.25">
      <c r="A1999" s="65">
        <v>199.60000000000201</v>
      </c>
      <c r="B1999" s="2">
        <v>0</v>
      </c>
      <c r="C1999" s="2">
        <v>0</v>
      </c>
      <c r="D1999" s="2">
        <v>0</v>
      </c>
      <c r="E1999" s="2">
        <v>0</v>
      </c>
      <c r="F1999" s="2">
        <v>0</v>
      </c>
      <c r="G1999" s="2">
        <v>0</v>
      </c>
    </row>
    <row r="2000" spans="1:7" s="65" customFormat="1" x14ac:dyDescent="0.25">
      <c r="A2000" s="65">
        <v>199.70000000000201</v>
      </c>
      <c r="B2000" s="2">
        <v>0</v>
      </c>
      <c r="C2000" s="2">
        <v>0</v>
      </c>
      <c r="D2000" s="2">
        <v>0</v>
      </c>
      <c r="E2000" s="2">
        <v>0</v>
      </c>
      <c r="F2000" s="2">
        <v>0</v>
      </c>
      <c r="G2000" s="2">
        <v>0</v>
      </c>
    </row>
    <row r="2001" spans="1:7" s="65" customFormat="1" x14ac:dyDescent="0.25">
      <c r="A2001" s="65">
        <v>199.800000000002</v>
      </c>
      <c r="B2001" s="2">
        <v>0</v>
      </c>
      <c r="C2001" s="2">
        <v>0</v>
      </c>
      <c r="D2001" s="2">
        <v>0</v>
      </c>
      <c r="E2001" s="2">
        <v>0</v>
      </c>
      <c r="F2001" s="2">
        <v>0</v>
      </c>
      <c r="G2001" s="2">
        <v>0</v>
      </c>
    </row>
    <row r="2002" spans="1:7" s="65" customFormat="1" x14ac:dyDescent="0.25">
      <c r="A2002" s="65">
        <v>199.900000000002</v>
      </c>
      <c r="B2002" s="2">
        <v>0</v>
      </c>
      <c r="C2002" s="2">
        <v>0</v>
      </c>
      <c r="D2002" s="2">
        <v>0</v>
      </c>
      <c r="E2002" s="2">
        <v>0</v>
      </c>
      <c r="F2002" s="2">
        <v>0</v>
      </c>
      <c r="G2002" s="2">
        <v>0</v>
      </c>
    </row>
    <row r="2003" spans="1:7" s="65" customFormat="1" x14ac:dyDescent="0.25">
      <c r="A2003" s="65">
        <v>200.00000000000199</v>
      </c>
      <c r="B2003" s="2">
        <v>0</v>
      </c>
      <c r="C2003" s="2">
        <v>0</v>
      </c>
      <c r="D2003" s="2">
        <v>0</v>
      </c>
      <c r="E2003" s="2">
        <v>0</v>
      </c>
      <c r="F2003" s="2">
        <v>0</v>
      </c>
      <c r="G2003" s="2">
        <v>0</v>
      </c>
    </row>
    <row r="2004" spans="1:7" s="65" customFormat="1" x14ac:dyDescent="0.25">
      <c r="A2004" s="65">
        <v>200.10000000000201</v>
      </c>
      <c r="B2004" s="2">
        <v>0</v>
      </c>
      <c r="C2004" s="2">
        <v>0</v>
      </c>
      <c r="D2004" s="2">
        <v>0</v>
      </c>
      <c r="E2004" s="2">
        <v>0</v>
      </c>
      <c r="F2004" s="2">
        <v>0</v>
      </c>
      <c r="G2004" s="2">
        <v>0</v>
      </c>
    </row>
    <row r="2005" spans="1:7" s="65" customFormat="1" x14ac:dyDescent="0.25">
      <c r="A2005" s="65">
        <v>200.20000000000201</v>
      </c>
      <c r="B2005" s="2">
        <v>0</v>
      </c>
      <c r="C2005" s="2">
        <v>0</v>
      </c>
      <c r="D2005" s="2">
        <v>0</v>
      </c>
      <c r="E2005" s="2">
        <v>0</v>
      </c>
      <c r="F2005" s="2">
        <v>0</v>
      </c>
      <c r="G2005" s="2">
        <v>0</v>
      </c>
    </row>
    <row r="2006" spans="1:7" s="65" customFormat="1" x14ac:dyDescent="0.25">
      <c r="A2006" s="65">
        <v>200.300000000002</v>
      </c>
      <c r="B2006" s="2">
        <v>0</v>
      </c>
      <c r="C2006" s="2">
        <v>0</v>
      </c>
      <c r="D2006" s="2">
        <v>0</v>
      </c>
      <c r="E2006" s="2">
        <v>0</v>
      </c>
      <c r="F2006" s="2">
        <v>0</v>
      </c>
      <c r="G2006" s="2">
        <v>0</v>
      </c>
    </row>
    <row r="2007" spans="1:7" s="65" customFormat="1" x14ac:dyDescent="0.25">
      <c r="A2007" s="65">
        <v>200.400000000002</v>
      </c>
      <c r="B2007" s="2">
        <v>0</v>
      </c>
      <c r="C2007" s="2">
        <v>0</v>
      </c>
      <c r="D2007" s="2">
        <v>0</v>
      </c>
      <c r="E2007" s="2">
        <v>0</v>
      </c>
      <c r="F2007" s="2">
        <v>0</v>
      </c>
      <c r="G2007" s="2">
        <v>0</v>
      </c>
    </row>
    <row r="2008" spans="1:7" s="65" customFormat="1" x14ac:dyDescent="0.25">
      <c r="A2008" s="65">
        <v>200.50000000000199</v>
      </c>
      <c r="B2008" s="2">
        <v>0</v>
      </c>
      <c r="C2008" s="2">
        <v>0</v>
      </c>
      <c r="D2008" s="2">
        <v>0</v>
      </c>
      <c r="E2008" s="2">
        <v>0</v>
      </c>
      <c r="F2008" s="2">
        <v>0</v>
      </c>
      <c r="G2008" s="2">
        <v>0</v>
      </c>
    </row>
    <row r="2009" spans="1:7" s="65" customFormat="1" x14ac:dyDescent="0.25">
      <c r="A2009" s="65">
        <v>200.60000000000201</v>
      </c>
      <c r="B2009" s="2">
        <v>0</v>
      </c>
      <c r="C2009" s="2">
        <v>0</v>
      </c>
      <c r="D2009" s="2">
        <v>0</v>
      </c>
      <c r="E2009" s="2">
        <v>0</v>
      </c>
      <c r="F2009" s="2">
        <v>0</v>
      </c>
      <c r="G2009" s="2">
        <v>0</v>
      </c>
    </row>
    <row r="2010" spans="1:7" s="65" customFormat="1" x14ac:dyDescent="0.25">
      <c r="A2010" s="65">
        <v>200.70000000000201</v>
      </c>
      <c r="B2010" s="2">
        <v>0</v>
      </c>
      <c r="C2010" s="2">
        <v>0</v>
      </c>
      <c r="D2010" s="2">
        <v>0</v>
      </c>
      <c r="E2010" s="2">
        <v>0</v>
      </c>
      <c r="F2010" s="2">
        <v>0</v>
      </c>
      <c r="G2010" s="2">
        <v>0</v>
      </c>
    </row>
    <row r="2011" spans="1:7" s="65" customFormat="1" x14ac:dyDescent="0.25">
      <c r="A2011" s="65">
        <v>200.800000000002</v>
      </c>
      <c r="B2011" s="2">
        <v>0</v>
      </c>
      <c r="C2011" s="2">
        <v>0</v>
      </c>
      <c r="D2011" s="2">
        <v>0</v>
      </c>
      <c r="E2011" s="2">
        <v>0</v>
      </c>
      <c r="F2011" s="2">
        <v>0</v>
      </c>
      <c r="G2011" s="2">
        <v>0</v>
      </c>
    </row>
    <row r="2012" spans="1:7" s="65" customFormat="1" x14ac:dyDescent="0.25">
      <c r="A2012" s="65">
        <v>200.900000000002</v>
      </c>
      <c r="B2012" s="2">
        <v>0</v>
      </c>
      <c r="C2012" s="2">
        <v>0</v>
      </c>
      <c r="D2012" s="2">
        <v>0</v>
      </c>
      <c r="E2012" s="2">
        <v>0</v>
      </c>
      <c r="F2012" s="2">
        <v>0</v>
      </c>
      <c r="G2012" s="2">
        <v>0</v>
      </c>
    </row>
    <row r="2013" spans="1:7" s="65" customFormat="1" x14ac:dyDescent="0.25">
      <c r="A2013" s="65">
        <v>201.00000000000199</v>
      </c>
      <c r="B2013" s="2">
        <v>0</v>
      </c>
      <c r="C2013" s="2">
        <v>0</v>
      </c>
      <c r="D2013" s="2">
        <v>0</v>
      </c>
      <c r="E2013" s="2">
        <v>0</v>
      </c>
      <c r="F2013" s="2">
        <v>0</v>
      </c>
      <c r="G2013" s="2">
        <v>0</v>
      </c>
    </row>
    <row r="2014" spans="1:7" s="65" customFormat="1" x14ac:dyDescent="0.25">
      <c r="A2014" s="65">
        <v>201.10000000000201</v>
      </c>
      <c r="B2014" s="2">
        <v>0</v>
      </c>
      <c r="C2014" s="2">
        <v>0</v>
      </c>
      <c r="D2014" s="2">
        <v>0</v>
      </c>
      <c r="E2014" s="2">
        <v>0</v>
      </c>
      <c r="F2014" s="2">
        <v>0</v>
      </c>
      <c r="G2014" s="2">
        <v>0</v>
      </c>
    </row>
    <row r="2015" spans="1:7" s="65" customFormat="1" x14ac:dyDescent="0.25">
      <c r="A2015" s="65">
        <v>201.20000000000201</v>
      </c>
      <c r="B2015" s="2">
        <v>0</v>
      </c>
      <c r="C2015" s="2">
        <v>0</v>
      </c>
      <c r="D2015" s="2">
        <v>0</v>
      </c>
      <c r="E2015" s="2">
        <v>0</v>
      </c>
      <c r="F2015" s="2">
        <v>0</v>
      </c>
      <c r="G2015" s="2">
        <v>0</v>
      </c>
    </row>
    <row r="2016" spans="1:7" s="65" customFormat="1" x14ac:dyDescent="0.25">
      <c r="A2016" s="65">
        <v>201.300000000002</v>
      </c>
      <c r="B2016" s="2">
        <v>0</v>
      </c>
      <c r="C2016" s="2">
        <v>0</v>
      </c>
      <c r="D2016" s="2">
        <v>0</v>
      </c>
      <c r="E2016" s="2">
        <v>0</v>
      </c>
      <c r="F2016" s="2">
        <v>0</v>
      </c>
      <c r="G2016" s="2">
        <v>0</v>
      </c>
    </row>
    <row r="2017" spans="1:7" s="65" customFormat="1" x14ac:dyDescent="0.25">
      <c r="A2017" s="65">
        <v>201.400000000002</v>
      </c>
      <c r="B2017" s="2">
        <v>0</v>
      </c>
      <c r="C2017" s="2">
        <v>0</v>
      </c>
      <c r="D2017" s="2">
        <v>0</v>
      </c>
      <c r="E2017" s="2">
        <v>0</v>
      </c>
      <c r="F2017" s="2">
        <v>0</v>
      </c>
      <c r="G2017" s="2">
        <v>0</v>
      </c>
    </row>
    <row r="2018" spans="1:7" s="65" customFormat="1" x14ac:dyDescent="0.25">
      <c r="A2018" s="65">
        <v>201.50000000000199</v>
      </c>
      <c r="B2018" s="2">
        <v>0</v>
      </c>
      <c r="C2018" s="2">
        <v>0</v>
      </c>
      <c r="D2018" s="2">
        <v>0</v>
      </c>
      <c r="E2018" s="2">
        <v>0</v>
      </c>
      <c r="F2018" s="2">
        <v>0</v>
      </c>
      <c r="G2018" s="2">
        <v>0</v>
      </c>
    </row>
    <row r="2019" spans="1:7" s="65" customFormat="1" x14ac:dyDescent="0.25">
      <c r="A2019" s="65">
        <v>201.60000000000201</v>
      </c>
      <c r="B2019" s="2">
        <v>0</v>
      </c>
      <c r="C2019" s="2">
        <v>0</v>
      </c>
      <c r="D2019" s="2">
        <v>0</v>
      </c>
      <c r="E2019" s="2">
        <v>0</v>
      </c>
      <c r="F2019" s="2">
        <v>0</v>
      </c>
      <c r="G2019" s="2">
        <v>0</v>
      </c>
    </row>
    <row r="2020" spans="1:7" s="65" customFormat="1" x14ac:dyDescent="0.25">
      <c r="A2020" s="65">
        <v>201.70000000000201</v>
      </c>
      <c r="B2020" s="2">
        <v>0</v>
      </c>
      <c r="C2020" s="2">
        <v>0</v>
      </c>
      <c r="D2020" s="2">
        <v>0</v>
      </c>
      <c r="E2020" s="2">
        <v>0</v>
      </c>
      <c r="F2020" s="2">
        <v>0</v>
      </c>
      <c r="G2020" s="2">
        <v>0</v>
      </c>
    </row>
    <row r="2021" spans="1:7" s="65" customFormat="1" x14ac:dyDescent="0.25">
      <c r="A2021" s="65">
        <v>201.800000000002</v>
      </c>
      <c r="B2021" s="2">
        <v>0</v>
      </c>
      <c r="C2021" s="2">
        <v>0</v>
      </c>
      <c r="D2021" s="2">
        <v>0</v>
      </c>
      <c r="E2021" s="2">
        <v>0</v>
      </c>
      <c r="F2021" s="2">
        <v>0</v>
      </c>
      <c r="G2021" s="2">
        <v>0</v>
      </c>
    </row>
    <row r="2022" spans="1:7" s="65" customFormat="1" x14ac:dyDescent="0.25">
      <c r="A2022" s="65">
        <v>201.900000000002</v>
      </c>
      <c r="B2022" s="2">
        <v>0</v>
      </c>
      <c r="C2022" s="2">
        <v>0</v>
      </c>
      <c r="D2022" s="2">
        <v>0</v>
      </c>
      <c r="E2022" s="2">
        <v>0</v>
      </c>
      <c r="F2022" s="2">
        <v>0</v>
      </c>
      <c r="G2022" s="2">
        <v>0</v>
      </c>
    </row>
    <row r="2023" spans="1:7" s="65" customFormat="1" x14ac:dyDescent="0.25">
      <c r="A2023" s="65">
        <v>202.00000000000199</v>
      </c>
      <c r="B2023" s="2">
        <v>0</v>
      </c>
      <c r="C2023" s="2">
        <v>0</v>
      </c>
      <c r="D2023" s="2">
        <v>0</v>
      </c>
      <c r="E2023" s="2">
        <v>0</v>
      </c>
      <c r="F2023" s="2">
        <v>0</v>
      </c>
      <c r="G2023" s="2">
        <v>0</v>
      </c>
    </row>
    <row r="2024" spans="1:7" s="65" customFormat="1" x14ac:dyDescent="0.25">
      <c r="A2024" s="65">
        <v>202.10000000000201</v>
      </c>
      <c r="B2024" s="2">
        <v>0</v>
      </c>
      <c r="C2024" s="2">
        <v>0</v>
      </c>
      <c r="D2024" s="2">
        <v>0</v>
      </c>
      <c r="E2024" s="2">
        <v>0</v>
      </c>
      <c r="F2024" s="2">
        <v>0</v>
      </c>
      <c r="G2024" s="2">
        <v>0</v>
      </c>
    </row>
    <row r="2025" spans="1:7" s="65" customFormat="1" x14ac:dyDescent="0.25">
      <c r="A2025" s="65">
        <v>202.20000000000201</v>
      </c>
      <c r="B2025" s="2">
        <v>0</v>
      </c>
      <c r="C2025" s="2">
        <v>0</v>
      </c>
      <c r="D2025" s="2">
        <v>0</v>
      </c>
      <c r="E2025" s="2">
        <v>0</v>
      </c>
      <c r="F2025" s="2">
        <v>0</v>
      </c>
      <c r="G2025" s="2">
        <v>0</v>
      </c>
    </row>
    <row r="2026" spans="1:7" s="65" customFormat="1" x14ac:dyDescent="0.25">
      <c r="A2026" s="65">
        <v>202.300000000002</v>
      </c>
      <c r="B2026" s="2">
        <v>0</v>
      </c>
      <c r="C2026" s="2">
        <v>0</v>
      </c>
      <c r="D2026" s="2">
        <v>0</v>
      </c>
      <c r="E2026" s="2">
        <v>0</v>
      </c>
      <c r="F2026" s="2">
        <v>0</v>
      </c>
      <c r="G2026" s="2">
        <v>0</v>
      </c>
    </row>
    <row r="2027" spans="1:7" s="65" customFormat="1" x14ac:dyDescent="0.25">
      <c r="A2027" s="65">
        <v>202.400000000002</v>
      </c>
      <c r="B2027" s="2">
        <v>0</v>
      </c>
      <c r="C2027" s="2">
        <v>0</v>
      </c>
      <c r="D2027" s="2">
        <v>0</v>
      </c>
      <c r="E2027" s="2">
        <v>0</v>
      </c>
      <c r="F2027" s="2">
        <v>0</v>
      </c>
      <c r="G2027" s="2">
        <v>0</v>
      </c>
    </row>
    <row r="2028" spans="1:7" s="65" customFormat="1" x14ac:dyDescent="0.25">
      <c r="A2028" s="65">
        <v>202.50000000000199</v>
      </c>
      <c r="B2028" s="2">
        <v>0</v>
      </c>
      <c r="C2028" s="2">
        <v>0</v>
      </c>
      <c r="D2028" s="2">
        <v>0</v>
      </c>
      <c r="E2028" s="2">
        <v>0</v>
      </c>
      <c r="F2028" s="2">
        <v>0</v>
      </c>
      <c r="G2028" s="2">
        <v>0</v>
      </c>
    </row>
    <row r="2029" spans="1:7" s="65" customFormat="1" x14ac:dyDescent="0.25">
      <c r="A2029" s="65">
        <v>202.60000000000201</v>
      </c>
      <c r="B2029" s="2">
        <v>0</v>
      </c>
      <c r="C2029" s="2">
        <v>0</v>
      </c>
      <c r="D2029" s="2">
        <v>0</v>
      </c>
      <c r="E2029" s="2">
        <v>0</v>
      </c>
      <c r="F2029" s="2">
        <v>0</v>
      </c>
      <c r="G2029" s="2">
        <v>0</v>
      </c>
    </row>
    <row r="2030" spans="1:7" s="65" customFormat="1" x14ac:dyDescent="0.25">
      <c r="A2030" s="65">
        <v>202.70000000000201</v>
      </c>
      <c r="B2030" s="2">
        <v>0</v>
      </c>
      <c r="C2030" s="2">
        <v>0</v>
      </c>
      <c r="D2030" s="2">
        <v>0</v>
      </c>
      <c r="E2030" s="2">
        <v>0</v>
      </c>
      <c r="F2030" s="2">
        <v>0</v>
      </c>
      <c r="G2030" s="2">
        <v>0</v>
      </c>
    </row>
    <row r="2031" spans="1:7" s="65" customFormat="1" x14ac:dyDescent="0.25">
      <c r="A2031" s="65">
        <v>202.800000000002</v>
      </c>
      <c r="B2031" s="2">
        <v>0</v>
      </c>
      <c r="C2031" s="2">
        <v>0</v>
      </c>
      <c r="D2031" s="2">
        <v>0</v>
      </c>
      <c r="E2031" s="2">
        <v>0</v>
      </c>
      <c r="F2031" s="2">
        <v>0</v>
      </c>
      <c r="G2031" s="2">
        <v>0</v>
      </c>
    </row>
    <row r="2032" spans="1:7" s="65" customFormat="1" x14ac:dyDescent="0.25">
      <c r="A2032" s="65">
        <v>202.900000000002</v>
      </c>
      <c r="B2032" s="2">
        <v>0</v>
      </c>
      <c r="C2032" s="2">
        <v>0</v>
      </c>
      <c r="D2032" s="2">
        <v>0</v>
      </c>
      <c r="E2032" s="2">
        <v>0</v>
      </c>
      <c r="F2032" s="2">
        <v>0</v>
      </c>
      <c r="G2032" s="2">
        <v>0</v>
      </c>
    </row>
    <row r="2033" spans="1:7" s="65" customFormat="1" x14ac:dyDescent="0.25">
      <c r="A2033" s="65">
        <v>203.00000000000199</v>
      </c>
      <c r="B2033" s="2">
        <v>0</v>
      </c>
      <c r="C2033" s="2">
        <v>0</v>
      </c>
      <c r="D2033" s="2">
        <v>0</v>
      </c>
      <c r="E2033" s="2">
        <v>0</v>
      </c>
      <c r="F2033" s="2">
        <v>0</v>
      </c>
      <c r="G2033" s="2">
        <v>0</v>
      </c>
    </row>
    <row r="2034" spans="1:7" s="65" customFormat="1" x14ac:dyDescent="0.25">
      <c r="A2034" s="65">
        <v>203.10000000000201</v>
      </c>
      <c r="B2034" s="2">
        <v>0</v>
      </c>
      <c r="C2034" s="2">
        <v>0</v>
      </c>
      <c r="D2034" s="2">
        <v>0</v>
      </c>
      <c r="E2034" s="2">
        <v>0</v>
      </c>
      <c r="F2034" s="2">
        <v>0</v>
      </c>
      <c r="G2034" s="2">
        <v>0</v>
      </c>
    </row>
    <row r="2035" spans="1:7" s="65" customFormat="1" x14ac:dyDescent="0.25">
      <c r="A2035" s="65">
        <v>203.20000000000201</v>
      </c>
      <c r="B2035" s="2">
        <v>0</v>
      </c>
      <c r="C2035" s="2">
        <v>0</v>
      </c>
      <c r="D2035" s="2">
        <v>0</v>
      </c>
      <c r="E2035" s="2">
        <v>0</v>
      </c>
      <c r="F2035" s="2">
        <v>0</v>
      </c>
      <c r="G2035" s="2">
        <v>0</v>
      </c>
    </row>
    <row r="2036" spans="1:7" s="65" customFormat="1" x14ac:dyDescent="0.25">
      <c r="A2036" s="65">
        <v>203.300000000002</v>
      </c>
      <c r="B2036" s="2">
        <v>0</v>
      </c>
      <c r="C2036" s="2">
        <v>0</v>
      </c>
      <c r="D2036" s="2">
        <v>0</v>
      </c>
      <c r="E2036" s="2">
        <v>0</v>
      </c>
      <c r="F2036" s="2">
        <v>0</v>
      </c>
      <c r="G2036" s="2">
        <v>0</v>
      </c>
    </row>
    <row r="2037" spans="1:7" s="65" customFormat="1" x14ac:dyDescent="0.25">
      <c r="A2037" s="65">
        <v>203.400000000002</v>
      </c>
      <c r="B2037" s="2">
        <v>0</v>
      </c>
      <c r="C2037" s="2">
        <v>0</v>
      </c>
      <c r="D2037" s="2">
        <v>0</v>
      </c>
      <c r="E2037" s="2">
        <v>0</v>
      </c>
      <c r="F2037" s="2">
        <v>0</v>
      </c>
      <c r="G2037" s="2">
        <v>0</v>
      </c>
    </row>
    <row r="2038" spans="1:7" s="65" customFormat="1" x14ac:dyDescent="0.25">
      <c r="A2038" s="65">
        <v>203.50000000000199</v>
      </c>
      <c r="B2038" s="2">
        <v>0</v>
      </c>
      <c r="C2038" s="2">
        <v>0</v>
      </c>
      <c r="D2038" s="2">
        <v>0</v>
      </c>
      <c r="E2038" s="2">
        <v>0</v>
      </c>
      <c r="F2038" s="2">
        <v>0</v>
      </c>
      <c r="G2038" s="2">
        <v>0</v>
      </c>
    </row>
    <row r="2039" spans="1:7" s="65" customFormat="1" x14ac:dyDescent="0.25">
      <c r="A2039" s="65">
        <v>203.60000000000201</v>
      </c>
      <c r="B2039" s="2">
        <v>0</v>
      </c>
      <c r="C2039" s="2">
        <v>0</v>
      </c>
      <c r="D2039" s="2">
        <v>0</v>
      </c>
      <c r="E2039" s="2">
        <v>0</v>
      </c>
      <c r="F2039" s="2">
        <v>0</v>
      </c>
      <c r="G2039" s="2">
        <v>0</v>
      </c>
    </row>
    <row r="2040" spans="1:7" s="65" customFormat="1" x14ac:dyDescent="0.25">
      <c r="A2040" s="65">
        <v>203.70000000000201</v>
      </c>
      <c r="B2040" s="2">
        <v>0</v>
      </c>
      <c r="C2040" s="2">
        <v>0</v>
      </c>
      <c r="D2040" s="2">
        <v>0</v>
      </c>
      <c r="E2040" s="2">
        <v>0</v>
      </c>
      <c r="F2040" s="2">
        <v>0</v>
      </c>
      <c r="G2040" s="2">
        <v>0</v>
      </c>
    </row>
    <row r="2041" spans="1:7" s="65" customFormat="1" x14ac:dyDescent="0.25">
      <c r="A2041" s="65">
        <v>203.800000000002</v>
      </c>
      <c r="B2041" s="2">
        <v>0</v>
      </c>
      <c r="C2041" s="2">
        <v>0</v>
      </c>
      <c r="D2041" s="2">
        <v>0</v>
      </c>
      <c r="E2041" s="2">
        <v>0</v>
      </c>
      <c r="F2041" s="2">
        <v>0</v>
      </c>
      <c r="G2041" s="2">
        <v>0</v>
      </c>
    </row>
    <row r="2042" spans="1:7" s="65" customFormat="1" x14ac:dyDescent="0.25">
      <c r="A2042" s="65">
        <v>203.900000000002</v>
      </c>
      <c r="B2042" s="2">
        <v>0</v>
      </c>
      <c r="C2042" s="2">
        <v>0</v>
      </c>
      <c r="D2042" s="2">
        <v>0</v>
      </c>
      <c r="E2042" s="2">
        <v>0</v>
      </c>
      <c r="F2042" s="2">
        <v>0</v>
      </c>
      <c r="G2042" s="2">
        <v>0</v>
      </c>
    </row>
    <row r="2043" spans="1:7" s="65" customFormat="1" x14ac:dyDescent="0.25">
      <c r="A2043" s="65">
        <v>204.00000000000199</v>
      </c>
      <c r="B2043" s="2">
        <v>0</v>
      </c>
      <c r="C2043" s="2">
        <v>0</v>
      </c>
      <c r="D2043" s="2">
        <v>0</v>
      </c>
      <c r="E2043" s="2">
        <v>0</v>
      </c>
      <c r="F2043" s="2">
        <v>0</v>
      </c>
      <c r="G2043" s="2">
        <v>0</v>
      </c>
    </row>
    <row r="2044" spans="1:7" s="65" customFormat="1" x14ac:dyDescent="0.25">
      <c r="A2044" s="65">
        <v>204.10000000000201</v>
      </c>
      <c r="B2044" s="2">
        <v>0</v>
      </c>
      <c r="C2044" s="2">
        <v>0</v>
      </c>
      <c r="D2044" s="2">
        <v>0</v>
      </c>
      <c r="E2044" s="2">
        <v>0</v>
      </c>
      <c r="F2044" s="2">
        <v>0</v>
      </c>
      <c r="G2044" s="2">
        <v>0</v>
      </c>
    </row>
    <row r="2045" spans="1:7" s="65" customFormat="1" x14ac:dyDescent="0.25">
      <c r="A2045" s="65">
        <v>204.20000000000201</v>
      </c>
      <c r="B2045" s="2">
        <v>0</v>
      </c>
      <c r="C2045" s="2">
        <v>0</v>
      </c>
      <c r="D2045" s="2">
        <v>0</v>
      </c>
      <c r="E2045" s="2">
        <v>0</v>
      </c>
      <c r="F2045" s="2">
        <v>0</v>
      </c>
      <c r="G2045" s="2">
        <v>0</v>
      </c>
    </row>
    <row r="2046" spans="1:7" s="65" customFormat="1" x14ac:dyDescent="0.25">
      <c r="A2046" s="65">
        <v>204.300000000002</v>
      </c>
      <c r="B2046" s="2">
        <v>0</v>
      </c>
      <c r="C2046" s="2">
        <v>0</v>
      </c>
      <c r="D2046" s="2">
        <v>0</v>
      </c>
      <c r="E2046" s="2">
        <v>0</v>
      </c>
      <c r="F2046" s="2">
        <v>0</v>
      </c>
      <c r="G2046" s="2">
        <v>0</v>
      </c>
    </row>
    <row r="2047" spans="1:7" s="65" customFormat="1" x14ac:dyDescent="0.25">
      <c r="A2047" s="65">
        <v>204.400000000002</v>
      </c>
      <c r="B2047" s="2">
        <v>0</v>
      </c>
      <c r="C2047" s="2">
        <v>0</v>
      </c>
      <c r="D2047" s="2">
        <v>0</v>
      </c>
      <c r="E2047" s="2">
        <v>0</v>
      </c>
      <c r="F2047" s="2">
        <v>0</v>
      </c>
      <c r="G2047" s="2">
        <v>0</v>
      </c>
    </row>
    <row r="2048" spans="1:7" s="65" customFormat="1" x14ac:dyDescent="0.25">
      <c r="A2048" s="65">
        <v>204.50000000000199</v>
      </c>
      <c r="B2048" s="2">
        <v>0</v>
      </c>
      <c r="C2048" s="2">
        <v>0</v>
      </c>
      <c r="D2048" s="2">
        <v>0</v>
      </c>
      <c r="E2048" s="2">
        <v>0</v>
      </c>
      <c r="F2048" s="2">
        <v>0</v>
      </c>
      <c r="G2048" s="2">
        <v>0</v>
      </c>
    </row>
    <row r="2049" spans="1:7" s="65" customFormat="1" x14ac:dyDescent="0.25">
      <c r="A2049" s="65">
        <v>204.60000000000201</v>
      </c>
      <c r="B2049" s="2">
        <v>0</v>
      </c>
      <c r="C2049" s="2">
        <v>0</v>
      </c>
      <c r="D2049" s="2">
        <v>0</v>
      </c>
      <c r="E2049" s="2">
        <v>0</v>
      </c>
      <c r="F2049" s="2">
        <v>0</v>
      </c>
      <c r="G2049" s="2">
        <v>0</v>
      </c>
    </row>
    <row r="2050" spans="1:7" s="65" customFormat="1" x14ac:dyDescent="0.25">
      <c r="A2050" s="65">
        <v>204.70000000000201</v>
      </c>
      <c r="B2050" s="2">
        <v>0</v>
      </c>
      <c r="C2050" s="2">
        <v>0</v>
      </c>
      <c r="D2050" s="2">
        <v>0</v>
      </c>
      <c r="E2050" s="2">
        <v>0</v>
      </c>
      <c r="F2050" s="2">
        <v>0</v>
      </c>
      <c r="G2050" s="2">
        <v>0</v>
      </c>
    </row>
    <row r="2051" spans="1:7" s="65" customFormat="1" x14ac:dyDescent="0.25">
      <c r="A2051" s="65">
        <v>204.800000000002</v>
      </c>
      <c r="B2051" s="2">
        <v>0</v>
      </c>
      <c r="C2051" s="2">
        <v>0</v>
      </c>
      <c r="D2051" s="2">
        <v>0</v>
      </c>
      <c r="E2051" s="2">
        <v>0</v>
      </c>
      <c r="F2051" s="2">
        <v>0</v>
      </c>
      <c r="G2051" s="2">
        <v>0</v>
      </c>
    </row>
    <row r="2052" spans="1:7" s="65" customFormat="1" x14ac:dyDescent="0.25">
      <c r="A2052" s="65">
        <v>204.900000000002</v>
      </c>
      <c r="B2052" s="2">
        <v>0</v>
      </c>
      <c r="C2052" s="2">
        <v>0</v>
      </c>
      <c r="D2052" s="2">
        <v>0</v>
      </c>
      <c r="E2052" s="2">
        <v>0</v>
      </c>
      <c r="F2052" s="2">
        <v>0</v>
      </c>
      <c r="G2052" s="2">
        <v>0</v>
      </c>
    </row>
    <row r="2053" spans="1:7" s="65" customFormat="1" x14ac:dyDescent="0.25">
      <c r="A2053" s="65">
        <v>205.00000000000199</v>
      </c>
      <c r="B2053" s="2">
        <v>0</v>
      </c>
      <c r="C2053" s="2">
        <v>0</v>
      </c>
      <c r="D2053" s="2">
        <v>0</v>
      </c>
      <c r="E2053" s="2">
        <v>0</v>
      </c>
      <c r="F2053" s="2">
        <v>0</v>
      </c>
      <c r="G2053" s="2">
        <v>0</v>
      </c>
    </row>
    <row r="2054" spans="1:7" s="65" customFormat="1" x14ac:dyDescent="0.25">
      <c r="A2054" s="65">
        <v>205.10000000000201</v>
      </c>
      <c r="B2054" s="2">
        <v>0</v>
      </c>
      <c r="C2054" s="2">
        <v>0</v>
      </c>
      <c r="D2054" s="2">
        <v>0</v>
      </c>
      <c r="E2054" s="2">
        <v>0</v>
      </c>
      <c r="F2054" s="2">
        <v>0</v>
      </c>
      <c r="G2054" s="2">
        <v>0</v>
      </c>
    </row>
    <row r="2055" spans="1:7" s="65" customFormat="1" x14ac:dyDescent="0.25">
      <c r="A2055" s="65">
        <v>205.20000000000201</v>
      </c>
      <c r="B2055" s="2">
        <v>0</v>
      </c>
      <c r="C2055" s="2">
        <v>0</v>
      </c>
      <c r="D2055" s="2">
        <v>0</v>
      </c>
      <c r="E2055" s="2">
        <v>0</v>
      </c>
      <c r="F2055" s="2">
        <v>0</v>
      </c>
      <c r="G2055" s="2">
        <v>0</v>
      </c>
    </row>
    <row r="2056" spans="1:7" s="65" customFormat="1" x14ac:dyDescent="0.25">
      <c r="A2056" s="65">
        <v>205.300000000002</v>
      </c>
      <c r="B2056" s="2">
        <v>0</v>
      </c>
      <c r="C2056" s="2">
        <v>0</v>
      </c>
      <c r="D2056" s="2">
        <v>0</v>
      </c>
      <c r="E2056" s="2">
        <v>0</v>
      </c>
      <c r="F2056" s="2">
        <v>0</v>
      </c>
      <c r="G2056" s="2">
        <v>0</v>
      </c>
    </row>
    <row r="2057" spans="1:7" s="65" customFormat="1" x14ac:dyDescent="0.25">
      <c r="A2057" s="65">
        <v>205.400000000002</v>
      </c>
      <c r="B2057" s="2">
        <v>0</v>
      </c>
      <c r="C2057" s="2">
        <v>0</v>
      </c>
      <c r="D2057" s="2">
        <v>0</v>
      </c>
      <c r="E2057" s="2">
        <v>0</v>
      </c>
      <c r="F2057" s="2">
        <v>0</v>
      </c>
      <c r="G2057" s="2">
        <v>0</v>
      </c>
    </row>
    <row r="2058" spans="1:7" s="65" customFormat="1" x14ac:dyDescent="0.25">
      <c r="A2058" s="65">
        <v>205.50000000000199</v>
      </c>
      <c r="B2058" s="2">
        <v>0</v>
      </c>
      <c r="C2058" s="2">
        <v>0</v>
      </c>
      <c r="D2058" s="2">
        <v>0</v>
      </c>
      <c r="E2058" s="2">
        <v>0</v>
      </c>
      <c r="F2058" s="2">
        <v>0</v>
      </c>
      <c r="G2058" s="2">
        <v>0</v>
      </c>
    </row>
    <row r="2059" spans="1:7" s="65" customFormat="1" x14ac:dyDescent="0.25">
      <c r="A2059" s="65">
        <v>205.60000000000201</v>
      </c>
      <c r="B2059" s="2">
        <v>0</v>
      </c>
      <c r="C2059" s="2">
        <v>0</v>
      </c>
      <c r="D2059" s="2">
        <v>0</v>
      </c>
      <c r="E2059" s="2">
        <v>0</v>
      </c>
      <c r="F2059" s="2">
        <v>0</v>
      </c>
      <c r="G2059" s="2">
        <v>0</v>
      </c>
    </row>
    <row r="2060" spans="1:7" s="65" customFormat="1" x14ac:dyDescent="0.25">
      <c r="A2060" s="65">
        <v>205.70000000000201</v>
      </c>
      <c r="B2060" s="2">
        <v>0</v>
      </c>
      <c r="C2060" s="2">
        <v>0</v>
      </c>
      <c r="D2060" s="2">
        <v>0</v>
      </c>
      <c r="E2060" s="2">
        <v>0</v>
      </c>
      <c r="F2060" s="2">
        <v>0</v>
      </c>
      <c r="G2060" s="2">
        <v>0</v>
      </c>
    </row>
    <row r="2061" spans="1:7" s="65" customFormat="1" x14ac:dyDescent="0.25">
      <c r="A2061" s="65">
        <v>205.800000000002</v>
      </c>
      <c r="B2061" s="2">
        <v>0</v>
      </c>
      <c r="C2061" s="2">
        <v>0</v>
      </c>
      <c r="D2061" s="2">
        <v>0</v>
      </c>
      <c r="E2061" s="2">
        <v>0</v>
      </c>
      <c r="F2061" s="2">
        <v>0</v>
      </c>
      <c r="G2061" s="2">
        <v>0</v>
      </c>
    </row>
    <row r="2062" spans="1:7" s="65" customFormat="1" x14ac:dyDescent="0.25">
      <c r="A2062" s="65">
        <v>205.900000000002</v>
      </c>
      <c r="B2062" s="2">
        <v>0</v>
      </c>
      <c r="C2062" s="2">
        <v>0</v>
      </c>
      <c r="D2062" s="2">
        <v>0</v>
      </c>
      <c r="E2062" s="2">
        <v>0</v>
      </c>
      <c r="F2062" s="2">
        <v>0</v>
      </c>
      <c r="G2062" s="2">
        <v>0</v>
      </c>
    </row>
    <row r="2063" spans="1:7" s="65" customFormat="1" x14ac:dyDescent="0.25">
      <c r="A2063" s="65">
        <v>206.00000000000199</v>
      </c>
      <c r="B2063" s="2">
        <v>0</v>
      </c>
      <c r="C2063" s="2">
        <v>0</v>
      </c>
      <c r="D2063" s="2">
        <v>0</v>
      </c>
      <c r="E2063" s="2">
        <v>0</v>
      </c>
      <c r="F2063" s="2">
        <v>0</v>
      </c>
      <c r="G2063" s="2">
        <v>0</v>
      </c>
    </row>
    <row r="2064" spans="1:7" s="65" customFormat="1" x14ac:dyDescent="0.25">
      <c r="A2064" s="65">
        <v>206.10000000000201</v>
      </c>
      <c r="B2064" s="2">
        <v>0</v>
      </c>
      <c r="C2064" s="2">
        <v>0</v>
      </c>
      <c r="D2064" s="2">
        <v>0</v>
      </c>
      <c r="E2064" s="2">
        <v>0</v>
      </c>
      <c r="F2064" s="2">
        <v>0</v>
      </c>
      <c r="G2064" s="2">
        <v>0</v>
      </c>
    </row>
    <row r="2065" spans="1:7" s="65" customFormat="1" x14ac:dyDescent="0.25">
      <c r="A2065" s="65">
        <v>206.20000000000201</v>
      </c>
      <c r="B2065" s="2">
        <v>0</v>
      </c>
      <c r="C2065" s="2">
        <v>0</v>
      </c>
      <c r="D2065" s="2">
        <v>0</v>
      </c>
      <c r="E2065" s="2">
        <v>0</v>
      </c>
      <c r="F2065" s="2">
        <v>0</v>
      </c>
      <c r="G2065" s="2">
        <v>0</v>
      </c>
    </row>
    <row r="2066" spans="1:7" s="65" customFormat="1" x14ac:dyDescent="0.25">
      <c r="A2066" s="65">
        <v>206.300000000002</v>
      </c>
      <c r="B2066" s="2">
        <v>0</v>
      </c>
      <c r="C2066" s="2">
        <v>0</v>
      </c>
      <c r="D2066" s="2">
        <v>0</v>
      </c>
      <c r="E2066" s="2">
        <v>0</v>
      </c>
      <c r="F2066" s="2">
        <v>0</v>
      </c>
      <c r="G2066" s="2">
        <v>0</v>
      </c>
    </row>
    <row r="2067" spans="1:7" s="65" customFormat="1" x14ac:dyDescent="0.25">
      <c r="A2067" s="65">
        <v>206.400000000002</v>
      </c>
      <c r="B2067" s="2">
        <v>0</v>
      </c>
      <c r="C2067" s="2">
        <v>0</v>
      </c>
      <c r="D2067" s="2">
        <v>0</v>
      </c>
      <c r="E2067" s="2">
        <v>0</v>
      </c>
      <c r="F2067" s="2">
        <v>0</v>
      </c>
      <c r="G2067" s="2">
        <v>0</v>
      </c>
    </row>
    <row r="2068" spans="1:7" s="65" customFormat="1" x14ac:dyDescent="0.25">
      <c r="A2068" s="65">
        <v>206.50000000000199</v>
      </c>
      <c r="B2068" s="2">
        <v>0</v>
      </c>
      <c r="C2068" s="2">
        <v>0</v>
      </c>
      <c r="D2068" s="2">
        <v>0</v>
      </c>
      <c r="E2068" s="2">
        <v>0</v>
      </c>
      <c r="F2068" s="2">
        <v>0</v>
      </c>
      <c r="G2068" s="2">
        <v>0</v>
      </c>
    </row>
    <row r="2069" spans="1:7" s="65" customFormat="1" x14ac:dyDescent="0.25">
      <c r="A2069" s="65">
        <v>206.60000000000201</v>
      </c>
      <c r="B2069" s="2">
        <v>0</v>
      </c>
      <c r="C2069" s="2">
        <v>0</v>
      </c>
      <c r="D2069" s="2">
        <v>0</v>
      </c>
      <c r="E2069" s="2">
        <v>0</v>
      </c>
      <c r="F2069" s="2">
        <v>0</v>
      </c>
      <c r="G2069" s="2">
        <v>0</v>
      </c>
    </row>
    <row r="2070" spans="1:7" s="65" customFormat="1" x14ac:dyDescent="0.25">
      <c r="A2070" s="65">
        <v>206.70000000000201</v>
      </c>
      <c r="B2070" s="2">
        <v>0</v>
      </c>
      <c r="C2070" s="2">
        <v>0</v>
      </c>
      <c r="D2070" s="2">
        <v>0</v>
      </c>
      <c r="E2070" s="2">
        <v>0</v>
      </c>
      <c r="F2070" s="2">
        <v>0</v>
      </c>
      <c r="G2070" s="2">
        <v>0</v>
      </c>
    </row>
    <row r="2071" spans="1:7" s="65" customFormat="1" x14ac:dyDescent="0.25">
      <c r="A2071" s="65">
        <v>206.800000000002</v>
      </c>
      <c r="B2071" s="2">
        <v>0</v>
      </c>
      <c r="C2071" s="2">
        <v>0</v>
      </c>
      <c r="D2071" s="2">
        <v>0</v>
      </c>
      <c r="E2071" s="2">
        <v>0</v>
      </c>
      <c r="F2071" s="2">
        <v>0</v>
      </c>
      <c r="G2071" s="2">
        <v>0</v>
      </c>
    </row>
    <row r="2072" spans="1:7" s="65" customFormat="1" x14ac:dyDescent="0.25">
      <c r="A2072" s="65">
        <v>206.900000000002</v>
      </c>
      <c r="B2072" s="2">
        <v>0</v>
      </c>
      <c r="C2072" s="2">
        <v>0</v>
      </c>
      <c r="D2072" s="2">
        <v>0</v>
      </c>
      <c r="E2072" s="2">
        <v>0</v>
      </c>
      <c r="F2072" s="2">
        <v>0</v>
      </c>
      <c r="G2072" s="2">
        <v>0</v>
      </c>
    </row>
    <row r="2073" spans="1:7" s="65" customFormat="1" x14ac:dyDescent="0.25">
      <c r="A2073" s="65">
        <v>207.00000000000199</v>
      </c>
      <c r="B2073" s="2">
        <v>0</v>
      </c>
      <c r="C2073" s="2">
        <v>0</v>
      </c>
      <c r="D2073" s="2">
        <v>0</v>
      </c>
      <c r="E2073" s="2">
        <v>0</v>
      </c>
      <c r="F2073" s="2">
        <v>0</v>
      </c>
      <c r="G2073" s="2">
        <v>0</v>
      </c>
    </row>
    <row r="2074" spans="1:7" s="65" customFormat="1" x14ac:dyDescent="0.25">
      <c r="A2074" s="65">
        <v>207.10000000000201</v>
      </c>
      <c r="B2074" s="2">
        <v>0</v>
      </c>
      <c r="C2074" s="2">
        <v>0</v>
      </c>
      <c r="D2074" s="2">
        <v>0</v>
      </c>
      <c r="E2074" s="2">
        <v>0</v>
      </c>
      <c r="F2074" s="2">
        <v>0</v>
      </c>
      <c r="G2074" s="2">
        <v>0</v>
      </c>
    </row>
    <row r="2075" spans="1:7" s="65" customFormat="1" x14ac:dyDescent="0.25">
      <c r="A2075" s="65">
        <v>207.20000000000201</v>
      </c>
      <c r="B2075" s="2">
        <v>0</v>
      </c>
      <c r="C2075" s="2">
        <v>0</v>
      </c>
      <c r="D2075" s="2">
        <v>0</v>
      </c>
      <c r="E2075" s="2">
        <v>0</v>
      </c>
      <c r="F2075" s="2">
        <v>0</v>
      </c>
      <c r="G2075" s="2">
        <v>0</v>
      </c>
    </row>
    <row r="2076" spans="1:7" s="65" customFormat="1" x14ac:dyDescent="0.25">
      <c r="A2076" s="65">
        <v>207.300000000002</v>
      </c>
      <c r="B2076" s="2">
        <v>0</v>
      </c>
      <c r="C2076" s="2">
        <v>0</v>
      </c>
      <c r="D2076" s="2">
        <v>0</v>
      </c>
      <c r="E2076" s="2">
        <v>0</v>
      </c>
      <c r="F2076" s="2">
        <v>0</v>
      </c>
      <c r="G2076" s="2">
        <v>0</v>
      </c>
    </row>
    <row r="2077" spans="1:7" s="65" customFormat="1" x14ac:dyDescent="0.25">
      <c r="A2077" s="65">
        <v>207.400000000002</v>
      </c>
      <c r="B2077" s="2">
        <v>0</v>
      </c>
      <c r="C2077" s="2">
        <v>0</v>
      </c>
      <c r="D2077" s="2">
        <v>0</v>
      </c>
      <c r="E2077" s="2">
        <v>0</v>
      </c>
      <c r="F2077" s="2">
        <v>0</v>
      </c>
      <c r="G2077" s="2">
        <v>0</v>
      </c>
    </row>
    <row r="2078" spans="1:7" s="65" customFormat="1" x14ac:dyDescent="0.25">
      <c r="A2078" s="65">
        <v>207.50000000000199</v>
      </c>
      <c r="B2078" s="2">
        <v>0</v>
      </c>
      <c r="C2078" s="2">
        <v>0</v>
      </c>
      <c r="D2078" s="2">
        <v>0</v>
      </c>
      <c r="E2078" s="2">
        <v>0</v>
      </c>
      <c r="F2078" s="2">
        <v>0</v>
      </c>
      <c r="G2078" s="2">
        <v>0</v>
      </c>
    </row>
    <row r="2079" spans="1:7" s="65" customFormat="1" x14ac:dyDescent="0.25">
      <c r="A2079" s="65">
        <v>207.60000000000201</v>
      </c>
      <c r="B2079" s="2">
        <v>0</v>
      </c>
      <c r="C2079" s="2">
        <v>0</v>
      </c>
      <c r="D2079" s="2">
        <v>0</v>
      </c>
      <c r="E2079" s="2">
        <v>0</v>
      </c>
      <c r="F2079" s="2">
        <v>0</v>
      </c>
      <c r="G2079" s="2">
        <v>0</v>
      </c>
    </row>
    <row r="2080" spans="1:7" s="65" customFormat="1" x14ac:dyDescent="0.25">
      <c r="A2080" s="65">
        <v>207.70000000000201</v>
      </c>
      <c r="B2080" s="2">
        <v>0</v>
      </c>
      <c r="C2080" s="2">
        <v>0</v>
      </c>
      <c r="D2080" s="2">
        <v>0</v>
      </c>
      <c r="E2080" s="2">
        <v>0</v>
      </c>
      <c r="F2080" s="2">
        <v>0</v>
      </c>
      <c r="G2080" s="2">
        <v>0</v>
      </c>
    </row>
    <row r="2081" spans="1:7" s="65" customFormat="1" x14ac:dyDescent="0.25">
      <c r="A2081" s="65">
        <v>207.800000000002</v>
      </c>
      <c r="B2081" s="2">
        <v>0</v>
      </c>
      <c r="C2081" s="2">
        <v>0</v>
      </c>
      <c r="D2081" s="2">
        <v>0</v>
      </c>
      <c r="E2081" s="2">
        <v>0</v>
      </c>
      <c r="F2081" s="2">
        <v>0</v>
      </c>
      <c r="G2081" s="2">
        <v>0</v>
      </c>
    </row>
    <row r="2082" spans="1:7" s="65" customFormat="1" x14ac:dyDescent="0.25">
      <c r="A2082" s="65">
        <v>207.900000000002</v>
      </c>
      <c r="B2082" s="2">
        <v>0</v>
      </c>
      <c r="C2082" s="2">
        <v>0</v>
      </c>
      <c r="D2082" s="2">
        <v>0</v>
      </c>
      <c r="E2082" s="2">
        <v>0</v>
      </c>
      <c r="F2082" s="2">
        <v>0</v>
      </c>
      <c r="G2082" s="2">
        <v>0</v>
      </c>
    </row>
    <row r="2083" spans="1:7" s="65" customFormat="1" x14ac:dyDescent="0.25">
      <c r="A2083" s="65">
        <v>208.00000000000199</v>
      </c>
      <c r="B2083" s="2">
        <v>0</v>
      </c>
      <c r="C2083" s="2">
        <v>0</v>
      </c>
      <c r="D2083" s="2">
        <v>0</v>
      </c>
      <c r="E2083" s="2">
        <v>0</v>
      </c>
      <c r="F2083" s="2">
        <v>0</v>
      </c>
      <c r="G2083" s="2">
        <v>0</v>
      </c>
    </row>
    <row r="2084" spans="1:7" s="65" customFormat="1" x14ac:dyDescent="0.25">
      <c r="A2084" s="65">
        <v>208.10000000000201</v>
      </c>
      <c r="B2084" s="2">
        <v>0</v>
      </c>
      <c r="C2084" s="2">
        <v>0</v>
      </c>
      <c r="D2084" s="2">
        <v>0</v>
      </c>
      <c r="E2084" s="2">
        <v>0</v>
      </c>
      <c r="F2084" s="2">
        <v>0</v>
      </c>
      <c r="G2084" s="2">
        <v>0</v>
      </c>
    </row>
    <row r="2085" spans="1:7" s="65" customFormat="1" x14ac:dyDescent="0.25">
      <c r="A2085" s="65">
        <v>208.20000000000201</v>
      </c>
      <c r="B2085" s="2">
        <v>0</v>
      </c>
      <c r="C2085" s="2">
        <v>0</v>
      </c>
      <c r="D2085" s="2">
        <v>0</v>
      </c>
      <c r="E2085" s="2">
        <v>0</v>
      </c>
      <c r="F2085" s="2">
        <v>0</v>
      </c>
      <c r="G2085" s="2">
        <v>0</v>
      </c>
    </row>
    <row r="2086" spans="1:7" s="65" customFormat="1" x14ac:dyDescent="0.25">
      <c r="A2086" s="65">
        <v>208.300000000002</v>
      </c>
      <c r="B2086" s="2">
        <v>0</v>
      </c>
      <c r="C2086" s="2">
        <v>0</v>
      </c>
      <c r="D2086" s="2">
        <v>0</v>
      </c>
      <c r="E2086" s="2">
        <v>0</v>
      </c>
      <c r="F2086" s="2">
        <v>0</v>
      </c>
      <c r="G2086" s="2">
        <v>0</v>
      </c>
    </row>
    <row r="2087" spans="1:7" s="65" customFormat="1" x14ac:dyDescent="0.25">
      <c r="A2087" s="65">
        <v>208.400000000002</v>
      </c>
      <c r="B2087" s="2">
        <v>0</v>
      </c>
      <c r="C2087" s="2">
        <v>0</v>
      </c>
      <c r="D2087" s="2">
        <v>0</v>
      </c>
      <c r="E2087" s="2">
        <v>0</v>
      </c>
      <c r="F2087" s="2">
        <v>0</v>
      </c>
      <c r="G2087" s="2">
        <v>0</v>
      </c>
    </row>
    <row r="2088" spans="1:7" s="65" customFormat="1" x14ac:dyDescent="0.25">
      <c r="A2088" s="65">
        <v>208.50000000000199</v>
      </c>
      <c r="B2088" s="2">
        <v>0</v>
      </c>
      <c r="C2088" s="2">
        <v>0</v>
      </c>
      <c r="D2088" s="2">
        <v>0</v>
      </c>
      <c r="E2088" s="2">
        <v>0</v>
      </c>
      <c r="F2088" s="2">
        <v>0</v>
      </c>
      <c r="G2088" s="2">
        <v>0</v>
      </c>
    </row>
    <row r="2089" spans="1:7" s="65" customFormat="1" x14ac:dyDescent="0.25">
      <c r="A2089" s="65">
        <v>208.60000000000201</v>
      </c>
      <c r="B2089" s="2">
        <v>0</v>
      </c>
      <c r="C2089" s="2">
        <v>0</v>
      </c>
      <c r="D2089" s="2">
        <v>0</v>
      </c>
      <c r="E2089" s="2">
        <v>0</v>
      </c>
      <c r="F2089" s="2">
        <v>0</v>
      </c>
      <c r="G2089" s="2">
        <v>0</v>
      </c>
    </row>
    <row r="2090" spans="1:7" s="65" customFormat="1" x14ac:dyDescent="0.25">
      <c r="A2090" s="65">
        <v>208.70000000000201</v>
      </c>
      <c r="B2090" s="2">
        <v>0</v>
      </c>
      <c r="C2090" s="2">
        <v>0</v>
      </c>
      <c r="D2090" s="2">
        <v>0</v>
      </c>
      <c r="E2090" s="2">
        <v>0</v>
      </c>
      <c r="F2090" s="2">
        <v>0</v>
      </c>
      <c r="G2090" s="2">
        <v>0</v>
      </c>
    </row>
    <row r="2091" spans="1:7" s="65" customFormat="1" x14ac:dyDescent="0.25">
      <c r="A2091" s="65">
        <v>208.800000000002</v>
      </c>
      <c r="B2091" s="2">
        <v>0</v>
      </c>
      <c r="C2091" s="2">
        <v>0</v>
      </c>
      <c r="D2091" s="2">
        <v>0</v>
      </c>
      <c r="E2091" s="2">
        <v>0</v>
      </c>
      <c r="F2091" s="2">
        <v>0</v>
      </c>
      <c r="G2091" s="2">
        <v>0</v>
      </c>
    </row>
    <row r="2092" spans="1:7" s="65" customFormat="1" x14ac:dyDescent="0.25">
      <c r="A2092" s="65">
        <v>208.900000000002</v>
      </c>
      <c r="B2092" s="2">
        <v>0</v>
      </c>
      <c r="C2092" s="2">
        <v>0</v>
      </c>
      <c r="D2092" s="2">
        <v>0</v>
      </c>
      <c r="E2092" s="2">
        <v>0</v>
      </c>
      <c r="F2092" s="2">
        <v>0</v>
      </c>
      <c r="G2092" s="2">
        <v>0</v>
      </c>
    </row>
    <row r="2093" spans="1:7" s="65" customFormat="1" x14ac:dyDescent="0.25">
      <c r="A2093" s="65">
        <v>209.00000000000199</v>
      </c>
      <c r="B2093" s="2">
        <v>0</v>
      </c>
      <c r="C2093" s="2">
        <v>0</v>
      </c>
      <c r="D2093" s="2">
        <v>0</v>
      </c>
      <c r="E2093" s="2">
        <v>0</v>
      </c>
      <c r="F2093" s="2">
        <v>0</v>
      </c>
      <c r="G2093" s="2">
        <v>0</v>
      </c>
    </row>
    <row r="2094" spans="1:7" s="65" customFormat="1" x14ac:dyDescent="0.25">
      <c r="A2094" s="65">
        <v>209.10000000000201</v>
      </c>
      <c r="B2094" s="2">
        <v>0</v>
      </c>
      <c r="C2094" s="2">
        <v>0</v>
      </c>
      <c r="D2094" s="2">
        <v>0</v>
      </c>
      <c r="E2094" s="2">
        <v>0</v>
      </c>
      <c r="F2094" s="2">
        <v>0</v>
      </c>
      <c r="G2094" s="2">
        <v>0</v>
      </c>
    </row>
    <row r="2095" spans="1:7" s="65" customFormat="1" x14ac:dyDescent="0.25">
      <c r="A2095" s="65">
        <v>209.20000000000201</v>
      </c>
      <c r="B2095" s="2">
        <v>0</v>
      </c>
      <c r="C2095" s="2">
        <v>0</v>
      </c>
      <c r="D2095" s="2">
        <v>0</v>
      </c>
      <c r="E2095" s="2">
        <v>0</v>
      </c>
      <c r="F2095" s="2">
        <v>0</v>
      </c>
      <c r="G2095" s="2">
        <v>0</v>
      </c>
    </row>
    <row r="2096" spans="1:7" s="65" customFormat="1" x14ac:dyDescent="0.25">
      <c r="A2096" s="65">
        <v>209.300000000002</v>
      </c>
      <c r="B2096" s="2">
        <v>0</v>
      </c>
      <c r="C2096" s="2">
        <v>0</v>
      </c>
      <c r="D2096" s="2">
        <v>0</v>
      </c>
      <c r="E2096" s="2">
        <v>0</v>
      </c>
      <c r="F2096" s="2">
        <v>0</v>
      </c>
      <c r="G2096" s="2">
        <v>0</v>
      </c>
    </row>
    <row r="2097" spans="1:7" s="65" customFormat="1" x14ac:dyDescent="0.25">
      <c r="A2097" s="65">
        <v>209.400000000002</v>
      </c>
      <c r="B2097" s="2">
        <v>0</v>
      </c>
      <c r="C2097" s="2">
        <v>0</v>
      </c>
      <c r="D2097" s="2">
        <v>0</v>
      </c>
      <c r="E2097" s="2">
        <v>0</v>
      </c>
      <c r="F2097" s="2">
        <v>0</v>
      </c>
      <c r="G2097" s="2">
        <v>0</v>
      </c>
    </row>
    <row r="2098" spans="1:7" s="65" customFormat="1" x14ac:dyDescent="0.25">
      <c r="A2098" s="65">
        <v>209.50000000000199</v>
      </c>
      <c r="B2098" s="2">
        <v>0</v>
      </c>
      <c r="C2098" s="2">
        <v>0</v>
      </c>
      <c r="D2098" s="2">
        <v>0</v>
      </c>
      <c r="E2098" s="2">
        <v>0</v>
      </c>
      <c r="F2098" s="2">
        <v>0</v>
      </c>
      <c r="G2098" s="2">
        <v>0</v>
      </c>
    </row>
    <row r="2099" spans="1:7" s="65" customFormat="1" x14ac:dyDescent="0.25">
      <c r="A2099" s="65">
        <v>209.60000000000201</v>
      </c>
      <c r="B2099" s="2">
        <v>0</v>
      </c>
      <c r="C2099" s="2">
        <v>0</v>
      </c>
      <c r="D2099" s="2">
        <v>0</v>
      </c>
      <c r="E2099" s="2">
        <v>0</v>
      </c>
      <c r="F2099" s="2">
        <v>0</v>
      </c>
      <c r="G2099" s="2">
        <v>0</v>
      </c>
    </row>
    <row r="2100" spans="1:7" s="65" customFormat="1" x14ac:dyDescent="0.25">
      <c r="A2100" s="65">
        <v>209.70000000000201</v>
      </c>
      <c r="B2100" s="2">
        <v>0</v>
      </c>
      <c r="C2100" s="2">
        <v>0</v>
      </c>
      <c r="D2100" s="2">
        <v>0</v>
      </c>
      <c r="E2100" s="2">
        <v>0</v>
      </c>
      <c r="F2100" s="2">
        <v>0</v>
      </c>
      <c r="G2100" s="2">
        <v>0</v>
      </c>
    </row>
    <row r="2101" spans="1:7" s="65" customFormat="1" x14ac:dyDescent="0.25">
      <c r="A2101" s="65">
        <v>209.800000000002</v>
      </c>
      <c r="B2101" s="2">
        <v>0</v>
      </c>
      <c r="C2101" s="2">
        <v>0</v>
      </c>
      <c r="D2101" s="2">
        <v>0</v>
      </c>
      <c r="E2101" s="2">
        <v>0</v>
      </c>
      <c r="F2101" s="2">
        <v>0</v>
      </c>
      <c r="G2101" s="2">
        <v>0</v>
      </c>
    </row>
    <row r="2102" spans="1:7" s="65" customFormat="1" x14ac:dyDescent="0.25">
      <c r="A2102" s="65">
        <v>209.900000000002</v>
      </c>
      <c r="B2102" s="2">
        <v>0</v>
      </c>
      <c r="C2102" s="2">
        <v>0</v>
      </c>
      <c r="D2102" s="2">
        <v>0</v>
      </c>
      <c r="E2102" s="2">
        <v>0</v>
      </c>
      <c r="F2102" s="2">
        <v>0</v>
      </c>
      <c r="G2102" s="2">
        <v>0</v>
      </c>
    </row>
    <row r="2103" spans="1:7" s="65" customFormat="1" x14ac:dyDescent="0.25">
      <c r="A2103" s="65">
        <v>210.00000000000199</v>
      </c>
      <c r="B2103" s="2">
        <v>0</v>
      </c>
      <c r="C2103" s="2">
        <v>0</v>
      </c>
      <c r="D2103" s="2">
        <v>0</v>
      </c>
      <c r="E2103" s="2">
        <v>0</v>
      </c>
      <c r="F2103" s="2">
        <v>0</v>
      </c>
      <c r="G2103" s="2">
        <v>0</v>
      </c>
    </row>
    <row r="2104" spans="1:7" s="65" customFormat="1" x14ac:dyDescent="0.25">
      <c r="A2104" s="65">
        <v>210.10000000000201</v>
      </c>
      <c r="B2104" s="2">
        <v>0</v>
      </c>
      <c r="C2104" s="2">
        <v>0</v>
      </c>
      <c r="D2104" s="2">
        <v>0</v>
      </c>
      <c r="E2104" s="2">
        <v>0</v>
      </c>
      <c r="F2104" s="2">
        <v>0</v>
      </c>
      <c r="G2104" s="2">
        <v>0</v>
      </c>
    </row>
    <row r="2105" spans="1:7" s="65" customFormat="1" x14ac:dyDescent="0.25">
      <c r="A2105" s="65">
        <v>210.20000000000201</v>
      </c>
      <c r="B2105" s="2">
        <v>0</v>
      </c>
      <c r="C2105" s="2">
        <v>0</v>
      </c>
      <c r="D2105" s="2">
        <v>0</v>
      </c>
      <c r="E2105" s="2">
        <v>0</v>
      </c>
      <c r="F2105" s="2">
        <v>0</v>
      </c>
      <c r="G2105" s="2">
        <v>0</v>
      </c>
    </row>
    <row r="2106" spans="1:7" s="65" customFormat="1" x14ac:dyDescent="0.25">
      <c r="A2106" s="65">
        <v>210.300000000002</v>
      </c>
      <c r="B2106" s="2">
        <v>0</v>
      </c>
      <c r="C2106" s="2">
        <v>0</v>
      </c>
      <c r="D2106" s="2">
        <v>0</v>
      </c>
      <c r="E2106" s="2">
        <v>0</v>
      </c>
      <c r="F2106" s="2">
        <v>0</v>
      </c>
      <c r="G2106" s="2">
        <v>0</v>
      </c>
    </row>
    <row r="2107" spans="1:7" s="65" customFormat="1" x14ac:dyDescent="0.25">
      <c r="A2107" s="65">
        <v>210.400000000002</v>
      </c>
      <c r="B2107" s="2">
        <v>0</v>
      </c>
      <c r="C2107" s="2">
        <v>0</v>
      </c>
      <c r="D2107" s="2">
        <v>0</v>
      </c>
      <c r="E2107" s="2">
        <v>0</v>
      </c>
      <c r="F2107" s="2">
        <v>0</v>
      </c>
      <c r="G2107" s="2">
        <v>0</v>
      </c>
    </row>
    <row r="2108" spans="1:7" s="65" customFormat="1" x14ac:dyDescent="0.25">
      <c r="A2108" s="65">
        <v>210.50000000000199</v>
      </c>
      <c r="B2108" s="2">
        <v>0</v>
      </c>
      <c r="C2108" s="2">
        <v>0</v>
      </c>
      <c r="D2108" s="2">
        <v>0</v>
      </c>
      <c r="E2108" s="2">
        <v>0</v>
      </c>
      <c r="F2108" s="2">
        <v>0</v>
      </c>
      <c r="G2108" s="2">
        <v>0</v>
      </c>
    </row>
    <row r="2109" spans="1:7" s="65" customFormat="1" x14ac:dyDescent="0.25">
      <c r="A2109" s="65">
        <v>210.60000000000201</v>
      </c>
      <c r="B2109" s="2">
        <v>0</v>
      </c>
      <c r="C2109" s="2">
        <v>0</v>
      </c>
      <c r="D2109" s="2">
        <v>0</v>
      </c>
      <c r="E2109" s="2">
        <v>0</v>
      </c>
      <c r="F2109" s="2">
        <v>0</v>
      </c>
      <c r="G2109" s="2">
        <v>0</v>
      </c>
    </row>
    <row r="2110" spans="1:7" s="65" customFormat="1" x14ac:dyDescent="0.25">
      <c r="A2110" s="65">
        <v>210.70000000000201</v>
      </c>
      <c r="B2110" s="2">
        <v>0</v>
      </c>
      <c r="C2110" s="2">
        <v>0</v>
      </c>
      <c r="D2110" s="2">
        <v>0</v>
      </c>
      <c r="E2110" s="2">
        <v>0</v>
      </c>
      <c r="F2110" s="2">
        <v>0</v>
      </c>
      <c r="G2110" s="2">
        <v>0</v>
      </c>
    </row>
    <row r="2111" spans="1:7" s="65" customFormat="1" x14ac:dyDescent="0.25">
      <c r="A2111" s="65">
        <v>210.800000000002</v>
      </c>
      <c r="B2111" s="2">
        <v>0</v>
      </c>
      <c r="C2111" s="2">
        <v>0</v>
      </c>
      <c r="D2111" s="2">
        <v>0</v>
      </c>
      <c r="E2111" s="2">
        <v>0</v>
      </c>
      <c r="F2111" s="2">
        <v>0</v>
      </c>
      <c r="G2111" s="2">
        <v>0</v>
      </c>
    </row>
    <row r="2112" spans="1:7" s="65" customFormat="1" x14ac:dyDescent="0.25">
      <c r="A2112" s="65">
        <v>210.900000000002</v>
      </c>
      <c r="B2112" s="2">
        <v>0</v>
      </c>
      <c r="C2112" s="2">
        <v>0</v>
      </c>
      <c r="D2112" s="2">
        <v>0</v>
      </c>
      <c r="E2112" s="2">
        <v>0</v>
      </c>
      <c r="F2112" s="2">
        <v>0</v>
      </c>
      <c r="G2112" s="2">
        <v>0</v>
      </c>
    </row>
    <row r="2113" spans="1:7" s="65" customFormat="1" x14ac:dyDescent="0.25">
      <c r="A2113" s="65">
        <v>211.00000000000199</v>
      </c>
      <c r="B2113" s="2">
        <v>0</v>
      </c>
      <c r="C2113" s="2">
        <v>0</v>
      </c>
      <c r="D2113" s="2">
        <v>0</v>
      </c>
      <c r="E2113" s="2">
        <v>0</v>
      </c>
      <c r="F2113" s="2">
        <v>0</v>
      </c>
      <c r="G2113" s="2">
        <v>0</v>
      </c>
    </row>
    <row r="2114" spans="1:7" s="65" customFormat="1" x14ac:dyDescent="0.25">
      <c r="A2114" s="65">
        <v>211.10000000000201</v>
      </c>
      <c r="B2114" s="2">
        <v>0</v>
      </c>
      <c r="C2114" s="2">
        <v>0</v>
      </c>
      <c r="D2114" s="2">
        <v>0</v>
      </c>
      <c r="E2114" s="2">
        <v>0</v>
      </c>
      <c r="F2114" s="2">
        <v>0</v>
      </c>
      <c r="G2114" s="2">
        <v>0</v>
      </c>
    </row>
    <row r="2115" spans="1:7" s="65" customFormat="1" x14ac:dyDescent="0.25">
      <c r="A2115" s="65">
        <v>211.20000000000201</v>
      </c>
      <c r="B2115" s="2">
        <v>0</v>
      </c>
      <c r="C2115" s="2">
        <v>0</v>
      </c>
      <c r="D2115" s="2">
        <v>0</v>
      </c>
      <c r="E2115" s="2">
        <v>0</v>
      </c>
      <c r="F2115" s="2">
        <v>0</v>
      </c>
      <c r="G2115" s="2">
        <v>0</v>
      </c>
    </row>
    <row r="2116" spans="1:7" s="65" customFormat="1" x14ac:dyDescent="0.25">
      <c r="A2116" s="65">
        <v>211.300000000002</v>
      </c>
      <c r="B2116" s="2">
        <v>0</v>
      </c>
      <c r="C2116" s="2">
        <v>0</v>
      </c>
      <c r="D2116" s="2">
        <v>0</v>
      </c>
      <c r="E2116" s="2">
        <v>0</v>
      </c>
      <c r="F2116" s="2">
        <v>0</v>
      </c>
      <c r="G2116" s="2">
        <v>0</v>
      </c>
    </row>
    <row r="2117" spans="1:7" s="65" customFormat="1" x14ac:dyDescent="0.25">
      <c r="A2117" s="65">
        <v>211.400000000002</v>
      </c>
      <c r="B2117" s="2">
        <v>0</v>
      </c>
      <c r="C2117" s="2">
        <v>0</v>
      </c>
      <c r="D2117" s="2">
        <v>0</v>
      </c>
      <c r="E2117" s="2">
        <v>0</v>
      </c>
      <c r="F2117" s="2">
        <v>0</v>
      </c>
      <c r="G2117" s="2">
        <v>0</v>
      </c>
    </row>
    <row r="2118" spans="1:7" s="65" customFormat="1" x14ac:dyDescent="0.25">
      <c r="A2118" s="65">
        <v>211.50000000000199</v>
      </c>
      <c r="B2118" s="2">
        <v>0</v>
      </c>
      <c r="C2118" s="2">
        <v>0</v>
      </c>
      <c r="D2118" s="2">
        <v>0</v>
      </c>
      <c r="E2118" s="2">
        <v>0</v>
      </c>
      <c r="F2118" s="2">
        <v>0</v>
      </c>
      <c r="G2118" s="2">
        <v>0</v>
      </c>
    </row>
    <row r="2119" spans="1:7" s="65" customFormat="1" x14ac:dyDescent="0.25">
      <c r="A2119" s="65">
        <v>211.60000000000201</v>
      </c>
      <c r="B2119" s="2">
        <v>0</v>
      </c>
      <c r="C2119" s="2">
        <v>0</v>
      </c>
      <c r="D2119" s="2">
        <v>0</v>
      </c>
      <c r="E2119" s="2">
        <v>0</v>
      </c>
      <c r="F2119" s="2">
        <v>0</v>
      </c>
      <c r="G2119" s="2">
        <v>0</v>
      </c>
    </row>
    <row r="2120" spans="1:7" s="65" customFormat="1" x14ac:dyDescent="0.25">
      <c r="A2120" s="65">
        <v>211.70000000000201</v>
      </c>
      <c r="B2120" s="2">
        <v>0</v>
      </c>
      <c r="C2120" s="2">
        <v>0</v>
      </c>
      <c r="D2120" s="2">
        <v>0</v>
      </c>
      <c r="E2120" s="2">
        <v>0</v>
      </c>
      <c r="F2120" s="2">
        <v>0</v>
      </c>
      <c r="G2120" s="2">
        <v>0</v>
      </c>
    </row>
    <row r="2121" spans="1:7" s="65" customFormat="1" x14ac:dyDescent="0.25">
      <c r="A2121" s="65">
        <v>211.800000000002</v>
      </c>
      <c r="B2121" s="2">
        <v>0</v>
      </c>
      <c r="C2121" s="2">
        <v>0</v>
      </c>
      <c r="D2121" s="2">
        <v>0</v>
      </c>
      <c r="E2121" s="2">
        <v>0</v>
      </c>
      <c r="F2121" s="2">
        <v>0</v>
      </c>
      <c r="G2121" s="2">
        <v>0</v>
      </c>
    </row>
    <row r="2122" spans="1:7" s="65" customFormat="1" x14ac:dyDescent="0.25">
      <c r="A2122" s="65">
        <v>211.900000000002</v>
      </c>
      <c r="B2122" s="2">
        <v>0</v>
      </c>
      <c r="C2122" s="2">
        <v>0</v>
      </c>
      <c r="D2122" s="2">
        <v>0</v>
      </c>
      <c r="E2122" s="2">
        <v>0</v>
      </c>
      <c r="F2122" s="2">
        <v>0</v>
      </c>
      <c r="G2122" s="2">
        <v>0</v>
      </c>
    </row>
    <row r="2123" spans="1:7" s="65" customFormat="1" x14ac:dyDescent="0.25">
      <c r="A2123" s="65">
        <v>212.00000000000199</v>
      </c>
      <c r="B2123" s="2">
        <v>0</v>
      </c>
      <c r="C2123" s="2">
        <v>0</v>
      </c>
      <c r="D2123" s="2">
        <v>0</v>
      </c>
      <c r="E2123" s="2">
        <v>0</v>
      </c>
      <c r="F2123" s="2">
        <v>0</v>
      </c>
      <c r="G2123" s="2">
        <v>0</v>
      </c>
    </row>
    <row r="2124" spans="1:7" s="65" customFormat="1" x14ac:dyDescent="0.25">
      <c r="A2124" s="65">
        <v>212.10000000000201</v>
      </c>
      <c r="B2124" s="2">
        <v>0</v>
      </c>
      <c r="C2124" s="2">
        <v>0</v>
      </c>
      <c r="D2124" s="2">
        <v>0</v>
      </c>
      <c r="E2124" s="2">
        <v>0</v>
      </c>
      <c r="F2124" s="2">
        <v>0</v>
      </c>
      <c r="G2124" s="2">
        <v>0</v>
      </c>
    </row>
    <row r="2125" spans="1:7" s="65" customFormat="1" x14ac:dyDescent="0.25">
      <c r="A2125" s="65">
        <v>212.20000000000201</v>
      </c>
      <c r="B2125" s="2">
        <v>0</v>
      </c>
      <c r="C2125" s="2">
        <v>0</v>
      </c>
      <c r="D2125" s="2">
        <v>0</v>
      </c>
      <c r="E2125" s="2">
        <v>0</v>
      </c>
      <c r="F2125" s="2">
        <v>0</v>
      </c>
      <c r="G2125" s="2">
        <v>0</v>
      </c>
    </row>
    <row r="2126" spans="1:7" s="65" customFormat="1" x14ac:dyDescent="0.25">
      <c r="A2126" s="65">
        <v>212.300000000002</v>
      </c>
      <c r="B2126" s="2">
        <v>0</v>
      </c>
      <c r="C2126" s="2">
        <v>0</v>
      </c>
      <c r="D2126" s="2">
        <v>0</v>
      </c>
      <c r="E2126" s="2">
        <v>0</v>
      </c>
      <c r="F2126" s="2">
        <v>0</v>
      </c>
      <c r="G2126" s="2">
        <v>0</v>
      </c>
    </row>
    <row r="2127" spans="1:7" s="65" customFormat="1" x14ac:dyDescent="0.25">
      <c r="A2127" s="65">
        <v>212.400000000002</v>
      </c>
      <c r="B2127" s="2">
        <v>0</v>
      </c>
      <c r="C2127" s="2">
        <v>0</v>
      </c>
      <c r="D2127" s="2">
        <v>0</v>
      </c>
      <c r="E2127" s="2">
        <v>0</v>
      </c>
      <c r="F2127" s="2">
        <v>0</v>
      </c>
      <c r="G2127" s="2">
        <v>0</v>
      </c>
    </row>
    <row r="2128" spans="1:7" s="65" customFormat="1" x14ac:dyDescent="0.25">
      <c r="A2128" s="65">
        <v>212.50000000000199</v>
      </c>
      <c r="B2128" s="2">
        <v>0</v>
      </c>
      <c r="C2128" s="2">
        <v>0</v>
      </c>
      <c r="D2128" s="2">
        <v>0</v>
      </c>
      <c r="E2128" s="2">
        <v>0</v>
      </c>
      <c r="F2128" s="2">
        <v>0</v>
      </c>
      <c r="G2128" s="2">
        <v>0</v>
      </c>
    </row>
    <row r="2129" spans="1:7" s="65" customFormat="1" x14ac:dyDescent="0.25">
      <c r="A2129" s="65">
        <v>212.60000000000201</v>
      </c>
      <c r="B2129" s="2">
        <v>0</v>
      </c>
      <c r="C2129" s="2">
        <v>0</v>
      </c>
      <c r="D2129" s="2">
        <v>0</v>
      </c>
      <c r="E2129" s="2">
        <v>0</v>
      </c>
      <c r="F2129" s="2">
        <v>0</v>
      </c>
      <c r="G2129" s="2">
        <v>0</v>
      </c>
    </row>
    <row r="2130" spans="1:7" s="65" customFormat="1" x14ac:dyDescent="0.25">
      <c r="A2130" s="65">
        <v>212.70000000000201</v>
      </c>
      <c r="B2130" s="2">
        <v>0</v>
      </c>
      <c r="C2130" s="2">
        <v>0</v>
      </c>
      <c r="D2130" s="2">
        <v>0</v>
      </c>
      <c r="E2130" s="2">
        <v>0</v>
      </c>
      <c r="F2130" s="2">
        <v>0</v>
      </c>
      <c r="G2130" s="2">
        <v>0</v>
      </c>
    </row>
    <row r="2131" spans="1:7" s="65" customFormat="1" x14ac:dyDescent="0.25">
      <c r="A2131" s="65">
        <v>212.800000000002</v>
      </c>
      <c r="B2131" s="2">
        <v>0</v>
      </c>
      <c r="C2131" s="2">
        <v>0</v>
      </c>
      <c r="D2131" s="2">
        <v>0</v>
      </c>
      <c r="E2131" s="2">
        <v>0</v>
      </c>
      <c r="F2131" s="2">
        <v>0</v>
      </c>
      <c r="G2131" s="2">
        <v>0</v>
      </c>
    </row>
    <row r="2132" spans="1:7" s="65" customFormat="1" x14ac:dyDescent="0.25">
      <c r="A2132" s="65">
        <v>212.900000000002</v>
      </c>
      <c r="B2132" s="2">
        <v>0</v>
      </c>
      <c r="C2132" s="2">
        <v>0</v>
      </c>
      <c r="D2132" s="2">
        <v>0</v>
      </c>
      <c r="E2132" s="2">
        <v>0</v>
      </c>
      <c r="F2132" s="2">
        <v>0</v>
      </c>
      <c r="G2132" s="2">
        <v>0</v>
      </c>
    </row>
    <row r="2133" spans="1:7" s="65" customFormat="1" x14ac:dyDescent="0.25">
      <c r="A2133" s="65">
        <v>213.00000000000199</v>
      </c>
      <c r="B2133" s="2">
        <v>0</v>
      </c>
      <c r="C2133" s="2">
        <v>0</v>
      </c>
      <c r="D2133" s="2">
        <v>0</v>
      </c>
      <c r="E2133" s="2">
        <v>0</v>
      </c>
      <c r="F2133" s="2">
        <v>0</v>
      </c>
      <c r="G2133" s="2">
        <v>0</v>
      </c>
    </row>
    <row r="2134" spans="1:7" s="65" customFormat="1" x14ac:dyDescent="0.25">
      <c r="A2134" s="65">
        <v>213.10000000000201</v>
      </c>
      <c r="B2134" s="2">
        <v>0</v>
      </c>
      <c r="C2134" s="2">
        <v>0</v>
      </c>
      <c r="D2134" s="2">
        <v>0</v>
      </c>
      <c r="E2134" s="2">
        <v>0</v>
      </c>
      <c r="F2134" s="2">
        <v>0</v>
      </c>
      <c r="G2134" s="2">
        <v>0</v>
      </c>
    </row>
    <row r="2135" spans="1:7" s="65" customFormat="1" x14ac:dyDescent="0.25">
      <c r="A2135" s="65">
        <v>213.20000000000201</v>
      </c>
      <c r="B2135" s="2">
        <v>0</v>
      </c>
      <c r="C2135" s="2">
        <v>0</v>
      </c>
      <c r="D2135" s="2">
        <v>0</v>
      </c>
      <c r="E2135" s="2">
        <v>0</v>
      </c>
      <c r="F2135" s="2">
        <v>0</v>
      </c>
      <c r="G2135" s="2">
        <v>0</v>
      </c>
    </row>
    <row r="2136" spans="1:7" s="65" customFormat="1" x14ac:dyDescent="0.25">
      <c r="A2136" s="65">
        <v>213.300000000002</v>
      </c>
      <c r="B2136" s="2">
        <v>0</v>
      </c>
      <c r="C2136" s="2">
        <v>0</v>
      </c>
      <c r="D2136" s="2">
        <v>0</v>
      </c>
      <c r="E2136" s="2">
        <v>0</v>
      </c>
      <c r="F2136" s="2">
        <v>0</v>
      </c>
      <c r="G2136" s="2">
        <v>0</v>
      </c>
    </row>
    <row r="2137" spans="1:7" s="65" customFormat="1" x14ac:dyDescent="0.25">
      <c r="A2137" s="65">
        <v>213.400000000002</v>
      </c>
      <c r="B2137" s="2">
        <v>0</v>
      </c>
      <c r="C2137" s="2">
        <v>0</v>
      </c>
      <c r="D2137" s="2">
        <v>0</v>
      </c>
      <c r="E2137" s="2">
        <v>0</v>
      </c>
      <c r="F2137" s="2">
        <v>0</v>
      </c>
      <c r="G2137" s="2">
        <v>0</v>
      </c>
    </row>
    <row r="2138" spans="1:7" s="65" customFormat="1" x14ac:dyDescent="0.25">
      <c r="A2138" s="65">
        <v>213.50000000000199</v>
      </c>
      <c r="B2138" s="2">
        <v>0</v>
      </c>
      <c r="C2138" s="2">
        <v>0</v>
      </c>
      <c r="D2138" s="2">
        <v>0</v>
      </c>
      <c r="E2138" s="2">
        <v>0</v>
      </c>
      <c r="F2138" s="2">
        <v>0</v>
      </c>
      <c r="G2138" s="2">
        <v>0</v>
      </c>
    </row>
    <row r="2139" spans="1:7" s="65" customFormat="1" x14ac:dyDescent="0.25">
      <c r="A2139" s="65">
        <v>213.60000000000201</v>
      </c>
      <c r="B2139" s="2">
        <v>0</v>
      </c>
      <c r="C2139" s="2">
        <v>0</v>
      </c>
      <c r="D2139" s="2">
        <v>0</v>
      </c>
      <c r="E2139" s="2">
        <v>0</v>
      </c>
      <c r="F2139" s="2">
        <v>0</v>
      </c>
      <c r="G2139" s="2">
        <v>0</v>
      </c>
    </row>
    <row r="2140" spans="1:7" s="65" customFormat="1" x14ac:dyDescent="0.25">
      <c r="A2140" s="65">
        <v>213.70000000000201</v>
      </c>
      <c r="B2140" s="2">
        <v>0</v>
      </c>
      <c r="C2140" s="2">
        <v>0</v>
      </c>
      <c r="D2140" s="2">
        <v>0</v>
      </c>
      <c r="E2140" s="2">
        <v>0</v>
      </c>
      <c r="F2140" s="2">
        <v>0</v>
      </c>
      <c r="G2140" s="2">
        <v>0</v>
      </c>
    </row>
    <row r="2141" spans="1:7" s="65" customFormat="1" x14ac:dyDescent="0.25">
      <c r="A2141" s="65">
        <v>213.800000000002</v>
      </c>
      <c r="B2141" s="2">
        <v>0</v>
      </c>
      <c r="C2141" s="2">
        <v>0</v>
      </c>
      <c r="D2141" s="2">
        <v>0</v>
      </c>
      <c r="E2141" s="2">
        <v>0</v>
      </c>
      <c r="F2141" s="2">
        <v>0</v>
      </c>
      <c r="G2141" s="2">
        <v>0</v>
      </c>
    </row>
    <row r="2142" spans="1:7" s="65" customFormat="1" x14ac:dyDescent="0.25">
      <c r="A2142" s="65">
        <v>213.900000000002</v>
      </c>
      <c r="B2142" s="2">
        <v>0</v>
      </c>
      <c r="C2142" s="2">
        <v>0</v>
      </c>
      <c r="D2142" s="2">
        <v>0</v>
      </c>
      <c r="E2142" s="2">
        <v>0</v>
      </c>
      <c r="F2142" s="2">
        <v>0</v>
      </c>
      <c r="G2142" s="2">
        <v>0</v>
      </c>
    </row>
    <row r="2143" spans="1:7" s="65" customFormat="1" x14ac:dyDescent="0.25">
      <c r="A2143" s="65">
        <v>214.00000000000199</v>
      </c>
      <c r="B2143" s="2">
        <v>0</v>
      </c>
      <c r="C2143" s="2">
        <v>0</v>
      </c>
      <c r="D2143" s="2">
        <v>0</v>
      </c>
      <c r="E2143" s="2">
        <v>0</v>
      </c>
      <c r="F2143" s="2">
        <v>0</v>
      </c>
      <c r="G2143" s="2">
        <v>0</v>
      </c>
    </row>
    <row r="2144" spans="1:7" s="65" customFormat="1" x14ac:dyDescent="0.25">
      <c r="A2144" s="65">
        <v>214.10000000000201</v>
      </c>
      <c r="B2144" s="2">
        <v>0</v>
      </c>
      <c r="C2144" s="2">
        <v>0</v>
      </c>
      <c r="D2144" s="2">
        <v>0</v>
      </c>
      <c r="E2144" s="2">
        <v>0</v>
      </c>
      <c r="F2144" s="2">
        <v>0</v>
      </c>
      <c r="G2144" s="2">
        <v>0</v>
      </c>
    </row>
    <row r="2145" spans="1:7" s="65" customFormat="1" x14ac:dyDescent="0.25">
      <c r="A2145" s="65">
        <v>214.20000000000201</v>
      </c>
      <c r="B2145" s="2">
        <v>0</v>
      </c>
      <c r="C2145" s="2">
        <v>0</v>
      </c>
      <c r="D2145" s="2">
        <v>0</v>
      </c>
      <c r="E2145" s="2">
        <v>0</v>
      </c>
      <c r="F2145" s="2">
        <v>0</v>
      </c>
      <c r="G2145" s="2">
        <v>0</v>
      </c>
    </row>
    <row r="2146" spans="1:7" s="65" customFormat="1" x14ac:dyDescent="0.25">
      <c r="A2146" s="65">
        <v>214.300000000002</v>
      </c>
      <c r="B2146" s="2">
        <v>0</v>
      </c>
      <c r="C2146" s="2">
        <v>0</v>
      </c>
      <c r="D2146" s="2">
        <v>0</v>
      </c>
      <c r="E2146" s="2">
        <v>0</v>
      </c>
      <c r="F2146" s="2">
        <v>0</v>
      </c>
      <c r="G2146" s="2">
        <v>0</v>
      </c>
    </row>
    <row r="2147" spans="1:7" s="65" customFormat="1" x14ac:dyDescent="0.25">
      <c r="A2147" s="65">
        <v>214.400000000002</v>
      </c>
      <c r="B2147" s="2">
        <v>0</v>
      </c>
      <c r="C2147" s="2">
        <v>0</v>
      </c>
      <c r="D2147" s="2">
        <v>0</v>
      </c>
      <c r="E2147" s="2">
        <v>0</v>
      </c>
      <c r="F2147" s="2">
        <v>0</v>
      </c>
      <c r="G2147" s="2">
        <v>0</v>
      </c>
    </row>
    <row r="2148" spans="1:7" s="65" customFormat="1" x14ac:dyDescent="0.25">
      <c r="A2148" s="65">
        <v>214.50000000000199</v>
      </c>
      <c r="B2148" s="2">
        <v>0</v>
      </c>
      <c r="C2148" s="2">
        <v>0</v>
      </c>
      <c r="D2148" s="2">
        <v>0</v>
      </c>
      <c r="E2148" s="2">
        <v>0</v>
      </c>
      <c r="F2148" s="2">
        <v>0</v>
      </c>
      <c r="G2148" s="2">
        <v>0</v>
      </c>
    </row>
    <row r="2149" spans="1:7" s="65" customFormat="1" x14ac:dyDescent="0.25">
      <c r="A2149" s="65">
        <v>214.60000000000201</v>
      </c>
      <c r="B2149" s="2">
        <v>0</v>
      </c>
      <c r="C2149" s="2">
        <v>0</v>
      </c>
      <c r="D2149" s="2">
        <v>0</v>
      </c>
      <c r="E2149" s="2">
        <v>0</v>
      </c>
      <c r="F2149" s="2">
        <v>0</v>
      </c>
      <c r="G2149" s="2">
        <v>0</v>
      </c>
    </row>
    <row r="2150" spans="1:7" s="65" customFormat="1" x14ac:dyDescent="0.25">
      <c r="A2150" s="65">
        <v>214.70000000000201</v>
      </c>
      <c r="B2150" s="2">
        <v>0</v>
      </c>
      <c r="C2150" s="2">
        <v>0</v>
      </c>
      <c r="D2150" s="2">
        <v>0</v>
      </c>
      <c r="E2150" s="2">
        <v>0</v>
      </c>
      <c r="F2150" s="2">
        <v>0</v>
      </c>
      <c r="G2150" s="2">
        <v>0</v>
      </c>
    </row>
    <row r="2151" spans="1:7" s="65" customFormat="1" x14ac:dyDescent="0.25">
      <c r="A2151" s="65">
        <v>214.800000000002</v>
      </c>
      <c r="B2151" s="2">
        <v>0</v>
      </c>
      <c r="C2151" s="2">
        <v>0</v>
      </c>
      <c r="D2151" s="2">
        <v>0</v>
      </c>
      <c r="E2151" s="2">
        <v>0</v>
      </c>
      <c r="F2151" s="2">
        <v>0</v>
      </c>
      <c r="G2151" s="2">
        <v>0</v>
      </c>
    </row>
    <row r="2152" spans="1:7" s="65" customFormat="1" x14ac:dyDescent="0.25">
      <c r="A2152" s="65">
        <v>214.900000000002</v>
      </c>
      <c r="B2152" s="2">
        <v>0</v>
      </c>
      <c r="C2152" s="2">
        <v>0</v>
      </c>
      <c r="D2152" s="2">
        <v>0</v>
      </c>
      <c r="E2152" s="2">
        <v>0</v>
      </c>
      <c r="F2152" s="2">
        <v>0</v>
      </c>
      <c r="G2152" s="2">
        <v>0</v>
      </c>
    </row>
    <row r="2153" spans="1:7" s="65" customFormat="1" x14ac:dyDescent="0.25">
      <c r="A2153" s="65">
        <v>215.00000000000199</v>
      </c>
      <c r="B2153" s="2">
        <v>0</v>
      </c>
      <c r="C2153" s="2">
        <v>0</v>
      </c>
      <c r="D2153" s="2">
        <v>0</v>
      </c>
      <c r="E2153" s="2">
        <v>0</v>
      </c>
      <c r="F2153" s="2">
        <v>0</v>
      </c>
      <c r="G2153" s="2">
        <v>0</v>
      </c>
    </row>
    <row r="2154" spans="1:7" s="65" customFormat="1" x14ac:dyDescent="0.25">
      <c r="A2154" s="65">
        <v>215.10000000000201</v>
      </c>
      <c r="B2154" s="2">
        <v>0</v>
      </c>
      <c r="C2154" s="2">
        <v>0</v>
      </c>
      <c r="D2154" s="2">
        <v>0</v>
      </c>
      <c r="E2154" s="2">
        <v>0</v>
      </c>
      <c r="F2154" s="2">
        <v>0</v>
      </c>
      <c r="G2154" s="2">
        <v>0</v>
      </c>
    </row>
    <row r="2155" spans="1:7" s="65" customFormat="1" x14ac:dyDescent="0.25">
      <c r="A2155" s="65">
        <v>215.20000000000201</v>
      </c>
      <c r="B2155" s="2">
        <v>0</v>
      </c>
      <c r="C2155" s="2">
        <v>0</v>
      </c>
      <c r="D2155" s="2">
        <v>0</v>
      </c>
      <c r="E2155" s="2">
        <v>0</v>
      </c>
      <c r="F2155" s="2">
        <v>0</v>
      </c>
      <c r="G2155" s="2">
        <v>0</v>
      </c>
    </row>
    <row r="2156" spans="1:7" s="65" customFormat="1" x14ac:dyDescent="0.25">
      <c r="A2156" s="65">
        <v>215.300000000002</v>
      </c>
      <c r="B2156" s="2">
        <v>0</v>
      </c>
      <c r="C2156" s="2">
        <v>0</v>
      </c>
      <c r="D2156" s="2">
        <v>0</v>
      </c>
      <c r="E2156" s="2">
        <v>0</v>
      </c>
      <c r="F2156" s="2">
        <v>0</v>
      </c>
      <c r="G2156" s="2">
        <v>0</v>
      </c>
    </row>
    <row r="2157" spans="1:7" s="65" customFormat="1" x14ac:dyDescent="0.25">
      <c r="A2157" s="65">
        <v>215.400000000002</v>
      </c>
      <c r="B2157" s="2">
        <v>0</v>
      </c>
      <c r="C2157" s="2">
        <v>0</v>
      </c>
      <c r="D2157" s="2">
        <v>0</v>
      </c>
      <c r="E2157" s="2">
        <v>0</v>
      </c>
      <c r="F2157" s="2">
        <v>0</v>
      </c>
      <c r="G2157" s="2">
        <v>0</v>
      </c>
    </row>
    <row r="2158" spans="1:7" s="65" customFormat="1" x14ac:dyDescent="0.25">
      <c r="A2158" s="65">
        <v>215.50000000000199</v>
      </c>
      <c r="B2158" s="2">
        <v>0</v>
      </c>
      <c r="C2158" s="2">
        <v>0</v>
      </c>
      <c r="D2158" s="2">
        <v>0</v>
      </c>
      <c r="E2158" s="2">
        <v>0</v>
      </c>
      <c r="F2158" s="2">
        <v>0</v>
      </c>
      <c r="G2158" s="2">
        <v>0</v>
      </c>
    </row>
    <row r="2159" spans="1:7" s="65" customFormat="1" x14ac:dyDescent="0.25">
      <c r="A2159" s="65">
        <v>215.60000000000201</v>
      </c>
      <c r="B2159" s="2">
        <v>0</v>
      </c>
      <c r="C2159" s="2">
        <v>0</v>
      </c>
      <c r="D2159" s="2">
        <v>0</v>
      </c>
      <c r="E2159" s="2">
        <v>0</v>
      </c>
      <c r="F2159" s="2">
        <v>0</v>
      </c>
      <c r="G2159" s="2">
        <v>0</v>
      </c>
    </row>
    <row r="2160" spans="1:7" s="65" customFormat="1" x14ac:dyDescent="0.25">
      <c r="A2160" s="65">
        <v>215.70000000000201</v>
      </c>
      <c r="B2160" s="2">
        <v>0</v>
      </c>
      <c r="C2160" s="2">
        <v>0</v>
      </c>
      <c r="D2160" s="2">
        <v>0</v>
      </c>
      <c r="E2160" s="2">
        <v>0</v>
      </c>
      <c r="F2160" s="2">
        <v>0</v>
      </c>
      <c r="G2160" s="2">
        <v>0</v>
      </c>
    </row>
    <row r="2161" spans="1:7" s="65" customFormat="1" x14ac:dyDescent="0.25">
      <c r="A2161" s="65">
        <v>215.800000000002</v>
      </c>
      <c r="B2161" s="2">
        <v>0</v>
      </c>
      <c r="C2161" s="2">
        <v>0</v>
      </c>
      <c r="D2161" s="2">
        <v>0</v>
      </c>
      <c r="E2161" s="2">
        <v>0</v>
      </c>
      <c r="F2161" s="2">
        <v>0</v>
      </c>
      <c r="G2161" s="2">
        <v>0</v>
      </c>
    </row>
    <row r="2162" spans="1:7" s="65" customFormat="1" x14ac:dyDescent="0.25">
      <c r="A2162" s="65">
        <v>215.900000000002</v>
      </c>
      <c r="B2162" s="2">
        <v>0</v>
      </c>
      <c r="C2162" s="2">
        <v>0</v>
      </c>
      <c r="D2162" s="2">
        <v>0</v>
      </c>
      <c r="E2162" s="2">
        <v>0</v>
      </c>
      <c r="F2162" s="2">
        <v>0</v>
      </c>
      <c r="G2162" s="2">
        <v>0</v>
      </c>
    </row>
    <row r="2163" spans="1:7" s="65" customFormat="1" x14ac:dyDescent="0.25">
      <c r="A2163" s="65">
        <v>216.00000000000199</v>
      </c>
      <c r="B2163" s="2">
        <v>0</v>
      </c>
      <c r="C2163" s="2">
        <v>0</v>
      </c>
      <c r="D2163" s="2">
        <v>0</v>
      </c>
      <c r="E2163" s="2">
        <v>0</v>
      </c>
      <c r="F2163" s="2">
        <v>0</v>
      </c>
      <c r="G2163" s="2">
        <v>0</v>
      </c>
    </row>
    <row r="2164" spans="1:7" s="65" customFormat="1" x14ac:dyDescent="0.25">
      <c r="A2164" s="65">
        <v>216.10000000000201</v>
      </c>
      <c r="B2164" s="2">
        <v>0</v>
      </c>
      <c r="C2164" s="2">
        <v>0</v>
      </c>
      <c r="D2164" s="2">
        <v>0</v>
      </c>
      <c r="E2164" s="2">
        <v>0</v>
      </c>
      <c r="F2164" s="2">
        <v>0</v>
      </c>
      <c r="G2164" s="2">
        <v>0</v>
      </c>
    </row>
    <row r="2165" spans="1:7" s="65" customFormat="1" x14ac:dyDescent="0.25">
      <c r="A2165" s="65">
        <v>216.20000000000201</v>
      </c>
      <c r="B2165" s="2">
        <v>0</v>
      </c>
      <c r="C2165" s="2">
        <v>0</v>
      </c>
      <c r="D2165" s="2">
        <v>0</v>
      </c>
      <c r="E2165" s="2">
        <v>0</v>
      </c>
      <c r="F2165" s="2">
        <v>0</v>
      </c>
      <c r="G2165" s="2">
        <v>0</v>
      </c>
    </row>
    <row r="2166" spans="1:7" s="65" customFormat="1" x14ac:dyDescent="0.25">
      <c r="A2166" s="65">
        <v>216.300000000002</v>
      </c>
      <c r="B2166" s="2">
        <v>0</v>
      </c>
      <c r="C2166" s="2">
        <v>0</v>
      </c>
      <c r="D2166" s="2">
        <v>0</v>
      </c>
      <c r="E2166" s="2">
        <v>0</v>
      </c>
      <c r="F2166" s="2">
        <v>0</v>
      </c>
      <c r="G2166" s="2">
        <v>0</v>
      </c>
    </row>
    <row r="2167" spans="1:7" s="65" customFormat="1" x14ac:dyDescent="0.25">
      <c r="A2167" s="65">
        <v>216.400000000002</v>
      </c>
      <c r="B2167" s="2">
        <v>0</v>
      </c>
      <c r="C2167" s="2">
        <v>0</v>
      </c>
      <c r="D2167" s="2">
        <v>0</v>
      </c>
      <c r="E2167" s="2">
        <v>0</v>
      </c>
      <c r="F2167" s="2">
        <v>0</v>
      </c>
      <c r="G2167" s="2">
        <v>0</v>
      </c>
    </row>
    <row r="2168" spans="1:7" s="65" customFormat="1" x14ac:dyDescent="0.25">
      <c r="A2168" s="65">
        <v>216.50000000000199</v>
      </c>
      <c r="B2168" s="2">
        <v>0</v>
      </c>
      <c r="C2168" s="2">
        <v>0</v>
      </c>
      <c r="D2168" s="2">
        <v>0</v>
      </c>
      <c r="E2168" s="2">
        <v>0</v>
      </c>
      <c r="F2168" s="2">
        <v>0</v>
      </c>
      <c r="G2168" s="2">
        <v>0</v>
      </c>
    </row>
    <row r="2169" spans="1:7" s="65" customFormat="1" x14ac:dyDescent="0.25">
      <c r="A2169" s="65">
        <v>216.60000000000201</v>
      </c>
      <c r="B2169" s="2">
        <v>0</v>
      </c>
      <c r="C2169" s="2">
        <v>0</v>
      </c>
      <c r="D2169" s="2">
        <v>0</v>
      </c>
      <c r="E2169" s="2">
        <v>0</v>
      </c>
      <c r="F2169" s="2">
        <v>0</v>
      </c>
      <c r="G2169" s="2">
        <v>0</v>
      </c>
    </row>
    <row r="2170" spans="1:7" s="65" customFormat="1" x14ac:dyDescent="0.25">
      <c r="A2170" s="65">
        <v>216.70000000000201</v>
      </c>
      <c r="B2170" s="2">
        <v>0</v>
      </c>
      <c r="C2170" s="2">
        <v>0</v>
      </c>
      <c r="D2170" s="2">
        <v>0</v>
      </c>
      <c r="E2170" s="2">
        <v>0</v>
      </c>
      <c r="F2170" s="2">
        <v>0</v>
      </c>
      <c r="G2170" s="2">
        <v>0</v>
      </c>
    </row>
    <row r="2171" spans="1:7" s="65" customFormat="1" x14ac:dyDescent="0.25">
      <c r="A2171" s="65">
        <v>216.800000000002</v>
      </c>
      <c r="B2171" s="2">
        <v>0</v>
      </c>
      <c r="C2171" s="2">
        <v>0</v>
      </c>
      <c r="D2171" s="2">
        <v>0</v>
      </c>
      <c r="E2171" s="2">
        <v>0</v>
      </c>
      <c r="F2171" s="2">
        <v>0</v>
      </c>
      <c r="G2171" s="2">
        <v>0</v>
      </c>
    </row>
    <row r="2172" spans="1:7" s="65" customFormat="1" x14ac:dyDescent="0.25">
      <c r="A2172" s="65">
        <v>216.900000000002</v>
      </c>
      <c r="B2172" s="2">
        <v>0</v>
      </c>
      <c r="C2172" s="2">
        <v>0</v>
      </c>
      <c r="D2172" s="2">
        <v>0</v>
      </c>
      <c r="E2172" s="2">
        <v>0</v>
      </c>
      <c r="F2172" s="2">
        <v>0</v>
      </c>
      <c r="G2172" s="2">
        <v>0</v>
      </c>
    </row>
    <row r="2173" spans="1:7" s="65" customFormat="1" x14ac:dyDescent="0.25">
      <c r="A2173" s="65">
        <v>217.00000000000199</v>
      </c>
      <c r="B2173" s="2">
        <v>0</v>
      </c>
      <c r="C2173" s="2">
        <v>0</v>
      </c>
      <c r="D2173" s="2">
        <v>0</v>
      </c>
      <c r="E2173" s="2">
        <v>0</v>
      </c>
      <c r="F2173" s="2">
        <v>0</v>
      </c>
      <c r="G2173" s="2">
        <v>0</v>
      </c>
    </row>
    <row r="2174" spans="1:7" s="65" customFormat="1" x14ac:dyDescent="0.25">
      <c r="A2174" s="65">
        <v>217.10000000000201</v>
      </c>
      <c r="B2174" s="2">
        <v>0</v>
      </c>
      <c r="C2174" s="2">
        <v>0</v>
      </c>
      <c r="D2174" s="2">
        <v>0</v>
      </c>
      <c r="E2174" s="2">
        <v>0</v>
      </c>
      <c r="F2174" s="2">
        <v>0</v>
      </c>
      <c r="G2174" s="2">
        <v>0</v>
      </c>
    </row>
    <row r="2175" spans="1:7" s="65" customFormat="1" x14ac:dyDescent="0.25">
      <c r="A2175" s="65">
        <v>217.20000000000201</v>
      </c>
      <c r="B2175" s="2">
        <v>0</v>
      </c>
      <c r="C2175" s="2">
        <v>0</v>
      </c>
      <c r="D2175" s="2">
        <v>0</v>
      </c>
      <c r="E2175" s="2">
        <v>0</v>
      </c>
      <c r="F2175" s="2">
        <v>0</v>
      </c>
      <c r="G2175" s="2">
        <v>0</v>
      </c>
    </row>
    <row r="2176" spans="1:7" s="65" customFormat="1" x14ac:dyDescent="0.25">
      <c r="A2176" s="65">
        <v>217.300000000002</v>
      </c>
      <c r="B2176" s="2">
        <v>0</v>
      </c>
      <c r="C2176" s="2">
        <v>0</v>
      </c>
      <c r="D2176" s="2">
        <v>0</v>
      </c>
      <c r="E2176" s="2">
        <v>0</v>
      </c>
      <c r="F2176" s="2">
        <v>0</v>
      </c>
      <c r="G2176" s="2">
        <v>0</v>
      </c>
    </row>
    <row r="2177" spans="1:7" s="65" customFormat="1" x14ac:dyDescent="0.25">
      <c r="A2177" s="65">
        <v>217.400000000002</v>
      </c>
      <c r="B2177" s="2">
        <v>0</v>
      </c>
      <c r="C2177" s="2">
        <v>0</v>
      </c>
      <c r="D2177" s="2">
        <v>0</v>
      </c>
      <c r="E2177" s="2">
        <v>0</v>
      </c>
      <c r="F2177" s="2">
        <v>0</v>
      </c>
      <c r="G2177" s="2">
        <v>0</v>
      </c>
    </row>
    <row r="2178" spans="1:7" s="65" customFormat="1" x14ac:dyDescent="0.25">
      <c r="A2178" s="65">
        <v>217.50000000000199</v>
      </c>
      <c r="B2178" s="2">
        <v>0</v>
      </c>
      <c r="C2178" s="2">
        <v>0</v>
      </c>
      <c r="D2178" s="2">
        <v>0</v>
      </c>
      <c r="E2178" s="2">
        <v>0</v>
      </c>
      <c r="F2178" s="2">
        <v>0</v>
      </c>
      <c r="G2178" s="2">
        <v>0</v>
      </c>
    </row>
    <row r="2179" spans="1:7" s="65" customFormat="1" x14ac:dyDescent="0.25">
      <c r="A2179" s="65">
        <v>217.60000000000201</v>
      </c>
      <c r="B2179" s="2">
        <v>0</v>
      </c>
      <c r="C2179" s="2">
        <v>0</v>
      </c>
      <c r="D2179" s="2">
        <v>0</v>
      </c>
      <c r="E2179" s="2">
        <v>0</v>
      </c>
      <c r="F2179" s="2">
        <v>0</v>
      </c>
      <c r="G2179" s="2">
        <v>0</v>
      </c>
    </row>
    <row r="2180" spans="1:7" s="65" customFormat="1" x14ac:dyDescent="0.25">
      <c r="A2180" s="65">
        <v>217.70000000000201</v>
      </c>
      <c r="B2180" s="2">
        <v>0</v>
      </c>
      <c r="C2180" s="2">
        <v>0</v>
      </c>
      <c r="D2180" s="2">
        <v>0</v>
      </c>
      <c r="E2180" s="2">
        <v>0</v>
      </c>
      <c r="F2180" s="2">
        <v>0</v>
      </c>
      <c r="G2180" s="2">
        <v>0</v>
      </c>
    </row>
    <row r="2181" spans="1:7" s="65" customFormat="1" x14ac:dyDescent="0.25">
      <c r="A2181" s="65">
        <v>217.800000000002</v>
      </c>
      <c r="B2181" s="2">
        <v>0</v>
      </c>
      <c r="C2181" s="2">
        <v>0</v>
      </c>
      <c r="D2181" s="2">
        <v>0</v>
      </c>
      <c r="E2181" s="2">
        <v>0</v>
      </c>
      <c r="F2181" s="2">
        <v>0</v>
      </c>
      <c r="G2181" s="2">
        <v>0</v>
      </c>
    </row>
    <row r="2182" spans="1:7" s="65" customFormat="1" x14ac:dyDescent="0.25">
      <c r="A2182" s="65">
        <v>217.900000000002</v>
      </c>
      <c r="B2182" s="2">
        <v>0</v>
      </c>
      <c r="C2182" s="2">
        <v>0</v>
      </c>
      <c r="D2182" s="2">
        <v>0</v>
      </c>
      <c r="E2182" s="2">
        <v>0</v>
      </c>
      <c r="F2182" s="2">
        <v>0</v>
      </c>
      <c r="G2182" s="2">
        <v>0</v>
      </c>
    </row>
    <row r="2183" spans="1:7" s="65" customFormat="1" x14ac:dyDescent="0.25">
      <c r="A2183" s="65">
        <v>218.00000000000199</v>
      </c>
      <c r="B2183" s="2">
        <v>0</v>
      </c>
      <c r="C2183" s="2">
        <v>0</v>
      </c>
      <c r="D2183" s="2">
        <v>0</v>
      </c>
      <c r="E2183" s="2">
        <v>0</v>
      </c>
      <c r="F2183" s="2">
        <v>0</v>
      </c>
      <c r="G2183" s="2">
        <v>0</v>
      </c>
    </row>
    <row r="2184" spans="1:7" s="65" customFormat="1" x14ac:dyDescent="0.25">
      <c r="A2184" s="65">
        <v>218.10000000000201</v>
      </c>
      <c r="B2184" s="2">
        <v>0</v>
      </c>
      <c r="C2184" s="2">
        <v>0</v>
      </c>
      <c r="D2184" s="2">
        <v>0</v>
      </c>
      <c r="E2184" s="2">
        <v>0</v>
      </c>
      <c r="F2184" s="2">
        <v>0</v>
      </c>
      <c r="G2184" s="2">
        <v>0</v>
      </c>
    </row>
    <row r="2185" spans="1:7" s="65" customFormat="1" x14ac:dyDescent="0.25">
      <c r="A2185" s="65">
        <v>218.20000000000201</v>
      </c>
      <c r="B2185" s="2">
        <v>0</v>
      </c>
      <c r="C2185" s="2">
        <v>0</v>
      </c>
      <c r="D2185" s="2">
        <v>0</v>
      </c>
      <c r="E2185" s="2">
        <v>0</v>
      </c>
      <c r="F2185" s="2">
        <v>0</v>
      </c>
      <c r="G2185" s="2">
        <v>0</v>
      </c>
    </row>
    <row r="2186" spans="1:7" s="65" customFormat="1" x14ac:dyDescent="0.25">
      <c r="A2186" s="65">
        <v>218.300000000002</v>
      </c>
      <c r="B2186" s="2">
        <v>0</v>
      </c>
      <c r="C2186" s="2">
        <v>0</v>
      </c>
      <c r="D2186" s="2">
        <v>0</v>
      </c>
      <c r="E2186" s="2">
        <v>0</v>
      </c>
      <c r="F2186" s="2">
        <v>0</v>
      </c>
      <c r="G2186" s="2">
        <v>0</v>
      </c>
    </row>
    <row r="2187" spans="1:7" s="65" customFormat="1" x14ac:dyDescent="0.25">
      <c r="A2187" s="65">
        <v>218.400000000002</v>
      </c>
      <c r="B2187" s="2">
        <v>0</v>
      </c>
      <c r="C2187" s="2">
        <v>0</v>
      </c>
      <c r="D2187" s="2">
        <v>0</v>
      </c>
      <c r="E2187" s="2">
        <v>0</v>
      </c>
      <c r="F2187" s="2">
        <v>0</v>
      </c>
      <c r="G2187" s="2">
        <v>0</v>
      </c>
    </row>
    <row r="2188" spans="1:7" s="65" customFormat="1" x14ac:dyDescent="0.25">
      <c r="A2188" s="65">
        <v>218.50000000000199</v>
      </c>
      <c r="B2188" s="2">
        <v>0</v>
      </c>
      <c r="C2188" s="2">
        <v>0</v>
      </c>
      <c r="D2188" s="2">
        <v>0</v>
      </c>
      <c r="E2188" s="2">
        <v>0</v>
      </c>
      <c r="F2188" s="2">
        <v>0</v>
      </c>
      <c r="G2188" s="2">
        <v>0</v>
      </c>
    </row>
    <row r="2189" spans="1:7" s="65" customFormat="1" x14ac:dyDescent="0.25">
      <c r="A2189" s="65">
        <v>218.60000000000201</v>
      </c>
      <c r="B2189" s="2">
        <v>0</v>
      </c>
      <c r="C2189" s="2">
        <v>0</v>
      </c>
      <c r="D2189" s="2">
        <v>0</v>
      </c>
      <c r="E2189" s="2">
        <v>0</v>
      </c>
      <c r="F2189" s="2">
        <v>0</v>
      </c>
      <c r="G2189" s="2">
        <v>0</v>
      </c>
    </row>
    <row r="2190" spans="1:7" s="65" customFormat="1" x14ac:dyDescent="0.25">
      <c r="A2190" s="65">
        <v>218.70000000000201</v>
      </c>
      <c r="B2190" s="2">
        <v>0</v>
      </c>
      <c r="C2190" s="2">
        <v>0</v>
      </c>
      <c r="D2190" s="2">
        <v>0</v>
      </c>
      <c r="E2190" s="2">
        <v>0</v>
      </c>
      <c r="F2190" s="2">
        <v>0</v>
      </c>
      <c r="G2190" s="2">
        <v>0</v>
      </c>
    </row>
    <row r="2191" spans="1:7" s="65" customFormat="1" x14ac:dyDescent="0.25">
      <c r="A2191" s="65">
        <v>218.800000000002</v>
      </c>
      <c r="B2191" s="2">
        <v>0</v>
      </c>
      <c r="C2191" s="2">
        <v>0</v>
      </c>
      <c r="D2191" s="2">
        <v>0</v>
      </c>
      <c r="E2191" s="2">
        <v>0</v>
      </c>
      <c r="F2191" s="2">
        <v>0</v>
      </c>
      <c r="G2191" s="2">
        <v>0</v>
      </c>
    </row>
    <row r="2192" spans="1:7" s="65" customFormat="1" x14ac:dyDescent="0.25">
      <c r="A2192" s="65">
        <v>218.900000000002</v>
      </c>
      <c r="B2192" s="2">
        <v>0</v>
      </c>
      <c r="C2192" s="2">
        <v>0</v>
      </c>
      <c r="D2192" s="2">
        <v>0</v>
      </c>
      <c r="E2192" s="2">
        <v>0</v>
      </c>
      <c r="F2192" s="2">
        <v>0</v>
      </c>
      <c r="G2192" s="2">
        <v>0</v>
      </c>
    </row>
    <row r="2193" spans="1:7" s="65" customFormat="1" x14ac:dyDescent="0.25">
      <c r="A2193" s="65">
        <v>219.00000000000199</v>
      </c>
      <c r="B2193" s="2">
        <v>0</v>
      </c>
      <c r="C2193" s="2">
        <v>0</v>
      </c>
      <c r="D2193" s="2">
        <v>0</v>
      </c>
      <c r="E2193" s="2">
        <v>0</v>
      </c>
      <c r="F2193" s="2">
        <v>0</v>
      </c>
      <c r="G2193" s="2">
        <v>0</v>
      </c>
    </row>
    <row r="2194" spans="1:7" s="65" customFormat="1" x14ac:dyDescent="0.25">
      <c r="A2194" s="65">
        <v>219.10000000000201</v>
      </c>
      <c r="B2194" s="2">
        <v>0</v>
      </c>
      <c r="C2194" s="2">
        <v>0</v>
      </c>
      <c r="D2194" s="2">
        <v>0</v>
      </c>
      <c r="E2194" s="2">
        <v>0</v>
      </c>
      <c r="F2194" s="2">
        <v>0</v>
      </c>
      <c r="G2194" s="2">
        <v>0</v>
      </c>
    </row>
    <row r="2195" spans="1:7" s="65" customFormat="1" x14ac:dyDescent="0.25">
      <c r="A2195" s="65">
        <v>219.20000000000201</v>
      </c>
      <c r="B2195" s="2">
        <v>0</v>
      </c>
      <c r="C2195" s="2">
        <v>0</v>
      </c>
      <c r="D2195" s="2">
        <v>0</v>
      </c>
      <c r="E2195" s="2">
        <v>0</v>
      </c>
      <c r="F2195" s="2">
        <v>0</v>
      </c>
      <c r="G2195" s="2">
        <v>0</v>
      </c>
    </row>
    <row r="2196" spans="1:7" s="65" customFormat="1" x14ac:dyDescent="0.25">
      <c r="A2196" s="65">
        <v>219.300000000002</v>
      </c>
      <c r="B2196" s="2">
        <v>0</v>
      </c>
      <c r="C2196" s="2">
        <v>0</v>
      </c>
      <c r="D2196" s="2">
        <v>0</v>
      </c>
      <c r="E2196" s="2">
        <v>0</v>
      </c>
      <c r="F2196" s="2">
        <v>0</v>
      </c>
      <c r="G2196" s="2">
        <v>0</v>
      </c>
    </row>
    <row r="2197" spans="1:7" s="65" customFormat="1" x14ac:dyDescent="0.25">
      <c r="A2197" s="65">
        <v>219.400000000002</v>
      </c>
      <c r="B2197" s="2">
        <v>0</v>
      </c>
      <c r="C2197" s="2">
        <v>0</v>
      </c>
      <c r="D2197" s="2">
        <v>0</v>
      </c>
      <c r="E2197" s="2">
        <v>0</v>
      </c>
      <c r="F2197" s="2">
        <v>0</v>
      </c>
      <c r="G2197" s="2">
        <v>0</v>
      </c>
    </row>
    <row r="2198" spans="1:7" s="65" customFormat="1" x14ac:dyDescent="0.25">
      <c r="A2198" s="65">
        <v>219.50000000000199</v>
      </c>
      <c r="B2198" s="2">
        <v>0</v>
      </c>
      <c r="C2198" s="2">
        <v>0</v>
      </c>
      <c r="D2198" s="2">
        <v>0</v>
      </c>
      <c r="E2198" s="2">
        <v>0</v>
      </c>
      <c r="F2198" s="2">
        <v>0</v>
      </c>
      <c r="G2198" s="2">
        <v>0</v>
      </c>
    </row>
    <row r="2199" spans="1:7" s="65" customFormat="1" x14ac:dyDescent="0.25">
      <c r="A2199" s="65">
        <v>219.60000000000201</v>
      </c>
      <c r="B2199" s="2">
        <v>0</v>
      </c>
      <c r="C2199" s="2">
        <v>0</v>
      </c>
      <c r="D2199" s="2">
        <v>0</v>
      </c>
      <c r="E2199" s="2">
        <v>0</v>
      </c>
      <c r="F2199" s="2">
        <v>0</v>
      </c>
      <c r="G2199" s="2">
        <v>0</v>
      </c>
    </row>
    <row r="2200" spans="1:7" s="65" customFormat="1" x14ac:dyDescent="0.25">
      <c r="A2200" s="65">
        <v>219.70000000000201</v>
      </c>
      <c r="B2200" s="2">
        <v>0</v>
      </c>
      <c r="C2200" s="2">
        <v>0</v>
      </c>
      <c r="D2200" s="2">
        <v>0</v>
      </c>
      <c r="E2200" s="2">
        <v>0</v>
      </c>
      <c r="F2200" s="2">
        <v>0</v>
      </c>
      <c r="G2200" s="2">
        <v>0</v>
      </c>
    </row>
    <row r="2201" spans="1:7" s="65" customFormat="1" x14ac:dyDescent="0.25">
      <c r="A2201" s="65">
        <v>219.800000000002</v>
      </c>
      <c r="B2201" s="2">
        <v>0</v>
      </c>
      <c r="C2201" s="2">
        <v>0</v>
      </c>
      <c r="D2201" s="2">
        <v>0</v>
      </c>
      <c r="E2201" s="2">
        <v>0</v>
      </c>
      <c r="F2201" s="2">
        <v>0</v>
      </c>
      <c r="G2201" s="2">
        <v>0</v>
      </c>
    </row>
    <row r="2202" spans="1:7" s="65" customFormat="1" x14ac:dyDescent="0.25">
      <c r="A2202" s="65">
        <v>219.900000000002</v>
      </c>
      <c r="B2202" s="2">
        <v>0</v>
      </c>
      <c r="C2202" s="2">
        <v>0</v>
      </c>
      <c r="D2202" s="2">
        <v>0</v>
      </c>
      <c r="E2202" s="2">
        <v>0</v>
      </c>
      <c r="F2202" s="2">
        <v>0</v>
      </c>
      <c r="G2202" s="2">
        <v>0</v>
      </c>
    </row>
    <row r="2203" spans="1:7" s="65" customFormat="1" x14ac:dyDescent="0.25">
      <c r="A2203" s="65">
        <v>220.00000000000199</v>
      </c>
      <c r="B2203" s="2">
        <v>0</v>
      </c>
      <c r="C2203" s="2">
        <v>0</v>
      </c>
      <c r="D2203" s="2">
        <v>0</v>
      </c>
      <c r="E2203" s="2">
        <v>0</v>
      </c>
      <c r="F2203" s="2">
        <v>0</v>
      </c>
      <c r="G2203" s="2">
        <v>0</v>
      </c>
    </row>
    <row r="2204" spans="1:7" s="65" customFormat="1" x14ac:dyDescent="0.25">
      <c r="A2204" s="65">
        <v>220.10000000000201</v>
      </c>
      <c r="B2204" s="2">
        <v>0</v>
      </c>
      <c r="C2204" s="2">
        <v>0</v>
      </c>
      <c r="D2204" s="2">
        <v>0</v>
      </c>
      <c r="E2204" s="2">
        <v>0</v>
      </c>
      <c r="F2204" s="2">
        <v>0</v>
      </c>
      <c r="G2204" s="2">
        <v>0</v>
      </c>
    </row>
    <row r="2205" spans="1:7" s="65" customFormat="1" x14ac:dyDescent="0.25">
      <c r="A2205" s="65">
        <v>220.20000000000201</v>
      </c>
      <c r="B2205" s="2">
        <v>0</v>
      </c>
      <c r="C2205" s="2">
        <v>0</v>
      </c>
      <c r="D2205" s="2">
        <v>0</v>
      </c>
      <c r="E2205" s="2">
        <v>0</v>
      </c>
      <c r="F2205" s="2">
        <v>0</v>
      </c>
      <c r="G2205" s="2">
        <v>0</v>
      </c>
    </row>
    <row r="2206" spans="1:7" s="65" customFormat="1" x14ac:dyDescent="0.25">
      <c r="A2206" s="65">
        <v>220.300000000002</v>
      </c>
      <c r="B2206" s="2">
        <v>0</v>
      </c>
      <c r="C2206" s="2">
        <v>0</v>
      </c>
      <c r="D2206" s="2">
        <v>0</v>
      </c>
      <c r="E2206" s="2">
        <v>0</v>
      </c>
      <c r="F2206" s="2">
        <v>0</v>
      </c>
      <c r="G2206" s="2">
        <v>0</v>
      </c>
    </row>
    <row r="2207" spans="1:7" s="65" customFormat="1" x14ac:dyDescent="0.25">
      <c r="A2207" s="65">
        <v>220.400000000002</v>
      </c>
      <c r="B2207" s="2">
        <v>0</v>
      </c>
      <c r="C2207" s="2">
        <v>0</v>
      </c>
      <c r="D2207" s="2">
        <v>0</v>
      </c>
      <c r="E2207" s="2">
        <v>0</v>
      </c>
      <c r="F2207" s="2">
        <v>0</v>
      </c>
      <c r="G2207" s="2">
        <v>0</v>
      </c>
    </row>
    <row r="2208" spans="1:7" s="65" customFormat="1" x14ac:dyDescent="0.25">
      <c r="A2208" s="65">
        <v>220.50000000000199</v>
      </c>
      <c r="B2208" s="2">
        <v>0</v>
      </c>
      <c r="C2208" s="2">
        <v>0</v>
      </c>
      <c r="D2208" s="2">
        <v>0</v>
      </c>
      <c r="E2208" s="2">
        <v>0</v>
      </c>
      <c r="F2208" s="2">
        <v>0</v>
      </c>
      <c r="G2208" s="2">
        <v>0</v>
      </c>
    </row>
    <row r="2209" spans="1:7" s="65" customFormat="1" x14ac:dyDescent="0.25">
      <c r="A2209" s="65">
        <v>220.60000000000201</v>
      </c>
      <c r="B2209" s="2">
        <v>0</v>
      </c>
      <c r="C2209" s="2">
        <v>0</v>
      </c>
      <c r="D2209" s="2">
        <v>0</v>
      </c>
      <c r="E2209" s="2">
        <v>0</v>
      </c>
      <c r="F2209" s="2">
        <v>0</v>
      </c>
      <c r="G2209" s="2">
        <v>0</v>
      </c>
    </row>
    <row r="2210" spans="1:7" s="65" customFormat="1" x14ac:dyDescent="0.25">
      <c r="A2210" s="65">
        <v>220.70000000000201</v>
      </c>
      <c r="B2210" s="2">
        <v>0</v>
      </c>
      <c r="C2210" s="2">
        <v>0</v>
      </c>
      <c r="D2210" s="2">
        <v>0</v>
      </c>
      <c r="E2210" s="2">
        <v>0</v>
      </c>
      <c r="F2210" s="2">
        <v>0</v>
      </c>
      <c r="G2210" s="2">
        <v>0</v>
      </c>
    </row>
    <row r="2211" spans="1:7" s="65" customFormat="1" x14ac:dyDescent="0.25">
      <c r="A2211" s="65">
        <v>220.800000000002</v>
      </c>
      <c r="B2211" s="2">
        <v>0</v>
      </c>
      <c r="C2211" s="2">
        <v>0</v>
      </c>
      <c r="D2211" s="2">
        <v>0</v>
      </c>
      <c r="E2211" s="2">
        <v>0</v>
      </c>
      <c r="F2211" s="2">
        <v>0</v>
      </c>
      <c r="G2211" s="2">
        <v>0</v>
      </c>
    </row>
    <row r="2212" spans="1:7" s="65" customFormat="1" x14ac:dyDescent="0.25">
      <c r="A2212" s="65">
        <v>220.900000000002</v>
      </c>
      <c r="B2212" s="2">
        <v>0</v>
      </c>
      <c r="C2212" s="2">
        <v>0</v>
      </c>
      <c r="D2212" s="2">
        <v>0</v>
      </c>
      <c r="E2212" s="2">
        <v>0</v>
      </c>
      <c r="F2212" s="2">
        <v>0</v>
      </c>
      <c r="G2212" s="2">
        <v>0</v>
      </c>
    </row>
    <row r="2213" spans="1:7" s="65" customFormat="1" x14ac:dyDescent="0.25">
      <c r="A2213" s="65">
        <v>221.00000000000199</v>
      </c>
      <c r="B2213" s="2">
        <v>0</v>
      </c>
      <c r="C2213" s="2">
        <v>0</v>
      </c>
      <c r="D2213" s="2">
        <v>0</v>
      </c>
      <c r="E2213" s="2">
        <v>0</v>
      </c>
      <c r="F2213" s="2">
        <v>0</v>
      </c>
      <c r="G2213" s="2">
        <v>0</v>
      </c>
    </row>
    <row r="2214" spans="1:7" s="65" customFormat="1" x14ac:dyDescent="0.25">
      <c r="A2214" s="65">
        <v>221.10000000000201</v>
      </c>
      <c r="B2214" s="2">
        <v>0</v>
      </c>
      <c r="C2214" s="2">
        <v>0</v>
      </c>
      <c r="D2214" s="2">
        <v>0</v>
      </c>
      <c r="E2214" s="2">
        <v>0</v>
      </c>
      <c r="F2214" s="2">
        <v>0</v>
      </c>
      <c r="G2214" s="2">
        <v>0</v>
      </c>
    </row>
    <row r="2215" spans="1:7" s="65" customFormat="1" x14ac:dyDescent="0.25">
      <c r="A2215" s="65">
        <v>221.20000000000201</v>
      </c>
      <c r="B2215" s="2">
        <v>0</v>
      </c>
      <c r="C2215" s="2">
        <v>0</v>
      </c>
      <c r="D2215" s="2">
        <v>0</v>
      </c>
      <c r="E2215" s="2">
        <v>0</v>
      </c>
      <c r="F2215" s="2">
        <v>0</v>
      </c>
      <c r="G2215" s="2">
        <v>0</v>
      </c>
    </row>
    <row r="2216" spans="1:7" s="65" customFormat="1" x14ac:dyDescent="0.25">
      <c r="A2216" s="65">
        <v>221.300000000002</v>
      </c>
      <c r="B2216" s="2">
        <v>0</v>
      </c>
      <c r="C2216" s="2">
        <v>0</v>
      </c>
      <c r="D2216" s="2">
        <v>0</v>
      </c>
      <c r="E2216" s="2">
        <v>0</v>
      </c>
      <c r="F2216" s="2">
        <v>0</v>
      </c>
      <c r="G2216" s="2">
        <v>0</v>
      </c>
    </row>
    <row r="2217" spans="1:7" s="65" customFormat="1" x14ac:dyDescent="0.25">
      <c r="A2217" s="65">
        <v>221.400000000002</v>
      </c>
      <c r="B2217" s="2">
        <v>0</v>
      </c>
      <c r="C2217" s="2">
        <v>0</v>
      </c>
      <c r="D2217" s="2">
        <v>0</v>
      </c>
      <c r="E2217" s="2">
        <v>0</v>
      </c>
      <c r="F2217" s="2">
        <v>0</v>
      </c>
      <c r="G2217" s="2">
        <v>0</v>
      </c>
    </row>
    <row r="2218" spans="1:7" s="65" customFormat="1" x14ac:dyDescent="0.25">
      <c r="A2218" s="65">
        <v>221.50000000000199</v>
      </c>
      <c r="B2218" s="2">
        <v>0</v>
      </c>
      <c r="C2218" s="2">
        <v>0</v>
      </c>
      <c r="D2218" s="2">
        <v>0</v>
      </c>
      <c r="E2218" s="2">
        <v>0</v>
      </c>
      <c r="F2218" s="2">
        <v>0</v>
      </c>
      <c r="G2218" s="2">
        <v>0</v>
      </c>
    </row>
    <row r="2219" spans="1:7" s="65" customFormat="1" x14ac:dyDescent="0.25">
      <c r="A2219" s="65">
        <v>221.60000000000201</v>
      </c>
      <c r="B2219" s="2">
        <v>0</v>
      </c>
      <c r="C2219" s="2">
        <v>0</v>
      </c>
      <c r="D2219" s="2">
        <v>0</v>
      </c>
      <c r="E2219" s="2">
        <v>0</v>
      </c>
      <c r="F2219" s="2">
        <v>0</v>
      </c>
      <c r="G2219" s="2">
        <v>0</v>
      </c>
    </row>
    <row r="2220" spans="1:7" s="65" customFormat="1" x14ac:dyDescent="0.25">
      <c r="A2220" s="65">
        <v>221.70000000000201</v>
      </c>
      <c r="B2220" s="2">
        <v>0</v>
      </c>
      <c r="C2220" s="2">
        <v>0</v>
      </c>
      <c r="D2220" s="2">
        <v>0</v>
      </c>
      <c r="E2220" s="2">
        <v>0</v>
      </c>
      <c r="F2220" s="2">
        <v>0</v>
      </c>
      <c r="G2220" s="2">
        <v>0</v>
      </c>
    </row>
    <row r="2221" spans="1:7" s="65" customFormat="1" x14ac:dyDescent="0.25">
      <c r="A2221" s="65">
        <v>221.800000000002</v>
      </c>
      <c r="B2221" s="2">
        <v>0</v>
      </c>
      <c r="C2221" s="2">
        <v>0</v>
      </c>
      <c r="D2221" s="2">
        <v>0</v>
      </c>
      <c r="E2221" s="2">
        <v>0</v>
      </c>
      <c r="F2221" s="2">
        <v>0</v>
      </c>
      <c r="G2221" s="2">
        <v>0</v>
      </c>
    </row>
    <row r="2222" spans="1:7" s="65" customFormat="1" x14ac:dyDescent="0.25">
      <c r="A2222" s="65">
        <v>221.900000000002</v>
      </c>
      <c r="B2222" s="2">
        <v>0</v>
      </c>
      <c r="C2222" s="2">
        <v>0</v>
      </c>
      <c r="D2222" s="2">
        <v>0</v>
      </c>
      <c r="E2222" s="2">
        <v>0</v>
      </c>
      <c r="F2222" s="2">
        <v>0</v>
      </c>
      <c r="G2222" s="2">
        <v>0</v>
      </c>
    </row>
    <row r="2223" spans="1:7" s="65" customFormat="1" x14ac:dyDescent="0.25">
      <c r="A2223" s="65">
        <v>222.00000000000199</v>
      </c>
      <c r="B2223" s="2">
        <v>0</v>
      </c>
      <c r="C2223" s="2">
        <v>0</v>
      </c>
      <c r="D2223" s="2">
        <v>0</v>
      </c>
      <c r="E2223" s="2">
        <v>0</v>
      </c>
      <c r="F2223" s="2">
        <v>0</v>
      </c>
      <c r="G2223" s="2">
        <v>0</v>
      </c>
    </row>
    <row r="2224" spans="1:7" s="65" customFormat="1" x14ac:dyDescent="0.25">
      <c r="A2224" s="65">
        <v>222.10000000000201</v>
      </c>
      <c r="B2224" s="2">
        <v>0</v>
      </c>
      <c r="C2224" s="2">
        <v>0</v>
      </c>
      <c r="D2224" s="2">
        <v>0</v>
      </c>
      <c r="E2224" s="2">
        <v>0</v>
      </c>
      <c r="F2224" s="2">
        <v>0</v>
      </c>
      <c r="G2224" s="2">
        <v>0</v>
      </c>
    </row>
    <row r="2225" spans="1:7" s="65" customFormat="1" x14ac:dyDescent="0.25">
      <c r="A2225" s="65">
        <v>222.20000000000201</v>
      </c>
      <c r="B2225" s="2">
        <v>0</v>
      </c>
      <c r="C2225" s="2">
        <v>0</v>
      </c>
      <c r="D2225" s="2">
        <v>0</v>
      </c>
      <c r="E2225" s="2">
        <v>0</v>
      </c>
      <c r="F2225" s="2">
        <v>0</v>
      </c>
      <c r="G2225" s="2">
        <v>0</v>
      </c>
    </row>
    <row r="2226" spans="1:7" s="65" customFormat="1" x14ac:dyDescent="0.25">
      <c r="A2226" s="65">
        <v>222.300000000002</v>
      </c>
      <c r="B2226" s="2">
        <v>0</v>
      </c>
      <c r="C2226" s="2">
        <v>0</v>
      </c>
      <c r="D2226" s="2">
        <v>0</v>
      </c>
      <c r="E2226" s="2">
        <v>0</v>
      </c>
      <c r="F2226" s="2">
        <v>0</v>
      </c>
      <c r="G2226" s="2">
        <v>0</v>
      </c>
    </row>
    <row r="2227" spans="1:7" s="65" customFormat="1" x14ac:dyDescent="0.25">
      <c r="A2227" s="65">
        <v>222.400000000002</v>
      </c>
      <c r="B2227" s="2">
        <v>0</v>
      </c>
      <c r="C2227" s="2">
        <v>0</v>
      </c>
      <c r="D2227" s="2">
        <v>0</v>
      </c>
      <c r="E2227" s="2">
        <v>0</v>
      </c>
      <c r="F2227" s="2">
        <v>0</v>
      </c>
      <c r="G2227" s="2">
        <v>0</v>
      </c>
    </row>
    <row r="2228" spans="1:7" s="65" customFormat="1" x14ac:dyDescent="0.25">
      <c r="A2228" s="65">
        <v>222.50000000000199</v>
      </c>
      <c r="B2228" s="2">
        <v>0</v>
      </c>
      <c r="C2228" s="2">
        <v>0</v>
      </c>
      <c r="D2228" s="2">
        <v>0</v>
      </c>
      <c r="E2228" s="2">
        <v>0</v>
      </c>
      <c r="F2228" s="2">
        <v>0</v>
      </c>
      <c r="G2228" s="2">
        <v>0</v>
      </c>
    </row>
    <row r="2229" spans="1:7" s="65" customFormat="1" x14ac:dyDescent="0.25">
      <c r="A2229" s="65">
        <v>222.60000000000201</v>
      </c>
      <c r="B2229" s="2">
        <v>0</v>
      </c>
      <c r="C2229" s="2">
        <v>0</v>
      </c>
      <c r="D2229" s="2">
        <v>0</v>
      </c>
      <c r="E2229" s="2">
        <v>0</v>
      </c>
      <c r="F2229" s="2">
        <v>0</v>
      </c>
      <c r="G2229" s="2">
        <v>0</v>
      </c>
    </row>
    <row r="2230" spans="1:7" s="65" customFormat="1" x14ac:dyDescent="0.25">
      <c r="A2230" s="65">
        <v>222.70000000000201</v>
      </c>
      <c r="B2230" s="2">
        <v>0</v>
      </c>
      <c r="C2230" s="2">
        <v>0</v>
      </c>
      <c r="D2230" s="2">
        <v>0</v>
      </c>
      <c r="E2230" s="2">
        <v>0</v>
      </c>
      <c r="F2230" s="2">
        <v>0</v>
      </c>
      <c r="G2230" s="2">
        <v>0</v>
      </c>
    </row>
    <row r="2231" spans="1:7" s="65" customFormat="1" x14ac:dyDescent="0.25">
      <c r="A2231" s="65">
        <v>222.800000000002</v>
      </c>
      <c r="B2231" s="2">
        <v>0</v>
      </c>
      <c r="C2231" s="2">
        <v>0</v>
      </c>
      <c r="D2231" s="2">
        <v>0</v>
      </c>
      <c r="E2231" s="2">
        <v>0</v>
      </c>
      <c r="F2231" s="2">
        <v>0</v>
      </c>
      <c r="G2231" s="2">
        <v>0</v>
      </c>
    </row>
    <row r="2232" spans="1:7" s="65" customFormat="1" x14ac:dyDescent="0.25">
      <c r="A2232" s="65">
        <v>222.900000000002</v>
      </c>
      <c r="B2232" s="2">
        <v>0</v>
      </c>
      <c r="C2232" s="2">
        <v>0</v>
      </c>
      <c r="D2232" s="2">
        <v>0</v>
      </c>
      <c r="E2232" s="2">
        <v>0</v>
      </c>
      <c r="F2232" s="2">
        <v>0</v>
      </c>
      <c r="G2232" s="2">
        <v>0</v>
      </c>
    </row>
    <row r="2233" spans="1:7" s="65" customFormat="1" x14ac:dyDescent="0.25">
      <c r="A2233" s="65">
        <v>223.00000000000199</v>
      </c>
      <c r="B2233" s="2">
        <v>0</v>
      </c>
      <c r="C2233" s="2">
        <v>0</v>
      </c>
      <c r="D2233" s="2">
        <v>0</v>
      </c>
      <c r="E2233" s="2">
        <v>0</v>
      </c>
      <c r="F2233" s="2">
        <v>0</v>
      </c>
      <c r="G2233" s="2">
        <v>0</v>
      </c>
    </row>
    <row r="2234" spans="1:7" s="65" customFormat="1" x14ac:dyDescent="0.25">
      <c r="A2234" s="65">
        <v>223.10000000000201</v>
      </c>
      <c r="B2234" s="2">
        <v>0</v>
      </c>
      <c r="C2234" s="2">
        <v>0</v>
      </c>
      <c r="D2234" s="2">
        <v>0</v>
      </c>
      <c r="E2234" s="2">
        <v>0</v>
      </c>
      <c r="F2234" s="2">
        <v>0</v>
      </c>
      <c r="G2234" s="2">
        <v>0</v>
      </c>
    </row>
    <row r="2235" spans="1:7" s="65" customFormat="1" x14ac:dyDescent="0.25">
      <c r="A2235" s="65">
        <v>223.20000000000201</v>
      </c>
      <c r="B2235" s="2">
        <v>0</v>
      </c>
      <c r="C2235" s="2">
        <v>0</v>
      </c>
      <c r="D2235" s="2">
        <v>0</v>
      </c>
      <c r="E2235" s="2">
        <v>0</v>
      </c>
      <c r="F2235" s="2">
        <v>0</v>
      </c>
      <c r="G2235" s="2">
        <v>0</v>
      </c>
    </row>
    <row r="2236" spans="1:7" s="65" customFormat="1" x14ac:dyDescent="0.25">
      <c r="A2236" s="65">
        <v>223.300000000002</v>
      </c>
      <c r="B2236" s="2">
        <v>0</v>
      </c>
      <c r="C2236" s="2">
        <v>0</v>
      </c>
      <c r="D2236" s="2">
        <v>0</v>
      </c>
      <c r="E2236" s="2">
        <v>0</v>
      </c>
      <c r="F2236" s="2">
        <v>0</v>
      </c>
      <c r="G2236" s="2">
        <v>0</v>
      </c>
    </row>
    <row r="2237" spans="1:7" s="65" customFormat="1" x14ac:dyDescent="0.25">
      <c r="A2237" s="65">
        <v>223.400000000002</v>
      </c>
      <c r="B2237" s="2">
        <v>0</v>
      </c>
      <c r="C2237" s="2">
        <v>0</v>
      </c>
      <c r="D2237" s="2">
        <v>0</v>
      </c>
      <c r="E2237" s="2">
        <v>0</v>
      </c>
      <c r="F2237" s="2">
        <v>0</v>
      </c>
      <c r="G2237" s="2">
        <v>0</v>
      </c>
    </row>
    <row r="2238" spans="1:7" s="65" customFormat="1" x14ac:dyDescent="0.25">
      <c r="A2238" s="65">
        <v>223.50000000000199</v>
      </c>
      <c r="B2238" s="2">
        <v>0</v>
      </c>
      <c r="C2238" s="2">
        <v>0</v>
      </c>
      <c r="D2238" s="2">
        <v>0</v>
      </c>
      <c r="E2238" s="2">
        <v>0</v>
      </c>
      <c r="F2238" s="2">
        <v>0</v>
      </c>
      <c r="G2238" s="2">
        <v>0</v>
      </c>
    </row>
    <row r="2239" spans="1:7" s="65" customFormat="1" x14ac:dyDescent="0.25">
      <c r="A2239" s="65">
        <v>223.60000000000201</v>
      </c>
      <c r="B2239" s="2">
        <v>0</v>
      </c>
      <c r="C2239" s="2">
        <v>0</v>
      </c>
      <c r="D2239" s="2">
        <v>0</v>
      </c>
      <c r="E2239" s="2">
        <v>0</v>
      </c>
      <c r="F2239" s="2">
        <v>0</v>
      </c>
      <c r="G2239" s="2">
        <v>0</v>
      </c>
    </row>
    <row r="2240" spans="1:7" s="65" customFormat="1" x14ac:dyDescent="0.25">
      <c r="A2240" s="65">
        <v>223.70000000000201</v>
      </c>
      <c r="B2240" s="2">
        <v>0</v>
      </c>
      <c r="C2240" s="2">
        <v>0</v>
      </c>
      <c r="D2240" s="2">
        <v>0</v>
      </c>
      <c r="E2240" s="2">
        <v>0</v>
      </c>
      <c r="F2240" s="2">
        <v>0</v>
      </c>
      <c r="G2240" s="2">
        <v>0</v>
      </c>
    </row>
    <row r="2241" spans="1:7" s="65" customFormat="1" x14ac:dyDescent="0.25">
      <c r="A2241" s="65">
        <v>223.800000000002</v>
      </c>
      <c r="B2241" s="2">
        <v>0</v>
      </c>
      <c r="C2241" s="2">
        <v>0</v>
      </c>
      <c r="D2241" s="2">
        <v>0</v>
      </c>
      <c r="E2241" s="2">
        <v>0</v>
      </c>
      <c r="F2241" s="2">
        <v>0</v>
      </c>
      <c r="G2241" s="2">
        <v>0</v>
      </c>
    </row>
    <row r="2242" spans="1:7" s="65" customFormat="1" x14ac:dyDescent="0.25">
      <c r="A2242" s="65">
        <v>223.900000000002</v>
      </c>
      <c r="B2242" s="2">
        <v>0</v>
      </c>
      <c r="C2242" s="2">
        <v>0</v>
      </c>
      <c r="D2242" s="2">
        <v>0</v>
      </c>
      <c r="E2242" s="2">
        <v>0</v>
      </c>
      <c r="F2242" s="2">
        <v>0</v>
      </c>
      <c r="G2242" s="2">
        <v>0</v>
      </c>
    </row>
    <row r="2243" spans="1:7" s="65" customFormat="1" x14ac:dyDescent="0.25">
      <c r="A2243" s="65">
        <v>224.00000000000199</v>
      </c>
      <c r="B2243" s="2">
        <v>0</v>
      </c>
      <c r="C2243" s="2">
        <v>0</v>
      </c>
      <c r="D2243" s="2">
        <v>0</v>
      </c>
      <c r="E2243" s="2">
        <v>0</v>
      </c>
      <c r="F2243" s="2">
        <v>0</v>
      </c>
      <c r="G2243" s="2">
        <v>0</v>
      </c>
    </row>
    <row r="2244" spans="1:7" s="65" customFormat="1" x14ac:dyDescent="0.25">
      <c r="A2244" s="65">
        <v>224.10000000000201</v>
      </c>
      <c r="B2244" s="2">
        <v>0</v>
      </c>
      <c r="C2244" s="2">
        <v>0</v>
      </c>
      <c r="D2244" s="2">
        <v>0</v>
      </c>
      <c r="E2244" s="2">
        <v>0</v>
      </c>
      <c r="F2244" s="2">
        <v>0</v>
      </c>
      <c r="G2244" s="2">
        <v>0</v>
      </c>
    </row>
    <row r="2245" spans="1:7" s="65" customFormat="1" x14ac:dyDescent="0.25">
      <c r="A2245" s="65">
        <v>224.20000000000201</v>
      </c>
      <c r="B2245" s="2">
        <v>0</v>
      </c>
      <c r="C2245" s="2">
        <v>0</v>
      </c>
      <c r="D2245" s="2">
        <v>0</v>
      </c>
      <c r="E2245" s="2">
        <v>0</v>
      </c>
      <c r="F2245" s="2">
        <v>0</v>
      </c>
      <c r="G2245" s="2">
        <v>0</v>
      </c>
    </row>
    <row r="2246" spans="1:7" s="65" customFormat="1" x14ac:dyDescent="0.25">
      <c r="A2246" s="65">
        <v>224.300000000002</v>
      </c>
      <c r="B2246" s="2">
        <v>0</v>
      </c>
      <c r="C2246" s="2">
        <v>0</v>
      </c>
      <c r="D2246" s="2">
        <v>0</v>
      </c>
      <c r="E2246" s="2">
        <v>0</v>
      </c>
      <c r="F2246" s="2">
        <v>0</v>
      </c>
      <c r="G2246" s="2">
        <v>0</v>
      </c>
    </row>
    <row r="2247" spans="1:7" s="65" customFormat="1" x14ac:dyDescent="0.25">
      <c r="A2247" s="65">
        <v>224.400000000002</v>
      </c>
      <c r="B2247" s="2">
        <v>0</v>
      </c>
      <c r="C2247" s="2">
        <v>0</v>
      </c>
      <c r="D2247" s="2">
        <v>0</v>
      </c>
      <c r="E2247" s="2">
        <v>0</v>
      </c>
      <c r="F2247" s="2">
        <v>0</v>
      </c>
      <c r="G2247" s="2">
        <v>0</v>
      </c>
    </row>
    <row r="2248" spans="1:7" s="65" customFormat="1" x14ac:dyDescent="0.25">
      <c r="A2248" s="65">
        <v>224.50000000000199</v>
      </c>
      <c r="B2248" s="2">
        <v>0</v>
      </c>
      <c r="C2248" s="2">
        <v>0</v>
      </c>
      <c r="D2248" s="2">
        <v>0</v>
      </c>
      <c r="E2248" s="2">
        <v>0</v>
      </c>
      <c r="F2248" s="2">
        <v>0</v>
      </c>
      <c r="G2248" s="2">
        <v>0</v>
      </c>
    </row>
    <row r="2249" spans="1:7" s="65" customFormat="1" x14ac:dyDescent="0.25">
      <c r="A2249" s="65">
        <v>224.60000000000201</v>
      </c>
      <c r="B2249" s="2">
        <v>0</v>
      </c>
      <c r="C2249" s="2">
        <v>0</v>
      </c>
      <c r="D2249" s="2">
        <v>0</v>
      </c>
      <c r="E2249" s="2">
        <v>0</v>
      </c>
      <c r="F2249" s="2">
        <v>0</v>
      </c>
      <c r="G2249" s="2">
        <v>0</v>
      </c>
    </row>
    <row r="2250" spans="1:7" s="65" customFormat="1" x14ac:dyDescent="0.25">
      <c r="A2250" s="65">
        <v>224.70000000000201</v>
      </c>
      <c r="B2250" s="2">
        <v>0</v>
      </c>
      <c r="C2250" s="2">
        <v>0</v>
      </c>
      <c r="D2250" s="2">
        <v>0</v>
      </c>
      <c r="E2250" s="2">
        <v>0</v>
      </c>
      <c r="F2250" s="2">
        <v>0</v>
      </c>
      <c r="G2250" s="2">
        <v>0</v>
      </c>
    </row>
    <row r="2251" spans="1:7" s="65" customFormat="1" x14ac:dyDescent="0.25">
      <c r="A2251" s="65">
        <v>224.800000000002</v>
      </c>
      <c r="B2251" s="2">
        <v>0</v>
      </c>
      <c r="C2251" s="2">
        <v>0</v>
      </c>
      <c r="D2251" s="2">
        <v>0</v>
      </c>
      <c r="E2251" s="2">
        <v>0</v>
      </c>
      <c r="F2251" s="2">
        <v>0</v>
      </c>
      <c r="G2251" s="2">
        <v>0</v>
      </c>
    </row>
    <row r="2252" spans="1:7" s="65" customFormat="1" x14ac:dyDescent="0.25">
      <c r="A2252" s="65">
        <v>224.900000000002</v>
      </c>
      <c r="B2252" s="2">
        <v>0</v>
      </c>
      <c r="C2252" s="2">
        <v>0</v>
      </c>
      <c r="D2252" s="2">
        <v>0</v>
      </c>
      <c r="E2252" s="2">
        <v>0</v>
      </c>
      <c r="F2252" s="2">
        <v>0</v>
      </c>
      <c r="G2252" s="2">
        <v>0</v>
      </c>
    </row>
    <row r="2253" spans="1:7" s="65" customFormat="1" x14ac:dyDescent="0.25">
      <c r="A2253" s="65">
        <v>225.00000000000199</v>
      </c>
      <c r="B2253" s="2">
        <v>0</v>
      </c>
      <c r="C2253" s="2">
        <v>0</v>
      </c>
      <c r="D2253" s="2">
        <v>0</v>
      </c>
      <c r="E2253" s="2">
        <v>0</v>
      </c>
      <c r="F2253" s="2">
        <v>0</v>
      </c>
      <c r="G2253" s="2">
        <v>0</v>
      </c>
    </row>
    <row r="2254" spans="1:7" s="65" customFormat="1" x14ac:dyDescent="0.25">
      <c r="A2254" s="65">
        <v>225.10000000000201</v>
      </c>
      <c r="B2254" s="2">
        <v>0</v>
      </c>
      <c r="C2254" s="2">
        <v>0</v>
      </c>
      <c r="D2254" s="2">
        <v>0</v>
      </c>
      <c r="E2254" s="2">
        <v>0</v>
      </c>
      <c r="F2254" s="2">
        <v>0</v>
      </c>
      <c r="G2254" s="2">
        <v>0</v>
      </c>
    </row>
    <row r="2255" spans="1:7" s="65" customFormat="1" x14ac:dyDescent="0.25">
      <c r="A2255" s="65">
        <v>225.20000000000201</v>
      </c>
      <c r="B2255" s="2">
        <v>0</v>
      </c>
      <c r="C2255" s="2">
        <v>0</v>
      </c>
      <c r="D2255" s="2">
        <v>0</v>
      </c>
      <c r="E2255" s="2">
        <v>0</v>
      </c>
      <c r="F2255" s="2">
        <v>0</v>
      </c>
      <c r="G2255" s="2">
        <v>0</v>
      </c>
    </row>
    <row r="2256" spans="1:7" s="65" customFormat="1" x14ac:dyDescent="0.25">
      <c r="A2256" s="65">
        <v>225.300000000002</v>
      </c>
      <c r="B2256" s="2">
        <v>0</v>
      </c>
      <c r="C2256" s="2">
        <v>0</v>
      </c>
      <c r="D2256" s="2">
        <v>0</v>
      </c>
      <c r="E2256" s="2">
        <v>0</v>
      </c>
      <c r="F2256" s="2">
        <v>0</v>
      </c>
      <c r="G2256" s="2">
        <v>0</v>
      </c>
    </row>
    <row r="2257" spans="1:7" s="65" customFormat="1" x14ac:dyDescent="0.25">
      <c r="A2257" s="65">
        <v>225.400000000002</v>
      </c>
      <c r="B2257" s="2">
        <v>0</v>
      </c>
      <c r="C2257" s="2">
        <v>0</v>
      </c>
      <c r="D2257" s="2">
        <v>0</v>
      </c>
      <c r="E2257" s="2">
        <v>0</v>
      </c>
      <c r="F2257" s="2">
        <v>0</v>
      </c>
      <c r="G2257" s="2">
        <v>0</v>
      </c>
    </row>
    <row r="2258" spans="1:7" s="65" customFormat="1" x14ac:dyDescent="0.25">
      <c r="A2258" s="65">
        <v>225.50000000000199</v>
      </c>
      <c r="B2258" s="2">
        <v>0</v>
      </c>
      <c r="C2258" s="2">
        <v>0</v>
      </c>
      <c r="D2258" s="2">
        <v>0</v>
      </c>
      <c r="E2258" s="2">
        <v>0</v>
      </c>
      <c r="F2258" s="2">
        <v>0</v>
      </c>
      <c r="G2258" s="2">
        <v>0</v>
      </c>
    </row>
    <row r="2259" spans="1:7" s="65" customFormat="1" x14ac:dyDescent="0.25">
      <c r="A2259" s="65">
        <v>225.60000000000201</v>
      </c>
      <c r="B2259" s="2">
        <v>0</v>
      </c>
      <c r="C2259" s="2">
        <v>0</v>
      </c>
      <c r="D2259" s="2">
        <v>0</v>
      </c>
      <c r="E2259" s="2">
        <v>0</v>
      </c>
      <c r="F2259" s="2">
        <v>0</v>
      </c>
      <c r="G2259" s="2">
        <v>0</v>
      </c>
    </row>
    <row r="2260" spans="1:7" s="65" customFormat="1" x14ac:dyDescent="0.25">
      <c r="A2260" s="65">
        <v>225.70000000000201</v>
      </c>
      <c r="B2260" s="2">
        <v>0</v>
      </c>
      <c r="C2260" s="2">
        <v>0</v>
      </c>
      <c r="D2260" s="2">
        <v>0</v>
      </c>
      <c r="E2260" s="2">
        <v>0</v>
      </c>
      <c r="F2260" s="2">
        <v>0</v>
      </c>
      <c r="G2260" s="2">
        <v>0</v>
      </c>
    </row>
    <row r="2261" spans="1:7" s="65" customFormat="1" x14ac:dyDescent="0.25">
      <c r="A2261" s="65">
        <v>225.800000000002</v>
      </c>
      <c r="B2261" s="2">
        <v>0</v>
      </c>
      <c r="C2261" s="2">
        <v>0</v>
      </c>
      <c r="D2261" s="2">
        <v>0</v>
      </c>
      <c r="E2261" s="2">
        <v>0</v>
      </c>
      <c r="F2261" s="2">
        <v>0</v>
      </c>
      <c r="G2261" s="2">
        <v>0</v>
      </c>
    </row>
    <row r="2262" spans="1:7" s="65" customFormat="1" x14ac:dyDescent="0.25">
      <c r="A2262" s="65">
        <v>225.900000000002</v>
      </c>
      <c r="B2262" s="2">
        <v>0</v>
      </c>
      <c r="C2262" s="2">
        <v>0</v>
      </c>
      <c r="D2262" s="2">
        <v>0</v>
      </c>
      <c r="E2262" s="2">
        <v>0</v>
      </c>
      <c r="F2262" s="2">
        <v>0</v>
      </c>
      <c r="G2262" s="2">
        <v>0</v>
      </c>
    </row>
    <row r="2263" spans="1:7" s="65" customFormat="1" x14ac:dyDescent="0.25">
      <c r="A2263" s="65">
        <v>226.00000000000199</v>
      </c>
      <c r="B2263" s="2">
        <v>0</v>
      </c>
      <c r="C2263" s="2">
        <v>0</v>
      </c>
      <c r="D2263" s="2">
        <v>0</v>
      </c>
      <c r="E2263" s="2">
        <v>0</v>
      </c>
      <c r="F2263" s="2">
        <v>0</v>
      </c>
      <c r="G2263" s="2">
        <v>0</v>
      </c>
    </row>
    <row r="2264" spans="1:7" s="65" customFormat="1" x14ac:dyDescent="0.25">
      <c r="A2264" s="65">
        <v>226.10000000000201</v>
      </c>
      <c r="B2264" s="2">
        <v>0</v>
      </c>
      <c r="C2264" s="2">
        <v>0</v>
      </c>
      <c r="D2264" s="2">
        <v>0</v>
      </c>
      <c r="E2264" s="2">
        <v>0</v>
      </c>
      <c r="F2264" s="2">
        <v>0</v>
      </c>
      <c r="G2264" s="2">
        <v>0</v>
      </c>
    </row>
    <row r="2265" spans="1:7" s="65" customFormat="1" x14ac:dyDescent="0.25">
      <c r="A2265" s="65">
        <v>226.20000000000201</v>
      </c>
      <c r="B2265" s="2">
        <v>0</v>
      </c>
      <c r="C2265" s="2">
        <v>0</v>
      </c>
      <c r="D2265" s="2">
        <v>0</v>
      </c>
      <c r="E2265" s="2">
        <v>0</v>
      </c>
      <c r="F2265" s="2">
        <v>0</v>
      </c>
      <c r="G2265" s="2">
        <v>0</v>
      </c>
    </row>
    <row r="2266" spans="1:7" s="65" customFormat="1" x14ac:dyDescent="0.25">
      <c r="A2266" s="65">
        <v>226.300000000002</v>
      </c>
      <c r="B2266" s="2">
        <v>0</v>
      </c>
      <c r="C2266" s="2">
        <v>0</v>
      </c>
      <c r="D2266" s="2">
        <v>0</v>
      </c>
      <c r="E2266" s="2">
        <v>0</v>
      </c>
      <c r="F2266" s="2">
        <v>0</v>
      </c>
      <c r="G2266" s="2">
        <v>0</v>
      </c>
    </row>
    <row r="2267" spans="1:7" s="65" customFormat="1" x14ac:dyDescent="0.25">
      <c r="A2267" s="65">
        <v>226.400000000002</v>
      </c>
      <c r="B2267" s="2">
        <v>0</v>
      </c>
      <c r="C2267" s="2">
        <v>0</v>
      </c>
      <c r="D2267" s="2">
        <v>0</v>
      </c>
      <c r="E2267" s="2">
        <v>0</v>
      </c>
      <c r="F2267" s="2">
        <v>0</v>
      </c>
      <c r="G2267" s="2">
        <v>0</v>
      </c>
    </row>
    <row r="2268" spans="1:7" s="65" customFormat="1" x14ac:dyDescent="0.25">
      <c r="A2268" s="65">
        <v>226.50000000000199</v>
      </c>
      <c r="B2268" s="2">
        <v>0</v>
      </c>
      <c r="C2268" s="2">
        <v>0</v>
      </c>
      <c r="D2268" s="2">
        <v>0</v>
      </c>
      <c r="E2268" s="2">
        <v>0</v>
      </c>
      <c r="F2268" s="2">
        <v>0</v>
      </c>
      <c r="G2268" s="2">
        <v>0</v>
      </c>
    </row>
    <row r="2269" spans="1:7" s="65" customFormat="1" x14ac:dyDescent="0.25">
      <c r="A2269" s="65">
        <v>226.60000000000201</v>
      </c>
      <c r="B2269" s="2">
        <v>0</v>
      </c>
      <c r="C2269" s="2">
        <v>0</v>
      </c>
      <c r="D2269" s="2">
        <v>0</v>
      </c>
      <c r="E2269" s="2">
        <v>0</v>
      </c>
      <c r="F2269" s="2">
        <v>0</v>
      </c>
      <c r="G2269" s="2">
        <v>0</v>
      </c>
    </row>
    <row r="2270" spans="1:7" s="65" customFormat="1" x14ac:dyDescent="0.25">
      <c r="A2270" s="65">
        <v>226.70000000000201</v>
      </c>
      <c r="B2270" s="2">
        <v>0</v>
      </c>
      <c r="C2270" s="2">
        <v>0</v>
      </c>
      <c r="D2270" s="2">
        <v>0</v>
      </c>
      <c r="E2270" s="2">
        <v>0</v>
      </c>
      <c r="F2270" s="2">
        <v>0</v>
      </c>
      <c r="G2270" s="2">
        <v>0</v>
      </c>
    </row>
    <row r="2271" spans="1:7" s="65" customFormat="1" x14ac:dyDescent="0.25">
      <c r="A2271" s="65">
        <v>226.800000000002</v>
      </c>
      <c r="B2271" s="2">
        <v>0</v>
      </c>
      <c r="C2271" s="2">
        <v>0</v>
      </c>
      <c r="D2271" s="2">
        <v>0</v>
      </c>
      <c r="E2271" s="2">
        <v>0</v>
      </c>
      <c r="F2271" s="2">
        <v>0</v>
      </c>
      <c r="G2271" s="2">
        <v>0</v>
      </c>
    </row>
    <row r="2272" spans="1:7" s="65" customFormat="1" x14ac:dyDescent="0.25">
      <c r="A2272" s="65">
        <v>226.900000000002</v>
      </c>
      <c r="B2272" s="2">
        <v>0</v>
      </c>
      <c r="C2272" s="2">
        <v>0</v>
      </c>
      <c r="D2272" s="2">
        <v>0</v>
      </c>
      <c r="E2272" s="2">
        <v>0</v>
      </c>
      <c r="F2272" s="2">
        <v>0</v>
      </c>
      <c r="G2272" s="2">
        <v>0</v>
      </c>
    </row>
    <row r="2273" spans="1:7" s="65" customFormat="1" x14ac:dyDescent="0.25">
      <c r="A2273" s="65">
        <v>227.00000000000199</v>
      </c>
      <c r="B2273" s="2">
        <v>0</v>
      </c>
      <c r="C2273" s="2">
        <v>0</v>
      </c>
      <c r="D2273" s="2">
        <v>0</v>
      </c>
      <c r="E2273" s="2">
        <v>0</v>
      </c>
      <c r="F2273" s="2">
        <v>0</v>
      </c>
      <c r="G2273" s="2">
        <v>0</v>
      </c>
    </row>
    <row r="2274" spans="1:7" s="65" customFormat="1" x14ac:dyDescent="0.25">
      <c r="A2274" s="65">
        <v>227.10000000000201</v>
      </c>
      <c r="B2274" s="2">
        <v>0</v>
      </c>
      <c r="C2274" s="2">
        <v>0</v>
      </c>
      <c r="D2274" s="2">
        <v>0</v>
      </c>
      <c r="E2274" s="2">
        <v>0</v>
      </c>
      <c r="F2274" s="2">
        <v>0</v>
      </c>
      <c r="G2274" s="2">
        <v>0</v>
      </c>
    </row>
    <row r="2275" spans="1:7" s="65" customFormat="1" x14ac:dyDescent="0.25">
      <c r="A2275" s="65">
        <v>227.20000000000201</v>
      </c>
      <c r="B2275" s="2">
        <v>0</v>
      </c>
      <c r="C2275" s="2">
        <v>0</v>
      </c>
      <c r="D2275" s="2">
        <v>0</v>
      </c>
      <c r="E2275" s="2">
        <v>0</v>
      </c>
      <c r="F2275" s="2">
        <v>0</v>
      </c>
      <c r="G2275" s="2">
        <v>0</v>
      </c>
    </row>
    <row r="2276" spans="1:7" s="65" customFormat="1" x14ac:dyDescent="0.25">
      <c r="A2276" s="65">
        <v>227.300000000002</v>
      </c>
      <c r="B2276" s="2">
        <v>0</v>
      </c>
      <c r="C2276" s="2">
        <v>0</v>
      </c>
      <c r="D2276" s="2">
        <v>0</v>
      </c>
      <c r="E2276" s="2">
        <v>0</v>
      </c>
      <c r="F2276" s="2">
        <v>0</v>
      </c>
      <c r="G2276" s="2">
        <v>0</v>
      </c>
    </row>
    <row r="2277" spans="1:7" s="65" customFormat="1" x14ac:dyDescent="0.25">
      <c r="A2277" s="65">
        <v>227.400000000002</v>
      </c>
      <c r="B2277" s="2">
        <v>0</v>
      </c>
      <c r="C2277" s="2">
        <v>0</v>
      </c>
      <c r="D2277" s="2">
        <v>0</v>
      </c>
      <c r="E2277" s="2">
        <v>0</v>
      </c>
      <c r="F2277" s="2">
        <v>0</v>
      </c>
      <c r="G2277" s="2">
        <v>0</v>
      </c>
    </row>
    <row r="2278" spans="1:7" s="65" customFormat="1" x14ac:dyDescent="0.25">
      <c r="A2278" s="65">
        <v>227.50000000000199</v>
      </c>
      <c r="B2278" s="2">
        <v>0</v>
      </c>
      <c r="C2278" s="2">
        <v>0</v>
      </c>
      <c r="D2278" s="2">
        <v>0</v>
      </c>
      <c r="E2278" s="2">
        <v>0</v>
      </c>
      <c r="F2278" s="2">
        <v>0</v>
      </c>
      <c r="G2278" s="2">
        <v>0</v>
      </c>
    </row>
    <row r="2279" spans="1:7" s="65" customFormat="1" x14ac:dyDescent="0.25">
      <c r="A2279" s="65">
        <v>227.60000000000201</v>
      </c>
      <c r="B2279" s="2">
        <v>0</v>
      </c>
      <c r="C2279" s="2">
        <v>0</v>
      </c>
      <c r="D2279" s="2">
        <v>0</v>
      </c>
      <c r="E2279" s="2">
        <v>0</v>
      </c>
      <c r="F2279" s="2">
        <v>0</v>
      </c>
      <c r="G2279" s="2">
        <v>0</v>
      </c>
    </row>
    <row r="2280" spans="1:7" s="65" customFormat="1" x14ac:dyDescent="0.25">
      <c r="A2280" s="65">
        <v>227.70000000000201</v>
      </c>
      <c r="B2280" s="2">
        <v>0</v>
      </c>
      <c r="C2280" s="2">
        <v>0</v>
      </c>
      <c r="D2280" s="2">
        <v>0</v>
      </c>
      <c r="E2280" s="2">
        <v>0</v>
      </c>
      <c r="F2280" s="2">
        <v>0</v>
      </c>
      <c r="G2280" s="2">
        <v>0</v>
      </c>
    </row>
    <row r="2281" spans="1:7" s="65" customFormat="1" x14ac:dyDescent="0.25">
      <c r="A2281" s="65">
        <v>227.800000000002</v>
      </c>
      <c r="B2281" s="2">
        <v>0</v>
      </c>
      <c r="C2281" s="2">
        <v>0</v>
      </c>
      <c r="D2281" s="2">
        <v>0</v>
      </c>
      <c r="E2281" s="2">
        <v>0</v>
      </c>
      <c r="F2281" s="2">
        <v>0</v>
      </c>
      <c r="G2281" s="2">
        <v>0</v>
      </c>
    </row>
    <row r="2282" spans="1:7" s="65" customFormat="1" x14ac:dyDescent="0.25">
      <c r="A2282" s="65">
        <v>227.900000000002</v>
      </c>
      <c r="B2282" s="2">
        <v>0</v>
      </c>
      <c r="C2282" s="2">
        <v>0</v>
      </c>
      <c r="D2282" s="2">
        <v>0</v>
      </c>
      <c r="E2282" s="2">
        <v>0</v>
      </c>
      <c r="F2282" s="2">
        <v>0</v>
      </c>
      <c r="G2282" s="2">
        <v>0</v>
      </c>
    </row>
    <row r="2283" spans="1:7" s="65" customFormat="1" x14ac:dyDescent="0.25">
      <c r="A2283" s="65">
        <v>228.00000000000199</v>
      </c>
      <c r="B2283" s="2">
        <v>0</v>
      </c>
      <c r="C2283" s="2">
        <v>0</v>
      </c>
      <c r="D2283" s="2">
        <v>0</v>
      </c>
      <c r="E2283" s="2">
        <v>0</v>
      </c>
      <c r="F2283" s="2">
        <v>0</v>
      </c>
      <c r="G2283" s="2">
        <v>0</v>
      </c>
    </row>
    <row r="2284" spans="1:7" s="65" customFormat="1" x14ac:dyDescent="0.25">
      <c r="A2284" s="65">
        <v>228.10000000000201</v>
      </c>
      <c r="B2284" s="2">
        <v>0</v>
      </c>
      <c r="C2284" s="2">
        <v>0</v>
      </c>
      <c r="D2284" s="2">
        <v>0</v>
      </c>
      <c r="E2284" s="2">
        <v>0</v>
      </c>
      <c r="F2284" s="2">
        <v>0</v>
      </c>
      <c r="G2284" s="2">
        <v>0</v>
      </c>
    </row>
    <row r="2285" spans="1:7" s="65" customFormat="1" x14ac:dyDescent="0.25">
      <c r="A2285" s="65">
        <v>228.20000000000201</v>
      </c>
      <c r="B2285" s="2">
        <v>0</v>
      </c>
      <c r="C2285" s="2">
        <v>0</v>
      </c>
      <c r="D2285" s="2">
        <v>0</v>
      </c>
      <c r="E2285" s="2">
        <v>0</v>
      </c>
      <c r="F2285" s="2">
        <v>0</v>
      </c>
      <c r="G2285" s="2">
        <v>0</v>
      </c>
    </row>
    <row r="2286" spans="1:7" s="65" customFormat="1" x14ac:dyDescent="0.25">
      <c r="A2286" s="65">
        <v>228.300000000002</v>
      </c>
      <c r="B2286" s="2">
        <v>0</v>
      </c>
      <c r="C2286" s="2">
        <v>0</v>
      </c>
      <c r="D2286" s="2">
        <v>0</v>
      </c>
      <c r="E2286" s="2">
        <v>0</v>
      </c>
      <c r="F2286" s="2">
        <v>0</v>
      </c>
      <c r="G2286" s="2">
        <v>0</v>
      </c>
    </row>
    <row r="2287" spans="1:7" s="65" customFormat="1" x14ac:dyDescent="0.25">
      <c r="A2287" s="65">
        <v>228.400000000002</v>
      </c>
      <c r="B2287" s="2">
        <v>0</v>
      </c>
      <c r="C2287" s="2">
        <v>0</v>
      </c>
      <c r="D2287" s="2">
        <v>0</v>
      </c>
      <c r="E2287" s="2">
        <v>0</v>
      </c>
      <c r="F2287" s="2">
        <v>0</v>
      </c>
      <c r="G2287" s="2">
        <v>0</v>
      </c>
    </row>
    <row r="2288" spans="1:7" s="65" customFormat="1" x14ac:dyDescent="0.25">
      <c r="A2288" s="65">
        <v>228.50000000000199</v>
      </c>
      <c r="B2288" s="2">
        <v>0</v>
      </c>
      <c r="C2288" s="2">
        <v>0</v>
      </c>
      <c r="D2288" s="2">
        <v>0</v>
      </c>
      <c r="E2288" s="2">
        <v>0</v>
      </c>
      <c r="F2288" s="2">
        <v>0</v>
      </c>
      <c r="G2288" s="2">
        <v>0</v>
      </c>
    </row>
    <row r="2289" spans="1:7" s="65" customFormat="1" x14ac:dyDescent="0.25">
      <c r="A2289" s="65">
        <v>228.60000000000201</v>
      </c>
      <c r="B2289" s="2">
        <v>0</v>
      </c>
      <c r="C2289" s="2">
        <v>0</v>
      </c>
      <c r="D2289" s="2">
        <v>0</v>
      </c>
      <c r="E2289" s="2">
        <v>0</v>
      </c>
      <c r="F2289" s="2">
        <v>0</v>
      </c>
      <c r="G2289" s="2">
        <v>0</v>
      </c>
    </row>
    <row r="2290" spans="1:7" s="65" customFormat="1" x14ac:dyDescent="0.25">
      <c r="A2290" s="65">
        <v>228.70000000000201</v>
      </c>
      <c r="B2290" s="2">
        <v>0</v>
      </c>
      <c r="C2290" s="2">
        <v>0</v>
      </c>
      <c r="D2290" s="2">
        <v>0</v>
      </c>
      <c r="E2290" s="2">
        <v>0</v>
      </c>
      <c r="F2290" s="2">
        <v>0</v>
      </c>
      <c r="G2290" s="2">
        <v>0</v>
      </c>
    </row>
    <row r="2291" spans="1:7" s="65" customFormat="1" x14ac:dyDescent="0.25">
      <c r="A2291" s="65">
        <v>228.800000000002</v>
      </c>
      <c r="B2291" s="2">
        <v>0</v>
      </c>
      <c r="C2291" s="2">
        <v>0</v>
      </c>
      <c r="D2291" s="2">
        <v>0</v>
      </c>
      <c r="E2291" s="2">
        <v>0</v>
      </c>
      <c r="F2291" s="2">
        <v>0</v>
      </c>
      <c r="G2291" s="2">
        <v>0</v>
      </c>
    </row>
    <row r="2292" spans="1:7" s="65" customFormat="1" x14ac:dyDescent="0.25">
      <c r="A2292" s="65">
        <v>228.900000000002</v>
      </c>
      <c r="B2292" s="2">
        <v>0</v>
      </c>
      <c r="C2292" s="2">
        <v>0</v>
      </c>
      <c r="D2292" s="2">
        <v>0</v>
      </c>
      <c r="E2292" s="2">
        <v>0</v>
      </c>
      <c r="F2292" s="2">
        <v>0</v>
      </c>
      <c r="G2292" s="2">
        <v>0</v>
      </c>
    </row>
    <row r="2293" spans="1:7" s="65" customFormat="1" x14ac:dyDescent="0.25">
      <c r="A2293" s="65">
        <v>229.00000000000199</v>
      </c>
      <c r="B2293" s="2">
        <v>0</v>
      </c>
      <c r="C2293" s="2">
        <v>0</v>
      </c>
      <c r="D2293" s="2">
        <v>0</v>
      </c>
      <c r="E2293" s="2">
        <v>0</v>
      </c>
      <c r="F2293" s="2">
        <v>0</v>
      </c>
      <c r="G2293" s="2">
        <v>0</v>
      </c>
    </row>
    <row r="2294" spans="1:7" s="65" customFormat="1" x14ac:dyDescent="0.25">
      <c r="A2294" s="65">
        <v>229.10000000000201</v>
      </c>
      <c r="B2294" s="2">
        <v>0</v>
      </c>
      <c r="C2294" s="2">
        <v>0</v>
      </c>
      <c r="D2294" s="2">
        <v>0</v>
      </c>
      <c r="E2294" s="2">
        <v>0</v>
      </c>
      <c r="F2294" s="2">
        <v>0</v>
      </c>
      <c r="G2294" s="2">
        <v>0</v>
      </c>
    </row>
    <row r="2295" spans="1:7" s="65" customFormat="1" x14ac:dyDescent="0.25">
      <c r="A2295" s="65">
        <v>229.20000000000201</v>
      </c>
      <c r="B2295" s="2">
        <v>0</v>
      </c>
      <c r="C2295" s="2">
        <v>0</v>
      </c>
      <c r="D2295" s="2">
        <v>0</v>
      </c>
      <c r="E2295" s="2">
        <v>0</v>
      </c>
      <c r="F2295" s="2">
        <v>0</v>
      </c>
      <c r="G2295" s="2">
        <v>0</v>
      </c>
    </row>
    <row r="2296" spans="1:7" s="65" customFormat="1" x14ac:dyDescent="0.25">
      <c r="A2296" s="65">
        <v>229.300000000002</v>
      </c>
      <c r="B2296" s="2">
        <v>0</v>
      </c>
      <c r="C2296" s="2">
        <v>0</v>
      </c>
      <c r="D2296" s="2">
        <v>0</v>
      </c>
      <c r="E2296" s="2">
        <v>0</v>
      </c>
      <c r="F2296" s="2">
        <v>0</v>
      </c>
      <c r="G2296" s="2">
        <v>0</v>
      </c>
    </row>
    <row r="2297" spans="1:7" s="65" customFormat="1" x14ac:dyDescent="0.25">
      <c r="A2297" s="65">
        <v>229.400000000002</v>
      </c>
      <c r="B2297" s="2">
        <v>0</v>
      </c>
      <c r="C2297" s="2">
        <v>0</v>
      </c>
      <c r="D2297" s="2">
        <v>0</v>
      </c>
      <c r="E2297" s="2">
        <v>0</v>
      </c>
      <c r="F2297" s="2">
        <v>0</v>
      </c>
      <c r="G2297" s="2">
        <v>0</v>
      </c>
    </row>
    <row r="2298" spans="1:7" s="65" customFormat="1" x14ac:dyDescent="0.25">
      <c r="A2298" s="65">
        <v>229.50000000000199</v>
      </c>
      <c r="B2298" s="2">
        <v>0</v>
      </c>
      <c r="C2298" s="2">
        <v>0</v>
      </c>
      <c r="D2298" s="2">
        <v>0</v>
      </c>
      <c r="E2298" s="2">
        <v>0</v>
      </c>
      <c r="F2298" s="2">
        <v>0</v>
      </c>
      <c r="G2298" s="2">
        <v>0</v>
      </c>
    </row>
    <row r="2299" spans="1:7" s="65" customFormat="1" x14ac:dyDescent="0.25">
      <c r="A2299" s="65">
        <v>229.60000000000201</v>
      </c>
      <c r="B2299" s="2">
        <v>0</v>
      </c>
      <c r="C2299" s="2">
        <v>0</v>
      </c>
      <c r="D2299" s="2">
        <v>0</v>
      </c>
      <c r="E2299" s="2">
        <v>0</v>
      </c>
      <c r="F2299" s="2">
        <v>0</v>
      </c>
      <c r="G2299" s="2">
        <v>0</v>
      </c>
    </row>
    <row r="2300" spans="1:7" s="65" customFormat="1" x14ac:dyDescent="0.25">
      <c r="A2300" s="65">
        <v>229.70000000000201</v>
      </c>
      <c r="B2300" s="2">
        <v>0</v>
      </c>
      <c r="C2300" s="2">
        <v>0</v>
      </c>
      <c r="D2300" s="2">
        <v>0</v>
      </c>
      <c r="E2300" s="2">
        <v>0</v>
      </c>
      <c r="F2300" s="2">
        <v>0</v>
      </c>
      <c r="G2300" s="2">
        <v>0</v>
      </c>
    </row>
    <row r="2301" spans="1:7" s="65" customFormat="1" x14ac:dyDescent="0.25">
      <c r="A2301" s="65">
        <v>229.800000000002</v>
      </c>
      <c r="B2301" s="2">
        <v>0</v>
      </c>
      <c r="C2301" s="2">
        <v>0</v>
      </c>
      <c r="D2301" s="2">
        <v>0</v>
      </c>
      <c r="E2301" s="2">
        <v>0</v>
      </c>
      <c r="F2301" s="2">
        <v>0</v>
      </c>
      <c r="G2301" s="2">
        <v>0</v>
      </c>
    </row>
    <row r="2302" spans="1:7" s="65" customFormat="1" x14ac:dyDescent="0.25">
      <c r="A2302" s="65">
        <v>229.900000000002</v>
      </c>
      <c r="B2302" s="2">
        <v>0</v>
      </c>
      <c r="C2302" s="2">
        <v>0</v>
      </c>
      <c r="D2302" s="2">
        <v>0</v>
      </c>
      <c r="E2302" s="2">
        <v>0</v>
      </c>
      <c r="F2302" s="2">
        <v>0</v>
      </c>
      <c r="G2302" s="2">
        <v>0</v>
      </c>
    </row>
    <row r="2303" spans="1:7" s="65" customFormat="1" x14ac:dyDescent="0.25">
      <c r="A2303" s="65">
        <v>230.00000000000199</v>
      </c>
      <c r="B2303" s="2">
        <v>0</v>
      </c>
      <c r="C2303" s="2">
        <v>0</v>
      </c>
      <c r="D2303" s="2">
        <v>0</v>
      </c>
      <c r="E2303" s="2">
        <v>0</v>
      </c>
      <c r="F2303" s="2">
        <v>0</v>
      </c>
      <c r="G2303" s="2">
        <v>0</v>
      </c>
    </row>
    <row r="2304" spans="1:7" s="65" customFormat="1" x14ac:dyDescent="0.25">
      <c r="A2304" s="65">
        <v>230.10000000000201</v>
      </c>
      <c r="B2304" s="2">
        <v>0</v>
      </c>
      <c r="C2304" s="2">
        <v>0</v>
      </c>
      <c r="D2304" s="2">
        <v>0</v>
      </c>
      <c r="E2304" s="2">
        <v>0</v>
      </c>
      <c r="F2304" s="2">
        <v>0</v>
      </c>
      <c r="G2304" s="2">
        <v>0</v>
      </c>
    </row>
    <row r="2305" spans="1:7" s="65" customFormat="1" x14ac:dyDescent="0.25">
      <c r="A2305" s="65">
        <v>230.20000000000201</v>
      </c>
      <c r="B2305" s="2">
        <v>0</v>
      </c>
      <c r="C2305" s="2">
        <v>0</v>
      </c>
      <c r="D2305" s="2">
        <v>0</v>
      </c>
      <c r="E2305" s="2">
        <v>0</v>
      </c>
      <c r="F2305" s="2">
        <v>0</v>
      </c>
      <c r="G2305" s="2">
        <v>0</v>
      </c>
    </row>
    <row r="2306" spans="1:7" s="65" customFormat="1" x14ac:dyDescent="0.25">
      <c r="A2306" s="65">
        <v>230.300000000002</v>
      </c>
      <c r="B2306" s="2">
        <v>0</v>
      </c>
      <c r="C2306" s="2">
        <v>0</v>
      </c>
      <c r="D2306" s="2">
        <v>0</v>
      </c>
      <c r="E2306" s="2">
        <v>0</v>
      </c>
      <c r="F2306" s="2">
        <v>0</v>
      </c>
      <c r="G2306" s="2">
        <v>0</v>
      </c>
    </row>
    <row r="2307" spans="1:7" s="65" customFormat="1" x14ac:dyDescent="0.25">
      <c r="A2307" s="65">
        <v>230.400000000002</v>
      </c>
      <c r="B2307" s="2">
        <v>0</v>
      </c>
      <c r="C2307" s="2">
        <v>0</v>
      </c>
      <c r="D2307" s="2">
        <v>0</v>
      </c>
      <c r="E2307" s="2">
        <v>0</v>
      </c>
      <c r="F2307" s="2">
        <v>0</v>
      </c>
      <c r="G2307" s="2">
        <v>0</v>
      </c>
    </row>
    <row r="2308" spans="1:7" s="65" customFormat="1" x14ac:dyDescent="0.25">
      <c r="A2308" s="65">
        <v>230.50000000000199</v>
      </c>
      <c r="B2308" s="2">
        <v>0</v>
      </c>
      <c r="C2308" s="2">
        <v>0</v>
      </c>
      <c r="D2308" s="2">
        <v>0</v>
      </c>
      <c r="E2308" s="2">
        <v>0</v>
      </c>
      <c r="F2308" s="2">
        <v>0</v>
      </c>
      <c r="G2308" s="2">
        <v>0</v>
      </c>
    </row>
    <row r="2309" spans="1:7" s="65" customFormat="1" x14ac:dyDescent="0.25">
      <c r="A2309" s="65">
        <v>230.60000000000201</v>
      </c>
      <c r="B2309" s="2">
        <v>0</v>
      </c>
      <c r="C2309" s="2">
        <v>0</v>
      </c>
      <c r="D2309" s="2">
        <v>0</v>
      </c>
      <c r="E2309" s="2">
        <v>0</v>
      </c>
      <c r="F2309" s="2">
        <v>0</v>
      </c>
      <c r="G2309" s="2">
        <v>0</v>
      </c>
    </row>
    <row r="2310" spans="1:7" s="65" customFormat="1" x14ac:dyDescent="0.25">
      <c r="A2310" s="65">
        <v>230.70000000000201</v>
      </c>
      <c r="B2310" s="2">
        <v>0</v>
      </c>
      <c r="C2310" s="2">
        <v>0</v>
      </c>
      <c r="D2310" s="2">
        <v>0</v>
      </c>
      <c r="E2310" s="2">
        <v>0</v>
      </c>
      <c r="F2310" s="2">
        <v>0</v>
      </c>
      <c r="G2310" s="2">
        <v>0</v>
      </c>
    </row>
    <row r="2311" spans="1:7" s="65" customFormat="1" x14ac:dyDescent="0.25">
      <c r="A2311" s="65">
        <v>230.800000000002</v>
      </c>
      <c r="B2311" s="2">
        <v>0</v>
      </c>
      <c r="C2311" s="2">
        <v>0</v>
      </c>
      <c r="D2311" s="2">
        <v>0</v>
      </c>
      <c r="E2311" s="2">
        <v>0</v>
      </c>
      <c r="F2311" s="2">
        <v>0</v>
      </c>
      <c r="G2311" s="2">
        <v>0</v>
      </c>
    </row>
    <row r="2312" spans="1:7" s="65" customFormat="1" x14ac:dyDescent="0.25">
      <c r="A2312" s="65">
        <v>230.900000000002</v>
      </c>
      <c r="B2312" s="2">
        <v>0</v>
      </c>
      <c r="C2312" s="2">
        <v>0</v>
      </c>
      <c r="D2312" s="2">
        <v>0</v>
      </c>
      <c r="E2312" s="2">
        <v>0</v>
      </c>
      <c r="F2312" s="2">
        <v>0</v>
      </c>
      <c r="G2312" s="2">
        <v>0</v>
      </c>
    </row>
    <row r="2313" spans="1:7" s="65" customFormat="1" x14ac:dyDescent="0.25">
      <c r="A2313" s="65">
        <v>231.00000000000199</v>
      </c>
      <c r="B2313" s="2">
        <v>0</v>
      </c>
      <c r="C2313" s="2">
        <v>0</v>
      </c>
      <c r="D2313" s="2">
        <v>0</v>
      </c>
      <c r="E2313" s="2">
        <v>0</v>
      </c>
      <c r="F2313" s="2">
        <v>0</v>
      </c>
      <c r="G2313" s="2">
        <v>0</v>
      </c>
    </row>
    <row r="2314" spans="1:7" s="65" customFormat="1" x14ac:dyDescent="0.25">
      <c r="A2314" s="65">
        <v>231.10000000000201</v>
      </c>
      <c r="B2314" s="2">
        <v>0</v>
      </c>
      <c r="C2314" s="2">
        <v>0</v>
      </c>
      <c r="D2314" s="2">
        <v>0</v>
      </c>
      <c r="E2314" s="2">
        <v>0</v>
      </c>
      <c r="F2314" s="2">
        <v>0</v>
      </c>
      <c r="G2314" s="2">
        <v>0</v>
      </c>
    </row>
    <row r="2315" spans="1:7" s="65" customFormat="1" x14ac:dyDescent="0.25">
      <c r="A2315" s="65">
        <v>231.20000000000201</v>
      </c>
      <c r="B2315" s="2">
        <v>0</v>
      </c>
      <c r="C2315" s="2">
        <v>0</v>
      </c>
      <c r="D2315" s="2">
        <v>0</v>
      </c>
      <c r="E2315" s="2">
        <v>0</v>
      </c>
      <c r="F2315" s="2">
        <v>0</v>
      </c>
      <c r="G2315" s="2">
        <v>0</v>
      </c>
    </row>
    <row r="2316" spans="1:7" s="65" customFormat="1" x14ac:dyDescent="0.25">
      <c r="A2316" s="65">
        <v>231.300000000002</v>
      </c>
      <c r="B2316" s="2">
        <v>0</v>
      </c>
      <c r="C2316" s="2">
        <v>0</v>
      </c>
      <c r="D2316" s="2">
        <v>0</v>
      </c>
      <c r="E2316" s="2">
        <v>0</v>
      </c>
      <c r="F2316" s="2">
        <v>0</v>
      </c>
      <c r="G2316" s="2">
        <v>0</v>
      </c>
    </row>
    <row r="2317" spans="1:7" s="65" customFormat="1" x14ac:dyDescent="0.25">
      <c r="A2317" s="65">
        <v>231.400000000002</v>
      </c>
      <c r="B2317" s="2">
        <v>0</v>
      </c>
      <c r="C2317" s="2">
        <v>0</v>
      </c>
      <c r="D2317" s="2">
        <v>0</v>
      </c>
      <c r="E2317" s="2">
        <v>0</v>
      </c>
      <c r="F2317" s="2">
        <v>0</v>
      </c>
      <c r="G2317" s="2">
        <v>0</v>
      </c>
    </row>
    <row r="2318" spans="1:7" s="65" customFormat="1" x14ac:dyDescent="0.25">
      <c r="A2318" s="65">
        <v>231.50000000000199</v>
      </c>
      <c r="B2318" s="2">
        <v>0</v>
      </c>
      <c r="C2318" s="2">
        <v>0</v>
      </c>
      <c r="D2318" s="2">
        <v>0</v>
      </c>
      <c r="E2318" s="2">
        <v>0</v>
      </c>
      <c r="F2318" s="2">
        <v>0</v>
      </c>
      <c r="G2318" s="2">
        <v>0</v>
      </c>
    </row>
    <row r="2319" spans="1:7" s="65" customFormat="1" x14ac:dyDescent="0.25">
      <c r="A2319" s="65">
        <v>231.60000000000201</v>
      </c>
      <c r="B2319" s="2">
        <v>0</v>
      </c>
      <c r="C2319" s="2">
        <v>0</v>
      </c>
      <c r="D2319" s="2">
        <v>0</v>
      </c>
      <c r="E2319" s="2">
        <v>0</v>
      </c>
      <c r="F2319" s="2">
        <v>0</v>
      </c>
      <c r="G2319" s="2">
        <v>0</v>
      </c>
    </row>
    <row r="2320" spans="1:7" s="65" customFormat="1" x14ac:dyDescent="0.25">
      <c r="A2320" s="65">
        <v>231.70000000000201</v>
      </c>
      <c r="B2320" s="2">
        <v>0</v>
      </c>
      <c r="C2320" s="2">
        <v>0</v>
      </c>
      <c r="D2320" s="2">
        <v>0</v>
      </c>
      <c r="E2320" s="2">
        <v>0</v>
      </c>
      <c r="F2320" s="2">
        <v>0</v>
      </c>
      <c r="G2320" s="2">
        <v>0</v>
      </c>
    </row>
    <row r="2321" spans="1:7" s="65" customFormat="1" x14ac:dyDescent="0.25">
      <c r="A2321" s="65">
        <v>231.800000000002</v>
      </c>
      <c r="B2321" s="2">
        <v>0</v>
      </c>
      <c r="C2321" s="2">
        <v>0</v>
      </c>
      <c r="D2321" s="2">
        <v>0</v>
      </c>
      <c r="E2321" s="2">
        <v>0</v>
      </c>
      <c r="F2321" s="2">
        <v>0</v>
      </c>
      <c r="G2321" s="2">
        <v>0</v>
      </c>
    </row>
    <row r="2322" spans="1:7" s="65" customFormat="1" x14ac:dyDescent="0.25">
      <c r="A2322" s="65">
        <v>231.900000000002</v>
      </c>
      <c r="B2322" s="2">
        <v>0</v>
      </c>
      <c r="C2322" s="2">
        <v>0</v>
      </c>
      <c r="D2322" s="2">
        <v>0</v>
      </c>
      <c r="E2322" s="2">
        <v>0</v>
      </c>
      <c r="F2322" s="2">
        <v>0</v>
      </c>
      <c r="G2322" s="2">
        <v>0</v>
      </c>
    </row>
    <row r="2323" spans="1:7" s="65" customFormat="1" x14ac:dyDescent="0.25">
      <c r="A2323" s="65">
        <v>232.00000000000199</v>
      </c>
      <c r="B2323" s="2">
        <v>0</v>
      </c>
      <c r="C2323" s="2">
        <v>0</v>
      </c>
      <c r="D2323" s="2">
        <v>0</v>
      </c>
      <c r="E2323" s="2">
        <v>0</v>
      </c>
      <c r="F2323" s="2">
        <v>0</v>
      </c>
      <c r="G2323" s="2">
        <v>0</v>
      </c>
    </row>
    <row r="2324" spans="1:7" s="65" customFormat="1" x14ac:dyDescent="0.25">
      <c r="A2324" s="65">
        <v>232.10000000000201</v>
      </c>
      <c r="B2324" s="2">
        <v>0</v>
      </c>
      <c r="C2324" s="2">
        <v>0</v>
      </c>
      <c r="D2324" s="2">
        <v>0</v>
      </c>
      <c r="E2324" s="2">
        <v>0</v>
      </c>
      <c r="F2324" s="2">
        <v>0</v>
      </c>
      <c r="G2324" s="2">
        <v>0</v>
      </c>
    </row>
    <row r="2325" spans="1:7" s="65" customFormat="1" x14ac:dyDescent="0.25">
      <c r="A2325" s="65">
        <v>232.20000000000201</v>
      </c>
      <c r="B2325" s="2">
        <v>0</v>
      </c>
      <c r="C2325" s="2">
        <v>0</v>
      </c>
      <c r="D2325" s="2">
        <v>0</v>
      </c>
      <c r="E2325" s="2">
        <v>0</v>
      </c>
      <c r="F2325" s="2">
        <v>0</v>
      </c>
      <c r="G2325" s="2">
        <v>0</v>
      </c>
    </row>
    <row r="2326" spans="1:7" s="65" customFormat="1" x14ac:dyDescent="0.25">
      <c r="A2326" s="65">
        <v>232.300000000002</v>
      </c>
      <c r="B2326" s="2">
        <v>0</v>
      </c>
      <c r="C2326" s="2">
        <v>0</v>
      </c>
      <c r="D2326" s="2">
        <v>0</v>
      </c>
      <c r="E2326" s="2">
        <v>0</v>
      </c>
      <c r="F2326" s="2">
        <v>0</v>
      </c>
      <c r="G2326" s="2">
        <v>0</v>
      </c>
    </row>
    <row r="2327" spans="1:7" s="65" customFormat="1" x14ac:dyDescent="0.25">
      <c r="A2327" s="65">
        <v>232.400000000002</v>
      </c>
      <c r="B2327" s="2">
        <v>0</v>
      </c>
      <c r="C2327" s="2">
        <v>0</v>
      </c>
      <c r="D2327" s="2">
        <v>0</v>
      </c>
      <c r="E2327" s="2">
        <v>0</v>
      </c>
      <c r="F2327" s="2">
        <v>0</v>
      </c>
      <c r="G2327" s="2">
        <v>0</v>
      </c>
    </row>
    <row r="2328" spans="1:7" s="65" customFormat="1" x14ac:dyDescent="0.25">
      <c r="A2328" s="65">
        <v>232.50000000000199</v>
      </c>
      <c r="B2328" s="2">
        <v>0</v>
      </c>
      <c r="C2328" s="2">
        <v>0</v>
      </c>
      <c r="D2328" s="2">
        <v>0</v>
      </c>
      <c r="E2328" s="2">
        <v>0</v>
      </c>
      <c r="F2328" s="2">
        <v>0</v>
      </c>
      <c r="G2328" s="2">
        <v>0</v>
      </c>
    </row>
    <row r="2329" spans="1:7" s="65" customFormat="1" x14ac:dyDescent="0.25">
      <c r="A2329" s="65">
        <v>232.60000000000201</v>
      </c>
      <c r="B2329" s="2">
        <v>0</v>
      </c>
      <c r="C2329" s="2">
        <v>0</v>
      </c>
      <c r="D2329" s="2">
        <v>0</v>
      </c>
      <c r="E2329" s="2">
        <v>0</v>
      </c>
      <c r="F2329" s="2">
        <v>0</v>
      </c>
      <c r="G2329" s="2">
        <v>0</v>
      </c>
    </row>
    <row r="2330" spans="1:7" s="65" customFormat="1" x14ac:dyDescent="0.25">
      <c r="A2330" s="65">
        <v>232.70000000000201</v>
      </c>
      <c r="B2330" s="2">
        <v>0</v>
      </c>
      <c r="C2330" s="2">
        <v>0</v>
      </c>
      <c r="D2330" s="2">
        <v>0</v>
      </c>
      <c r="E2330" s="2">
        <v>0</v>
      </c>
      <c r="F2330" s="2">
        <v>0</v>
      </c>
      <c r="G2330" s="2">
        <v>0</v>
      </c>
    </row>
    <row r="2331" spans="1:7" s="65" customFormat="1" x14ac:dyDescent="0.25">
      <c r="A2331" s="65">
        <v>232.800000000002</v>
      </c>
      <c r="B2331" s="2">
        <v>0</v>
      </c>
      <c r="C2331" s="2">
        <v>0</v>
      </c>
      <c r="D2331" s="2">
        <v>0</v>
      </c>
      <c r="E2331" s="2">
        <v>0</v>
      </c>
      <c r="F2331" s="2">
        <v>0</v>
      </c>
      <c r="G2331" s="2">
        <v>0</v>
      </c>
    </row>
    <row r="2332" spans="1:7" s="65" customFormat="1" x14ac:dyDescent="0.25">
      <c r="A2332" s="65">
        <v>232.900000000002</v>
      </c>
      <c r="B2332" s="2">
        <v>0</v>
      </c>
      <c r="C2332" s="2">
        <v>0</v>
      </c>
      <c r="D2332" s="2">
        <v>0</v>
      </c>
      <c r="E2332" s="2">
        <v>0</v>
      </c>
      <c r="F2332" s="2">
        <v>0</v>
      </c>
      <c r="G2332" s="2">
        <v>0</v>
      </c>
    </row>
    <row r="2333" spans="1:7" s="65" customFormat="1" x14ac:dyDescent="0.25">
      <c r="A2333" s="65">
        <v>233.00000000000199</v>
      </c>
      <c r="B2333" s="2">
        <v>0</v>
      </c>
      <c r="C2333" s="2">
        <v>0</v>
      </c>
      <c r="D2333" s="2">
        <v>0</v>
      </c>
      <c r="E2333" s="2">
        <v>0</v>
      </c>
      <c r="F2333" s="2">
        <v>0</v>
      </c>
      <c r="G2333" s="2">
        <v>0</v>
      </c>
    </row>
    <row r="2334" spans="1:7" s="65" customFormat="1" x14ac:dyDescent="0.25">
      <c r="A2334" s="65">
        <v>233.10000000000201</v>
      </c>
      <c r="B2334" s="2">
        <v>0</v>
      </c>
      <c r="C2334" s="2">
        <v>0</v>
      </c>
      <c r="D2334" s="2">
        <v>0</v>
      </c>
      <c r="E2334" s="2">
        <v>0</v>
      </c>
      <c r="F2334" s="2">
        <v>0</v>
      </c>
      <c r="G2334" s="2">
        <v>0</v>
      </c>
    </row>
    <row r="2335" spans="1:7" s="65" customFormat="1" x14ac:dyDescent="0.25">
      <c r="A2335" s="65">
        <v>233.20000000000201</v>
      </c>
      <c r="B2335" s="2">
        <v>0</v>
      </c>
      <c r="C2335" s="2">
        <v>0</v>
      </c>
      <c r="D2335" s="2">
        <v>0</v>
      </c>
      <c r="E2335" s="2">
        <v>0</v>
      </c>
      <c r="F2335" s="2">
        <v>0</v>
      </c>
      <c r="G2335" s="2">
        <v>0</v>
      </c>
    </row>
    <row r="2336" spans="1:7" s="65" customFormat="1" x14ac:dyDescent="0.25">
      <c r="A2336" s="65">
        <v>233.300000000002</v>
      </c>
      <c r="B2336" s="2">
        <v>0</v>
      </c>
      <c r="C2336" s="2">
        <v>0</v>
      </c>
      <c r="D2336" s="2">
        <v>0</v>
      </c>
      <c r="E2336" s="2">
        <v>0</v>
      </c>
      <c r="F2336" s="2">
        <v>0</v>
      </c>
      <c r="G2336" s="2">
        <v>0</v>
      </c>
    </row>
    <row r="2337" spans="1:7" s="65" customFormat="1" x14ac:dyDescent="0.25">
      <c r="A2337" s="65">
        <v>233.400000000002</v>
      </c>
      <c r="B2337" s="2">
        <v>0</v>
      </c>
      <c r="C2337" s="2">
        <v>0</v>
      </c>
      <c r="D2337" s="2">
        <v>0</v>
      </c>
      <c r="E2337" s="2">
        <v>0</v>
      </c>
      <c r="F2337" s="2">
        <v>0</v>
      </c>
      <c r="G2337" s="2">
        <v>0</v>
      </c>
    </row>
    <row r="2338" spans="1:7" s="65" customFormat="1" x14ac:dyDescent="0.25">
      <c r="A2338" s="65">
        <v>233.50000000000199</v>
      </c>
      <c r="B2338" s="2">
        <v>0</v>
      </c>
      <c r="C2338" s="2">
        <v>0</v>
      </c>
      <c r="D2338" s="2">
        <v>0</v>
      </c>
      <c r="E2338" s="2">
        <v>0</v>
      </c>
      <c r="F2338" s="2">
        <v>0</v>
      </c>
      <c r="G2338" s="2">
        <v>0</v>
      </c>
    </row>
    <row r="2339" spans="1:7" s="65" customFormat="1" x14ac:dyDescent="0.25">
      <c r="A2339" s="65">
        <v>233.60000000000201</v>
      </c>
      <c r="B2339" s="2">
        <v>0</v>
      </c>
      <c r="C2339" s="2">
        <v>0</v>
      </c>
      <c r="D2339" s="2">
        <v>0</v>
      </c>
      <c r="E2339" s="2">
        <v>0</v>
      </c>
      <c r="F2339" s="2">
        <v>0</v>
      </c>
      <c r="G2339" s="2">
        <v>0</v>
      </c>
    </row>
    <row r="2340" spans="1:7" s="65" customFormat="1" x14ac:dyDescent="0.25">
      <c r="A2340" s="65">
        <v>233.70000000000201</v>
      </c>
      <c r="B2340" s="2">
        <v>0</v>
      </c>
      <c r="C2340" s="2">
        <v>0</v>
      </c>
      <c r="D2340" s="2">
        <v>0</v>
      </c>
      <c r="E2340" s="2">
        <v>0</v>
      </c>
      <c r="F2340" s="2">
        <v>0</v>
      </c>
      <c r="G2340" s="2">
        <v>0</v>
      </c>
    </row>
    <row r="2341" spans="1:7" s="65" customFormat="1" x14ac:dyDescent="0.25">
      <c r="A2341" s="65">
        <v>233.800000000002</v>
      </c>
      <c r="B2341" s="2">
        <v>0</v>
      </c>
      <c r="C2341" s="2">
        <v>0</v>
      </c>
      <c r="D2341" s="2">
        <v>0</v>
      </c>
      <c r="E2341" s="2">
        <v>0</v>
      </c>
      <c r="F2341" s="2">
        <v>0</v>
      </c>
      <c r="G2341" s="2">
        <v>0</v>
      </c>
    </row>
    <row r="2342" spans="1:7" s="65" customFormat="1" x14ac:dyDescent="0.25">
      <c r="A2342" s="65">
        <v>233.900000000002</v>
      </c>
      <c r="B2342" s="2">
        <v>0</v>
      </c>
      <c r="C2342" s="2">
        <v>0</v>
      </c>
      <c r="D2342" s="2">
        <v>0</v>
      </c>
      <c r="E2342" s="2">
        <v>0</v>
      </c>
      <c r="F2342" s="2">
        <v>0</v>
      </c>
      <c r="G2342" s="2">
        <v>0</v>
      </c>
    </row>
    <row r="2343" spans="1:7" s="65" customFormat="1" x14ac:dyDescent="0.25">
      <c r="A2343" s="65">
        <v>234.00000000000199</v>
      </c>
      <c r="B2343" s="2">
        <v>0</v>
      </c>
      <c r="C2343" s="2">
        <v>0</v>
      </c>
      <c r="D2343" s="2">
        <v>0</v>
      </c>
      <c r="E2343" s="2">
        <v>0</v>
      </c>
      <c r="F2343" s="2">
        <v>0</v>
      </c>
      <c r="G2343" s="2">
        <v>0</v>
      </c>
    </row>
    <row r="2344" spans="1:7" s="65" customFormat="1" x14ac:dyDescent="0.25">
      <c r="A2344" s="65">
        <v>234.10000000000201</v>
      </c>
      <c r="B2344" s="2">
        <v>0</v>
      </c>
      <c r="C2344" s="2">
        <v>0</v>
      </c>
      <c r="D2344" s="2">
        <v>0</v>
      </c>
      <c r="E2344" s="2">
        <v>0</v>
      </c>
      <c r="F2344" s="2">
        <v>0</v>
      </c>
      <c r="G2344" s="2">
        <v>0</v>
      </c>
    </row>
    <row r="2345" spans="1:7" s="65" customFormat="1" x14ac:dyDescent="0.25">
      <c r="A2345" s="65">
        <v>234.20000000000201</v>
      </c>
      <c r="B2345" s="2">
        <v>0</v>
      </c>
      <c r="C2345" s="2">
        <v>0</v>
      </c>
      <c r="D2345" s="2">
        <v>0</v>
      </c>
      <c r="E2345" s="2">
        <v>0</v>
      </c>
      <c r="F2345" s="2">
        <v>0</v>
      </c>
      <c r="G2345" s="2">
        <v>0</v>
      </c>
    </row>
    <row r="2346" spans="1:7" s="65" customFormat="1" x14ac:dyDescent="0.25">
      <c r="A2346" s="65">
        <v>234.300000000002</v>
      </c>
      <c r="B2346" s="2">
        <v>0</v>
      </c>
      <c r="C2346" s="2">
        <v>0</v>
      </c>
      <c r="D2346" s="2">
        <v>0</v>
      </c>
      <c r="E2346" s="2">
        <v>0</v>
      </c>
      <c r="F2346" s="2">
        <v>0</v>
      </c>
      <c r="G2346" s="2">
        <v>0</v>
      </c>
    </row>
    <row r="2347" spans="1:7" s="65" customFormat="1" x14ac:dyDescent="0.25">
      <c r="A2347" s="65">
        <v>234.400000000002</v>
      </c>
      <c r="B2347" s="2">
        <v>0</v>
      </c>
      <c r="C2347" s="2">
        <v>0</v>
      </c>
      <c r="D2347" s="2">
        <v>0</v>
      </c>
      <c r="E2347" s="2">
        <v>0</v>
      </c>
      <c r="F2347" s="2">
        <v>0</v>
      </c>
      <c r="G2347" s="2">
        <v>0</v>
      </c>
    </row>
    <row r="2348" spans="1:7" s="65" customFormat="1" x14ac:dyDescent="0.25">
      <c r="A2348" s="65">
        <v>234.50000000000199</v>
      </c>
      <c r="B2348" s="2">
        <v>0</v>
      </c>
      <c r="C2348" s="2">
        <v>0</v>
      </c>
      <c r="D2348" s="2">
        <v>0</v>
      </c>
      <c r="E2348" s="2">
        <v>0</v>
      </c>
      <c r="F2348" s="2">
        <v>0</v>
      </c>
      <c r="G2348" s="2">
        <v>0</v>
      </c>
    </row>
    <row r="2349" spans="1:7" s="65" customFormat="1" x14ac:dyDescent="0.25">
      <c r="A2349" s="65">
        <v>234.60000000000201</v>
      </c>
      <c r="B2349" s="2">
        <v>0</v>
      </c>
      <c r="C2349" s="2">
        <v>0</v>
      </c>
      <c r="D2349" s="2">
        <v>0</v>
      </c>
      <c r="E2349" s="2">
        <v>0</v>
      </c>
      <c r="F2349" s="2">
        <v>0</v>
      </c>
      <c r="G2349" s="2">
        <v>0</v>
      </c>
    </row>
    <row r="2350" spans="1:7" s="65" customFormat="1" x14ac:dyDescent="0.25">
      <c r="A2350" s="65">
        <v>234.70000000000201</v>
      </c>
      <c r="B2350" s="2">
        <v>0</v>
      </c>
      <c r="C2350" s="2">
        <v>0</v>
      </c>
      <c r="D2350" s="2">
        <v>0</v>
      </c>
      <c r="E2350" s="2">
        <v>0</v>
      </c>
      <c r="F2350" s="2">
        <v>0</v>
      </c>
      <c r="G2350" s="2">
        <v>0</v>
      </c>
    </row>
    <row r="2351" spans="1:7" s="65" customFormat="1" x14ac:dyDescent="0.25">
      <c r="A2351" s="65">
        <v>234.800000000003</v>
      </c>
      <c r="B2351" s="2">
        <v>0</v>
      </c>
      <c r="C2351" s="2">
        <v>0</v>
      </c>
      <c r="D2351" s="2">
        <v>0</v>
      </c>
      <c r="E2351" s="2">
        <v>0</v>
      </c>
      <c r="F2351" s="2">
        <v>0</v>
      </c>
      <c r="G2351" s="2">
        <v>0</v>
      </c>
    </row>
    <row r="2352" spans="1:7" s="65" customFormat="1" x14ac:dyDescent="0.25">
      <c r="A2352" s="65">
        <v>234.900000000002</v>
      </c>
      <c r="B2352" s="2">
        <v>0</v>
      </c>
      <c r="C2352" s="2">
        <v>0</v>
      </c>
      <c r="D2352" s="2">
        <v>0</v>
      </c>
      <c r="E2352" s="2">
        <v>0</v>
      </c>
      <c r="F2352" s="2">
        <v>0</v>
      </c>
      <c r="G2352" s="2">
        <v>0</v>
      </c>
    </row>
    <row r="2353" spans="1:7" s="65" customFormat="1" x14ac:dyDescent="0.25">
      <c r="A2353" s="65">
        <v>235.00000000000199</v>
      </c>
      <c r="B2353" s="2">
        <v>0</v>
      </c>
      <c r="C2353" s="2">
        <v>0</v>
      </c>
      <c r="D2353" s="2">
        <v>0</v>
      </c>
      <c r="E2353" s="2">
        <v>0</v>
      </c>
      <c r="F2353" s="2">
        <v>0</v>
      </c>
      <c r="G2353" s="2">
        <v>0</v>
      </c>
    </row>
    <row r="2354" spans="1:7" s="65" customFormat="1" x14ac:dyDescent="0.25">
      <c r="A2354" s="65">
        <v>235.10000000000201</v>
      </c>
      <c r="B2354" s="2">
        <v>0</v>
      </c>
      <c r="C2354" s="2">
        <v>0</v>
      </c>
      <c r="D2354" s="2">
        <v>0</v>
      </c>
      <c r="E2354" s="2">
        <v>0</v>
      </c>
      <c r="F2354" s="2">
        <v>0</v>
      </c>
      <c r="G2354" s="2">
        <v>0</v>
      </c>
    </row>
    <row r="2355" spans="1:7" s="65" customFormat="1" x14ac:dyDescent="0.25">
      <c r="A2355" s="65">
        <v>235.20000000000201</v>
      </c>
      <c r="B2355" s="2">
        <v>0</v>
      </c>
      <c r="C2355" s="2">
        <v>0</v>
      </c>
      <c r="D2355" s="2">
        <v>0</v>
      </c>
      <c r="E2355" s="2">
        <v>0</v>
      </c>
      <c r="F2355" s="2">
        <v>0</v>
      </c>
      <c r="G2355" s="2">
        <v>0</v>
      </c>
    </row>
    <row r="2356" spans="1:7" s="65" customFormat="1" x14ac:dyDescent="0.25">
      <c r="A2356" s="65">
        <v>235.300000000003</v>
      </c>
      <c r="B2356" s="2">
        <v>0</v>
      </c>
      <c r="C2356" s="2">
        <v>0</v>
      </c>
      <c r="D2356" s="2">
        <v>0</v>
      </c>
      <c r="E2356" s="2">
        <v>0</v>
      </c>
      <c r="F2356" s="2">
        <v>0</v>
      </c>
      <c r="G2356" s="2">
        <v>0</v>
      </c>
    </row>
    <row r="2357" spans="1:7" s="65" customFormat="1" x14ac:dyDescent="0.25">
      <c r="A2357" s="65">
        <v>235.400000000002</v>
      </c>
      <c r="B2357" s="2">
        <v>0</v>
      </c>
      <c r="C2357" s="2">
        <v>0</v>
      </c>
      <c r="D2357" s="2">
        <v>0</v>
      </c>
      <c r="E2357" s="2">
        <v>0</v>
      </c>
      <c r="F2357" s="2">
        <v>0</v>
      </c>
      <c r="G2357" s="2">
        <v>0</v>
      </c>
    </row>
    <row r="2358" spans="1:7" s="65" customFormat="1" x14ac:dyDescent="0.25">
      <c r="A2358" s="65">
        <v>235.50000000000199</v>
      </c>
      <c r="B2358" s="2">
        <v>0</v>
      </c>
      <c r="C2358" s="2">
        <v>0</v>
      </c>
      <c r="D2358" s="2">
        <v>0</v>
      </c>
      <c r="E2358" s="2">
        <v>0</v>
      </c>
      <c r="F2358" s="2">
        <v>0</v>
      </c>
      <c r="G2358" s="2">
        <v>0</v>
      </c>
    </row>
    <row r="2359" spans="1:7" s="65" customFormat="1" x14ac:dyDescent="0.25">
      <c r="A2359" s="65">
        <v>235.60000000000301</v>
      </c>
      <c r="B2359" s="2">
        <v>0</v>
      </c>
      <c r="C2359" s="2">
        <v>0</v>
      </c>
      <c r="D2359" s="2">
        <v>0</v>
      </c>
      <c r="E2359" s="2">
        <v>0</v>
      </c>
      <c r="F2359" s="2">
        <v>0</v>
      </c>
      <c r="G2359" s="2">
        <v>0</v>
      </c>
    </row>
    <row r="2360" spans="1:7" s="65" customFormat="1" x14ac:dyDescent="0.25">
      <c r="A2360" s="65">
        <v>235.700000000003</v>
      </c>
      <c r="B2360" s="2">
        <v>0</v>
      </c>
      <c r="C2360" s="2">
        <v>0</v>
      </c>
      <c r="D2360" s="2">
        <v>0</v>
      </c>
      <c r="E2360" s="2">
        <v>0</v>
      </c>
      <c r="F2360" s="2">
        <v>0</v>
      </c>
      <c r="G2360" s="2">
        <v>0</v>
      </c>
    </row>
    <row r="2361" spans="1:7" s="65" customFormat="1" x14ac:dyDescent="0.25">
      <c r="A2361" s="65">
        <v>235.800000000003</v>
      </c>
      <c r="B2361" s="2">
        <v>0</v>
      </c>
      <c r="C2361" s="2">
        <v>0</v>
      </c>
      <c r="D2361" s="2">
        <v>0</v>
      </c>
      <c r="E2361" s="2">
        <v>0</v>
      </c>
      <c r="F2361" s="2">
        <v>0</v>
      </c>
      <c r="G2361" s="2">
        <v>0</v>
      </c>
    </row>
    <row r="2362" spans="1:7" s="65" customFormat="1" x14ac:dyDescent="0.25">
      <c r="A2362" s="65">
        <v>235.900000000002</v>
      </c>
      <c r="B2362" s="2">
        <v>0</v>
      </c>
      <c r="C2362" s="2">
        <v>0</v>
      </c>
      <c r="D2362" s="2">
        <v>0</v>
      </c>
      <c r="E2362" s="2">
        <v>0</v>
      </c>
      <c r="F2362" s="2">
        <v>0</v>
      </c>
      <c r="G2362" s="2">
        <v>0</v>
      </c>
    </row>
    <row r="2363" spans="1:7" s="65" customFormat="1" x14ac:dyDescent="0.25">
      <c r="A2363" s="65">
        <v>236.00000000000199</v>
      </c>
      <c r="B2363" s="2">
        <v>0</v>
      </c>
      <c r="C2363" s="2">
        <v>0</v>
      </c>
      <c r="D2363" s="2">
        <v>0</v>
      </c>
      <c r="E2363" s="2">
        <v>0</v>
      </c>
      <c r="F2363" s="2">
        <v>0</v>
      </c>
      <c r="G2363" s="2">
        <v>0</v>
      </c>
    </row>
    <row r="2364" spans="1:7" s="65" customFormat="1" x14ac:dyDescent="0.25">
      <c r="A2364" s="65">
        <v>236.10000000000301</v>
      </c>
      <c r="B2364" s="2">
        <v>0</v>
      </c>
      <c r="C2364" s="2">
        <v>0</v>
      </c>
      <c r="D2364" s="2">
        <v>0</v>
      </c>
      <c r="E2364" s="2">
        <v>0</v>
      </c>
      <c r="F2364" s="2">
        <v>0</v>
      </c>
      <c r="G2364" s="2">
        <v>0</v>
      </c>
    </row>
    <row r="2365" spans="1:7" s="65" customFormat="1" x14ac:dyDescent="0.25">
      <c r="A2365" s="65">
        <v>236.200000000003</v>
      </c>
      <c r="B2365" s="2">
        <v>0</v>
      </c>
      <c r="C2365" s="2">
        <v>0</v>
      </c>
      <c r="D2365" s="2">
        <v>0</v>
      </c>
      <c r="E2365" s="2">
        <v>0</v>
      </c>
      <c r="F2365" s="2">
        <v>0</v>
      </c>
      <c r="G2365" s="2">
        <v>0</v>
      </c>
    </row>
    <row r="2366" spans="1:7" s="65" customFormat="1" x14ac:dyDescent="0.25">
      <c r="A2366" s="65">
        <v>236.300000000003</v>
      </c>
      <c r="B2366" s="2">
        <v>0</v>
      </c>
      <c r="C2366" s="2">
        <v>0</v>
      </c>
      <c r="D2366" s="2">
        <v>0</v>
      </c>
      <c r="E2366" s="2">
        <v>0</v>
      </c>
      <c r="F2366" s="2">
        <v>0</v>
      </c>
      <c r="G2366" s="2">
        <v>0</v>
      </c>
    </row>
    <row r="2367" spans="1:7" s="65" customFormat="1" x14ac:dyDescent="0.25">
      <c r="A2367" s="65">
        <v>236.40000000000299</v>
      </c>
      <c r="B2367" s="2">
        <v>0</v>
      </c>
      <c r="C2367" s="2">
        <v>0</v>
      </c>
      <c r="D2367" s="2">
        <v>0</v>
      </c>
      <c r="E2367" s="2">
        <v>0</v>
      </c>
      <c r="F2367" s="2">
        <v>0</v>
      </c>
      <c r="G2367" s="2">
        <v>0</v>
      </c>
    </row>
    <row r="2368" spans="1:7" s="65" customFormat="1" x14ac:dyDescent="0.25">
      <c r="A2368" s="65">
        <v>236.50000000000301</v>
      </c>
      <c r="B2368" s="2">
        <v>0</v>
      </c>
      <c r="C2368" s="2">
        <v>0</v>
      </c>
      <c r="D2368" s="2">
        <v>0</v>
      </c>
      <c r="E2368" s="2">
        <v>0</v>
      </c>
      <c r="F2368" s="2">
        <v>0</v>
      </c>
      <c r="G2368" s="2">
        <v>0</v>
      </c>
    </row>
    <row r="2369" spans="1:7" s="65" customFormat="1" x14ac:dyDescent="0.25">
      <c r="A2369" s="65">
        <v>236.60000000000301</v>
      </c>
      <c r="B2369" s="2">
        <v>0</v>
      </c>
      <c r="C2369" s="2">
        <v>0</v>
      </c>
      <c r="D2369" s="2">
        <v>0</v>
      </c>
      <c r="E2369" s="2">
        <v>0</v>
      </c>
      <c r="F2369" s="2">
        <v>0</v>
      </c>
      <c r="G2369" s="2">
        <v>0</v>
      </c>
    </row>
    <row r="2370" spans="1:7" s="65" customFormat="1" x14ac:dyDescent="0.25">
      <c r="A2370" s="65">
        <v>236.700000000003</v>
      </c>
      <c r="B2370" s="2">
        <v>0</v>
      </c>
      <c r="C2370" s="2">
        <v>0</v>
      </c>
      <c r="D2370" s="2">
        <v>0</v>
      </c>
      <c r="E2370" s="2">
        <v>0</v>
      </c>
      <c r="F2370" s="2">
        <v>0</v>
      </c>
      <c r="G2370" s="2">
        <v>0</v>
      </c>
    </row>
    <row r="2371" spans="1:7" s="65" customFormat="1" x14ac:dyDescent="0.25">
      <c r="A2371" s="65">
        <v>236.800000000003</v>
      </c>
      <c r="B2371" s="2">
        <v>0</v>
      </c>
      <c r="C2371" s="2">
        <v>0</v>
      </c>
      <c r="D2371" s="2">
        <v>0</v>
      </c>
      <c r="E2371" s="2">
        <v>0</v>
      </c>
      <c r="F2371" s="2">
        <v>0</v>
      </c>
      <c r="G2371" s="2">
        <v>0</v>
      </c>
    </row>
    <row r="2372" spans="1:7" s="65" customFormat="1" x14ac:dyDescent="0.25">
      <c r="A2372" s="65">
        <v>236.90000000000299</v>
      </c>
      <c r="B2372" s="2">
        <v>0</v>
      </c>
      <c r="C2372" s="2">
        <v>0</v>
      </c>
      <c r="D2372" s="2">
        <v>0</v>
      </c>
      <c r="E2372" s="2">
        <v>0</v>
      </c>
      <c r="F2372" s="2">
        <v>0</v>
      </c>
      <c r="G2372" s="2">
        <v>0</v>
      </c>
    </row>
    <row r="2373" spans="1:7" s="65" customFormat="1" x14ac:dyDescent="0.25">
      <c r="A2373" s="65">
        <v>237.00000000000301</v>
      </c>
      <c r="B2373" s="2">
        <v>0</v>
      </c>
      <c r="C2373" s="2">
        <v>0</v>
      </c>
      <c r="D2373" s="2">
        <v>0</v>
      </c>
      <c r="E2373" s="2">
        <v>0</v>
      </c>
      <c r="F2373" s="2">
        <v>0</v>
      </c>
      <c r="G2373" s="2">
        <v>0</v>
      </c>
    </row>
    <row r="2374" spans="1:7" s="65" customFormat="1" x14ac:dyDescent="0.25">
      <c r="A2374" s="65">
        <v>237.10000000000301</v>
      </c>
      <c r="B2374" s="2">
        <v>0</v>
      </c>
      <c r="C2374" s="2">
        <v>0</v>
      </c>
      <c r="D2374" s="2">
        <v>0</v>
      </c>
      <c r="E2374" s="2">
        <v>0</v>
      </c>
      <c r="F2374" s="2">
        <v>0</v>
      </c>
      <c r="G2374" s="2">
        <v>0</v>
      </c>
    </row>
    <row r="2375" spans="1:7" s="65" customFormat="1" x14ac:dyDescent="0.25">
      <c r="A2375" s="65">
        <v>237.200000000003</v>
      </c>
      <c r="B2375" s="2">
        <v>0</v>
      </c>
      <c r="C2375" s="2">
        <v>0</v>
      </c>
      <c r="D2375" s="2">
        <v>0</v>
      </c>
      <c r="E2375" s="2">
        <v>0</v>
      </c>
      <c r="F2375" s="2">
        <v>0</v>
      </c>
      <c r="G2375" s="2">
        <v>0</v>
      </c>
    </row>
    <row r="2376" spans="1:7" s="65" customFormat="1" x14ac:dyDescent="0.25">
      <c r="A2376" s="65">
        <v>237.300000000003</v>
      </c>
      <c r="B2376" s="2">
        <v>0</v>
      </c>
      <c r="C2376" s="2">
        <v>0</v>
      </c>
      <c r="D2376" s="2">
        <v>0</v>
      </c>
      <c r="E2376" s="2">
        <v>0</v>
      </c>
      <c r="F2376" s="2">
        <v>0</v>
      </c>
      <c r="G2376" s="2">
        <v>0</v>
      </c>
    </row>
    <row r="2377" spans="1:7" s="65" customFormat="1" x14ac:dyDescent="0.25">
      <c r="A2377" s="65">
        <v>237.40000000000299</v>
      </c>
      <c r="B2377" s="2">
        <v>0</v>
      </c>
      <c r="C2377" s="2">
        <v>0</v>
      </c>
      <c r="D2377" s="2">
        <v>0</v>
      </c>
      <c r="E2377" s="2">
        <v>0</v>
      </c>
      <c r="F2377" s="2">
        <v>0</v>
      </c>
      <c r="G2377" s="2">
        <v>0</v>
      </c>
    </row>
    <row r="2378" spans="1:7" s="65" customFormat="1" x14ac:dyDescent="0.25">
      <c r="A2378" s="65">
        <v>237.50000000000301</v>
      </c>
      <c r="B2378" s="2">
        <v>0</v>
      </c>
      <c r="C2378" s="2">
        <v>0</v>
      </c>
      <c r="D2378" s="2">
        <v>0</v>
      </c>
      <c r="E2378" s="2">
        <v>0</v>
      </c>
      <c r="F2378" s="2">
        <v>0</v>
      </c>
      <c r="G2378" s="2">
        <v>0</v>
      </c>
    </row>
    <row r="2379" spans="1:7" s="65" customFormat="1" x14ac:dyDescent="0.25">
      <c r="A2379" s="65">
        <v>237.60000000000301</v>
      </c>
      <c r="B2379" s="2">
        <v>0</v>
      </c>
      <c r="C2379" s="2">
        <v>0</v>
      </c>
      <c r="D2379" s="2">
        <v>0</v>
      </c>
      <c r="E2379" s="2">
        <v>0</v>
      </c>
      <c r="F2379" s="2">
        <v>0</v>
      </c>
      <c r="G2379" s="2">
        <v>0</v>
      </c>
    </row>
    <row r="2380" spans="1:7" s="65" customFormat="1" x14ac:dyDescent="0.25">
      <c r="A2380" s="65">
        <v>237.700000000003</v>
      </c>
      <c r="B2380" s="2">
        <v>0</v>
      </c>
      <c r="C2380" s="2">
        <v>0</v>
      </c>
      <c r="D2380" s="2">
        <v>0</v>
      </c>
      <c r="E2380" s="2">
        <v>0</v>
      </c>
      <c r="F2380" s="2">
        <v>0</v>
      </c>
      <c r="G2380" s="2">
        <v>0</v>
      </c>
    </row>
    <row r="2381" spans="1:7" s="65" customFormat="1" x14ac:dyDescent="0.25">
      <c r="A2381" s="65">
        <v>237.800000000003</v>
      </c>
      <c r="B2381" s="2">
        <v>0</v>
      </c>
      <c r="C2381" s="2">
        <v>0</v>
      </c>
      <c r="D2381" s="2">
        <v>0</v>
      </c>
      <c r="E2381" s="2">
        <v>0</v>
      </c>
      <c r="F2381" s="2">
        <v>0</v>
      </c>
      <c r="G2381" s="2">
        <v>0</v>
      </c>
    </row>
    <row r="2382" spans="1:7" s="65" customFormat="1" x14ac:dyDescent="0.25">
      <c r="A2382" s="65">
        <v>237.90000000000299</v>
      </c>
      <c r="B2382" s="2">
        <v>0</v>
      </c>
      <c r="C2382" s="2">
        <v>0</v>
      </c>
      <c r="D2382" s="2">
        <v>0</v>
      </c>
      <c r="E2382" s="2">
        <v>0</v>
      </c>
      <c r="F2382" s="2">
        <v>0</v>
      </c>
      <c r="G2382" s="2">
        <v>0</v>
      </c>
    </row>
    <row r="2383" spans="1:7" s="65" customFormat="1" x14ac:dyDescent="0.25">
      <c r="A2383" s="65">
        <v>238.00000000000301</v>
      </c>
      <c r="B2383" s="2">
        <v>0</v>
      </c>
      <c r="C2383" s="2">
        <v>0</v>
      </c>
      <c r="D2383" s="2">
        <v>0</v>
      </c>
      <c r="E2383" s="2">
        <v>0</v>
      </c>
      <c r="F2383" s="2">
        <v>0</v>
      </c>
      <c r="G2383" s="2">
        <v>0</v>
      </c>
    </row>
    <row r="2384" spans="1:7" s="65" customFormat="1" x14ac:dyDescent="0.25">
      <c r="A2384" s="65">
        <v>238.10000000000301</v>
      </c>
      <c r="B2384" s="2">
        <v>0</v>
      </c>
      <c r="C2384" s="2">
        <v>0</v>
      </c>
      <c r="D2384" s="2">
        <v>0</v>
      </c>
      <c r="E2384" s="2">
        <v>0</v>
      </c>
      <c r="F2384" s="2">
        <v>0</v>
      </c>
      <c r="G2384" s="2">
        <v>0</v>
      </c>
    </row>
    <row r="2385" spans="1:7" s="65" customFormat="1" x14ac:dyDescent="0.25">
      <c r="A2385" s="65">
        <v>238.200000000003</v>
      </c>
      <c r="B2385" s="2">
        <v>0</v>
      </c>
      <c r="C2385" s="2">
        <v>0</v>
      </c>
      <c r="D2385" s="2">
        <v>0</v>
      </c>
      <c r="E2385" s="2">
        <v>0</v>
      </c>
      <c r="F2385" s="2">
        <v>0</v>
      </c>
      <c r="G2385" s="2">
        <v>0</v>
      </c>
    </row>
    <row r="2386" spans="1:7" s="65" customFormat="1" x14ac:dyDescent="0.25">
      <c r="A2386" s="65">
        <v>238.300000000003</v>
      </c>
      <c r="B2386" s="2">
        <v>0</v>
      </c>
      <c r="C2386" s="2">
        <v>0</v>
      </c>
      <c r="D2386" s="2">
        <v>0</v>
      </c>
      <c r="E2386" s="2">
        <v>0</v>
      </c>
      <c r="F2386" s="2">
        <v>0</v>
      </c>
      <c r="G2386" s="2">
        <v>0</v>
      </c>
    </row>
    <row r="2387" spans="1:7" s="65" customFormat="1" x14ac:dyDescent="0.25">
      <c r="A2387" s="65">
        <v>238.40000000000299</v>
      </c>
      <c r="B2387" s="2">
        <v>0</v>
      </c>
      <c r="C2387" s="2">
        <v>0</v>
      </c>
      <c r="D2387" s="2">
        <v>0</v>
      </c>
      <c r="E2387" s="2">
        <v>0</v>
      </c>
      <c r="F2387" s="2">
        <v>0</v>
      </c>
      <c r="G2387" s="2">
        <v>0</v>
      </c>
    </row>
    <row r="2388" spans="1:7" s="65" customFormat="1" x14ac:dyDescent="0.25">
      <c r="A2388" s="65">
        <v>238.50000000000301</v>
      </c>
      <c r="B2388" s="2">
        <v>0</v>
      </c>
      <c r="C2388" s="2">
        <v>0</v>
      </c>
      <c r="D2388" s="2">
        <v>0</v>
      </c>
      <c r="E2388" s="2">
        <v>0</v>
      </c>
      <c r="F2388" s="2">
        <v>0</v>
      </c>
      <c r="G2388" s="2">
        <v>0</v>
      </c>
    </row>
    <row r="2389" spans="1:7" s="65" customFormat="1" x14ac:dyDescent="0.25">
      <c r="A2389" s="65">
        <v>238.60000000000301</v>
      </c>
      <c r="B2389" s="2">
        <v>0</v>
      </c>
      <c r="C2389" s="2">
        <v>0</v>
      </c>
      <c r="D2389" s="2">
        <v>0</v>
      </c>
      <c r="E2389" s="2">
        <v>0</v>
      </c>
      <c r="F2389" s="2">
        <v>0</v>
      </c>
      <c r="G2389" s="2">
        <v>0</v>
      </c>
    </row>
    <row r="2390" spans="1:7" s="65" customFormat="1" x14ac:dyDescent="0.25">
      <c r="A2390" s="65">
        <v>238.700000000003</v>
      </c>
      <c r="B2390" s="2">
        <v>0</v>
      </c>
      <c r="C2390" s="2">
        <v>0</v>
      </c>
      <c r="D2390" s="2">
        <v>0</v>
      </c>
      <c r="E2390" s="2">
        <v>0</v>
      </c>
      <c r="F2390" s="2">
        <v>0</v>
      </c>
      <c r="G2390" s="2">
        <v>0</v>
      </c>
    </row>
    <row r="2391" spans="1:7" s="65" customFormat="1" x14ac:dyDescent="0.25">
      <c r="A2391" s="65">
        <v>238.800000000003</v>
      </c>
      <c r="B2391" s="2">
        <v>0</v>
      </c>
      <c r="C2391" s="2">
        <v>0</v>
      </c>
      <c r="D2391" s="2">
        <v>0</v>
      </c>
      <c r="E2391" s="2">
        <v>0</v>
      </c>
      <c r="F2391" s="2">
        <v>0</v>
      </c>
      <c r="G2391" s="2">
        <v>0</v>
      </c>
    </row>
    <row r="2392" spans="1:7" s="65" customFormat="1" x14ac:dyDescent="0.25">
      <c r="A2392" s="65">
        <v>238.90000000000299</v>
      </c>
      <c r="B2392" s="2">
        <v>0</v>
      </c>
      <c r="C2392" s="2">
        <v>0</v>
      </c>
      <c r="D2392" s="2">
        <v>0</v>
      </c>
      <c r="E2392" s="2">
        <v>0</v>
      </c>
      <c r="F2392" s="2">
        <v>0</v>
      </c>
      <c r="G2392" s="2">
        <v>0</v>
      </c>
    </row>
    <row r="2393" spans="1:7" s="65" customFormat="1" x14ac:dyDescent="0.25">
      <c r="A2393" s="65">
        <v>239.00000000000301</v>
      </c>
      <c r="B2393" s="2">
        <v>0</v>
      </c>
      <c r="C2393" s="2">
        <v>0</v>
      </c>
      <c r="D2393" s="2">
        <v>0</v>
      </c>
      <c r="E2393" s="2">
        <v>0</v>
      </c>
      <c r="F2393" s="2">
        <v>0</v>
      </c>
      <c r="G2393" s="2">
        <v>0</v>
      </c>
    </row>
    <row r="2394" spans="1:7" s="65" customFormat="1" x14ac:dyDescent="0.25">
      <c r="A2394" s="65">
        <v>239.10000000000301</v>
      </c>
      <c r="B2394" s="2">
        <v>0</v>
      </c>
      <c r="C2394" s="2">
        <v>0</v>
      </c>
      <c r="D2394" s="2">
        <v>0</v>
      </c>
      <c r="E2394" s="2">
        <v>0</v>
      </c>
      <c r="F2394" s="2">
        <v>0</v>
      </c>
      <c r="G2394" s="2">
        <v>0</v>
      </c>
    </row>
    <row r="2395" spans="1:7" s="65" customFormat="1" x14ac:dyDescent="0.25">
      <c r="A2395" s="65">
        <v>239.200000000003</v>
      </c>
      <c r="B2395" s="2">
        <v>0</v>
      </c>
      <c r="C2395" s="2">
        <v>0</v>
      </c>
      <c r="D2395" s="2">
        <v>0</v>
      </c>
      <c r="E2395" s="2">
        <v>0</v>
      </c>
      <c r="F2395" s="2">
        <v>0</v>
      </c>
      <c r="G2395" s="2">
        <v>0</v>
      </c>
    </row>
    <row r="2396" spans="1:7" s="65" customFormat="1" x14ac:dyDescent="0.25">
      <c r="A2396" s="65">
        <v>239.300000000003</v>
      </c>
      <c r="B2396" s="2">
        <v>0</v>
      </c>
      <c r="C2396" s="2">
        <v>0</v>
      </c>
      <c r="D2396" s="2">
        <v>0</v>
      </c>
      <c r="E2396" s="2">
        <v>0</v>
      </c>
      <c r="F2396" s="2">
        <v>0</v>
      </c>
      <c r="G2396" s="2">
        <v>0</v>
      </c>
    </row>
    <row r="2397" spans="1:7" s="65" customFormat="1" x14ac:dyDescent="0.25">
      <c r="A2397" s="65">
        <v>239.40000000000299</v>
      </c>
      <c r="B2397" s="2">
        <v>0</v>
      </c>
      <c r="C2397" s="2">
        <v>0</v>
      </c>
      <c r="D2397" s="2">
        <v>0</v>
      </c>
      <c r="E2397" s="2">
        <v>0</v>
      </c>
      <c r="F2397" s="2">
        <v>0</v>
      </c>
      <c r="G2397" s="2">
        <v>0</v>
      </c>
    </row>
    <row r="2398" spans="1:7" s="65" customFormat="1" x14ac:dyDescent="0.25">
      <c r="A2398" s="65">
        <v>239.50000000000301</v>
      </c>
      <c r="B2398" s="2">
        <v>0</v>
      </c>
      <c r="C2398" s="2">
        <v>0</v>
      </c>
      <c r="D2398" s="2">
        <v>0</v>
      </c>
      <c r="E2398" s="2">
        <v>0</v>
      </c>
      <c r="F2398" s="2">
        <v>0</v>
      </c>
      <c r="G2398" s="2">
        <v>0</v>
      </c>
    </row>
    <row r="2399" spans="1:7" s="65" customFormat="1" x14ac:dyDescent="0.25">
      <c r="A2399" s="65">
        <v>239.60000000000301</v>
      </c>
      <c r="B2399" s="2">
        <v>0</v>
      </c>
      <c r="C2399" s="2">
        <v>0</v>
      </c>
      <c r="D2399" s="2">
        <v>0</v>
      </c>
      <c r="E2399" s="2">
        <v>0</v>
      </c>
      <c r="F2399" s="2">
        <v>0</v>
      </c>
      <c r="G2399" s="2">
        <v>0</v>
      </c>
    </row>
    <row r="2400" spans="1:7" s="65" customFormat="1" x14ac:dyDescent="0.25">
      <c r="A2400" s="65">
        <v>239.700000000003</v>
      </c>
      <c r="B2400" s="2">
        <v>0</v>
      </c>
      <c r="C2400" s="2">
        <v>0</v>
      </c>
      <c r="D2400" s="2">
        <v>0</v>
      </c>
      <c r="E2400" s="2">
        <v>0</v>
      </c>
      <c r="F2400" s="2">
        <v>0</v>
      </c>
      <c r="G2400" s="2">
        <v>0</v>
      </c>
    </row>
    <row r="2401" spans="1:7" s="65" customFormat="1" x14ac:dyDescent="0.25">
      <c r="A2401" s="65">
        <v>239.800000000003</v>
      </c>
      <c r="B2401" s="2">
        <v>0</v>
      </c>
      <c r="C2401" s="2">
        <v>0</v>
      </c>
      <c r="D2401" s="2">
        <v>0</v>
      </c>
      <c r="E2401" s="2">
        <v>0</v>
      </c>
      <c r="F2401" s="2">
        <v>0</v>
      </c>
      <c r="G2401" s="2">
        <v>0</v>
      </c>
    </row>
    <row r="2402" spans="1:7" s="65" customFormat="1" x14ac:dyDescent="0.25">
      <c r="A2402" s="65">
        <v>239.90000000000299</v>
      </c>
      <c r="B2402" s="2">
        <v>0</v>
      </c>
      <c r="C2402" s="2">
        <v>0</v>
      </c>
      <c r="D2402" s="2">
        <v>0</v>
      </c>
      <c r="E2402" s="2">
        <v>0</v>
      </c>
      <c r="F2402" s="2">
        <v>0</v>
      </c>
      <c r="G2402" s="2">
        <v>0</v>
      </c>
    </row>
    <row r="2403" spans="1:7" s="65" customFormat="1" x14ac:dyDescent="0.25">
      <c r="A2403" s="65">
        <v>240.00000000000301</v>
      </c>
      <c r="B2403" s="2">
        <v>0</v>
      </c>
      <c r="C2403" s="2">
        <v>0</v>
      </c>
      <c r="D2403" s="2">
        <v>0</v>
      </c>
      <c r="E2403" s="2">
        <v>0</v>
      </c>
      <c r="F2403" s="2">
        <v>0</v>
      </c>
      <c r="G2403" s="2">
        <v>0</v>
      </c>
    </row>
    <row r="2404" spans="1:7" s="65" customFormat="1" x14ac:dyDescent="0.25">
      <c r="A2404" s="65">
        <v>240.10000000000301</v>
      </c>
      <c r="B2404" s="2">
        <v>0</v>
      </c>
      <c r="C2404" s="2">
        <v>0</v>
      </c>
      <c r="D2404" s="2">
        <v>0</v>
      </c>
      <c r="E2404" s="2">
        <v>0</v>
      </c>
      <c r="F2404" s="2">
        <v>0</v>
      </c>
      <c r="G2404" s="2">
        <v>0</v>
      </c>
    </row>
    <row r="2405" spans="1:7" s="65" customFormat="1" x14ac:dyDescent="0.25">
      <c r="A2405" s="65">
        <v>240.200000000003</v>
      </c>
      <c r="B2405" s="2">
        <v>0</v>
      </c>
      <c r="C2405" s="2">
        <v>0</v>
      </c>
      <c r="D2405" s="2">
        <v>0</v>
      </c>
      <c r="E2405" s="2">
        <v>0</v>
      </c>
      <c r="F2405" s="2">
        <v>0</v>
      </c>
      <c r="G2405" s="2">
        <v>0</v>
      </c>
    </row>
    <row r="2406" spans="1:7" s="65" customFormat="1" x14ac:dyDescent="0.25">
      <c r="A2406" s="65">
        <v>240.300000000003</v>
      </c>
      <c r="B2406" s="2">
        <v>0</v>
      </c>
      <c r="C2406" s="2">
        <v>0</v>
      </c>
      <c r="D2406" s="2">
        <v>0</v>
      </c>
      <c r="E2406" s="2">
        <v>0</v>
      </c>
      <c r="F2406" s="2">
        <v>0</v>
      </c>
      <c r="G2406" s="2">
        <v>0</v>
      </c>
    </row>
    <row r="2407" spans="1:7" s="65" customFormat="1" x14ac:dyDescent="0.25">
      <c r="A2407" s="65">
        <v>240.40000000000299</v>
      </c>
      <c r="B2407" s="2">
        <v>0</v>
      </c>
      <c r="C2407" s="2">
        <v>0</v>
      </c>
      <c r="D2407" s="2">
        <v>0</v>
      </c>
      <c r="E2407" s="2">
        <v>0</v>
      </c>
      <c r="F2407" s="2">
        <v>0</v>
      </c>
      <c r="G2407" s="2">
        <v>0</v>
      </c>
    </row>
    <row r="2408" spans="1:7" s="65" customFormat="1" x14ac:dyDescent="0.25">
      <c r="A2408" s="65">
        <v>240.50000000000301</v>
      </c>
      <c r="B2408" s="2">
        <v>0</v>
      </c>
      <c r="C2408" s="2">
        <v>0</v>
      </c>
      <c r="D2408" s="2">
        <v>0</v>
      </c>
      <c r="E2408" s="2">
        <v>0</v>
      </c>
      <c r="F2408" s="2">
        <v>0</v>
      </c>
      <c r="G2408" s="2">
        <v>0</v>
      </c>
    </row>
    <row r="2409" spans="1:7" s="65" customFormat="1" x14ac:dyDescent="0.25">
      <c r="A2409" s="65">
        <v>240.60000000000301</v>
      </c>
      <c r="B2409" s="2">
        <v>0</v>
      </c>
      <c r="C2409" s="2">
        <v>0</v>
      </c>
      <c r="D2409" s="2">
        <v>0</v>
      </c>
      <c r="E2409" s="2">
        <v>0</v>
      </c>
      <c r="F2409" s="2">
        <v>0</v>
      </c>
      <c r="G2409" s="2">
        <v>0</v>
      </c>
    </row>
    <row r="2410" spans="1:7" s="65" customFormat="1" x14ac:dyDescent="0.25">
      <c r="A2410" s="65">
        <v>240.700000000003</v>
      </c>
      <c r="B2410" s="2">
        <v>0</v>
      </c>
      <c r="C2410" s="2">
        <v>0</v>
      </c>
      <c r="D2410" s="2">
        <v>0</v>
      </c>
      <c r="E2410" s="2">
        <v>0</v>
      </c>
      <c r="F2410" s="2">
        <v>0</v>
      </c>
      <c r="G2410" s="2">
        <v>0</v>
      </c>
    </row>
    <row r="2411" spans="1:7" s="65" customFormat="1" x14ac:dyDescent="0.25">
      <c r="A2411" s="65">
        <v>240.800000000003</v>
      </c>
      <c r="B2411" s="2">
        <v>0</v>
      </c>
      <c r="C2411" s="2">
        <v>0</v>
      </c>
      <c r="D2411" s="2">
        <v>0</v>
      </c>
      <c r="E2411" s="2">
        <v>0</v>
      </c>
      <c r="F2411" s="2">
        <v>0</v>
      </c>
      <c r="G2411" s="2">
        <v>0</v>
      </c>
    </row>
    <row r="2412" spans="1:7" s="65" customFormat="1" x14ac:dyDescent="0.25">
      <c r="A2412" s="65">
        <v>240.90000000000299</v>
      </c>
      <c r="B2412" s="2">
        <v>0</v>
      </c>
      <c r="C2412" s="2">
        <v>0</v>
      </c>
      <c r="D2412" s="2">
        <v>0</v>
      </c>
      <c r="E2412" s="2">
        <v>0</v>
      </c>
      <c r="F2412" s="2">
        <v>0</v>
      </c>
      <c r="G2412" s="2">
        <v>0</v>
      </c>
    </row>
    <row r="2413" spans="1:7" s="65" customFormat="1" x14ac:dyDescent="0.25">
      <c r="A2413" s="65">
        <v>241.00000000000301</v>
      </c>
      <c r="B2413" s="2">
        <v>0</v>
      </c>
      <c r="C2413" s="2">
        <v>0</v>
      </c>
      <c r="D2413" s="2">
        <v>0</v>
      </c>
      <c r="E2413" s="2">
        <v>0</v>
      </c>
      <c r="F2413" s="2">
        <v>0</v>
      </c>
      <c r="G2413" s="2">
        <v>0</v>
      </c>
    </row>
    <row r="2414" spans="1:7" s="65" customFormat="1" x14ac:dyDescent="0.25">
      <c r="A2414" s="65">
        <v>241.10000000000301</v>
      </c>
      <c r="B2414" s="2">
        <v>0</v>
      </c>
      <c r="C2414" s="2">
        <v>0</v>
      </c>
      <c r="D2414" s="2">
        <v>0</v>
      </c>
      <c r="E2414" s="2">
        <v>0</v>
      </c>
      <c r="F2414" s="2">
        <v>0</v>
      </c>
      <c r="G2414" s="2">
        <v>0</v>
      </c>
    </row>
    <row r="2415" spans="1:7" s="65" customFormat="1" x14ac:dyDescent="0.25">
      <c r="A2415" s="65">
        <v>241.200000000003</v>
      </c>
      <c r="B2415" s="2">
        <v>0</v>
      </c>
      <c r="C2415" s="2">
        <v>0</v>
      </c>
      <c r="D2415" s="2">
        <v>0</v>
      </c>
      <c r="E2415" s="2">
        <v>0</v>
      </c>
      <c r="F2415" s="2">
        <v>0</v>
      </c>
      <c r="G2415" s="2">
        <v>0</v>
      </c>
    </row>
    <row r="2416" spans="1:7" s="65" customFormat="1" x14ac:dyDescent="0.25">
      <c r="A2416" s="65">
        <v>241.300000000003</v>
      </c>
      <c r="B2416" s="2">
        <v>0</v>
      </c>
      <c r="C2416" s="2">
        <v>0</v>
      </c>
      <c r="D2416" s="2">
        <v>0</v>
      </c>
      <c r="E2416" s="2">
        <v>0</v>
      </c>
      <c r="F2416" s="2">
        <v>0</v>
      </c>
      <c r="G2416" s="2">
        <v>0</v>
      </c>
    </row>
    <row r="2417" spans="1:7" s="65" customFormat="1" x14ac:dyDescent="0.25">
      <c r="A2417" s="65">
        <v>241.40000000000299</v>
      </c>
      <c r="B2417" s="2">
        <v>0</v>
      </c>
      <c r="C2417" s="2">
        <v>0</v>
      </c>
      <c r="D2417" s="2">
        <v>0</v>
      </c>
      <c r="E2417" s="2">
        <v>0</v>
      </c>
      <c r="F2417" s="2">
        <v>0</v>
      </c>
      <c r="G2417" s="2">
        <v>0</v>
      </c>
    </row>
    <row r="2418" spans="1:7" s="65" customFormat="1" x14ac:dyDescent="0.25">
      <c r="A2418" s="65">
        <v>241.50000000000301</v>
      </c>
      <c r="B2418" s="2">
        <v>0</v>
      </c>
      <c r="C2418" s="2">
        <v>0</v>
      </c>
      <c r="D2418" s="2">
        <v>0</v>
      </c>
      <c r="E2418" s="2">
        <v>0</v>
      </c>
      <c r="F2418" s="2">
        <v>0</v>
      </c>
      <c r="G2418" s="2">
        <v>0</v>
      </c>
    </row>
    <row r="2419" spans="1:7" s="65" customFormat="1" x14ac:dyDescent="0.25">
      <c r="A2419" s="65">
        <v>241.60000000000301</v>
      </c>
      <c r="B2419" s="2">
        <v>0</v>
      </c>
      <c r="C2419" s="2">
        <v>0</v>
      </c>
      <c r="D2419" s="2">
        <v>0</v>
      </c>
      <c r="E2419" s="2">
        <v>0</v>
      </c>
      <c r="F2419" s="2">
        <v>0</v>
      </c>
      <c r="G2419" s="2">
        <v>0</v>
      </c>
    </row>
    <row r="2420" spans="1:7" s="65" customFormat="1" x14ac:dyDescent="0.25">
      <c r="A2420" s="65">
        <v>241.700000000003</v>
      </c>
      <c r="B2420" s="2">
        <v>0</v>
      </c>
      <c r="C2420" s="2">
        <v>0</v>
      </c>
      <c r="D2420" s="2">
        <v>0</v>
      </c>
      <c r="E2420" s="2">
        <v>0</v>
      </c>
      <c r="F2420" s="2">
        <v>0</v>
      </c>
      <c r="G2420" s="2">
        <v>0</v>
      </c>
    </row>
    <row r="2421" spans="1:7" s="65" customFormat="1" x14ac:dyDescent="0.25">
      <c r="A2421" s="65">
        <v>241.800000000003</v>
      </c>
      <c r="B2421" s="2">
        <v>0</v>
      </c>
      <c r="C2421" s="2">
        <v>0</v>
      </c>
      <c r="D2421" s="2">
        <v>0</v>
      </c>
      <c r="E2421" s="2">
        <v>0</v>
      </c>
      <c r="F2421" s="2">
        <v>0</v>
      </c>
      <c r="G2421" s="2">
        <v>0</v>
      </c>
    </row>
    <row r="2422" spans="1:7" s="65" customFormat="1" x14ac:dyDescent="0.25">
      <c r="A2422" s="65">
        <v>241.90000000000299</v>
      </c>
      <c r="B2422" s="2">
        <v>0</v>
      </c>
      <c r="C2422" s="2">
        <v>0</v>
      </c>
      <c r="D2422" s="2">
        <v>0</v>
      </c>
      <c r="E2422" s="2">
        <v>0</v>
      </c>
      <c r="F2422" s="2">
        <v>0</v>
      </c>
      <c r="G2422" s="2">
        <v>0</v>
      </c>
    </row>
    <row r="2423" spans="1:7" s="65" customFormat="1" x14ac:dyDescent="0.25">
      <c r="A2423" s="65">
        <v>242.00000000000301</v>
      </c>
      <c r="B2423" s="2">
        <v>0</v>
      </c>
      <c r="C2423" s="2">
        <v>0</v>
      </c>
      <c r="D2423" s="2">
        <v>0</v>
      </c>
      <c r="E2423" s="2">
        <v>0</v>
      </c>
      <c r="F2423" s="2">
        <v>0</v>
      </c>
      <c r="G2423" s="2">
        <v>0</v>
      </c>
    </row>
    <row r="2424" spans="1:7" s="65" customFormat="1" x14ac:dyDescent="0.25">
      <c r="A2424" s="65">
        <v>242.10000000000301</v>
      </c>
      <c r="B2424" s="2">
        <v>0</v>
      </c>
      <c r="C2424" s="2">
        <v>0</v>
      </c>
      <c r="D2424" s="2">
        <v>0</v>
      </c>
      <c r="E2424" s="2">
        <v>0</v>
      </c>
      <c r="F2424" s="2">
        <v>0</v>
      </c>
      <c r="G2424" s="2">
        <v>0</v>
      </c>
    </row>
    <row r="2425" spans="1:7" s="65" customFormat="1" x14ac:dyDescent="0.25">
      <c r="A2425" s="65">
        <v>242.200000000003</v>
      </c>
      <c r="B2425" s="2">
        <v>0</v>
      </c>
      <c r="C2425" s="2">
        <v>0</v>
      </c>
      <c r="D2425" s="2">
        <v>0</v>
      </c>
      <c r="E2425" s="2">
        <v>0</v>
      </c>
      <c r="F2425" s="2">
        <v>0</v>
      </c>
      <c r="G2425" s="2">
        <v>0</v>
      </c>
    </row>
    <row r="2426" spans="1:7" s="65" customFormat="1" x14ac:dyDescent="0.25">
      <c r="A2426" s="65">
        <v>242.300000000003</v>
      </c>
      <c r="B2426" s="2">
        <v>0</v>
      </c>
      <c r="C2426" s="2">
        <v>0</v>
      </c>
      <c r="D2426" s="2">
        <v>0</v>
      </c>
      <c r="E2426" s="2">
        <v>0</v>
      </c>
      <c r="F2426" s="2">
        <v>0</v>
      </c>
      <c r="G2426" s="2">
        <v>0</v>
      </c>
    </row>
    <row r="2427" spans="1:7" s="65" customFormat="1" x14ac:dyDescent="0.25">
      <c r="A2427" s="65">
        <v>242.40000000000299</v>
      </c>
      <c r="B2427" s="2">
        <v>0</v>
      </c>
      <c r="C2427" s="2">
        <v>0</v>
      </c>
      <c r="D2427" s="2">
        <v>0</v>
      </c>
      <c r="E2427" s="2">
        <v>0</v>
      </c>
      <c r="F2427" s="2">
        <v>0</v>
      </c>
      <c r="G2427" s="2">
        <v>0</v>
      </c>
    </row>
    <row r="2428" spans="1:7" s="65" customFormat="1" x14ac:dyDescent="0.25">
      <c r="A2428" s="65">
        <v>242.50000000000301</v>
      </c>
      <c r="B2428" s="2">
        <v>0</v>
      </c>
      <c r="C2428" s="2">
        <v>0</v>
      </c>
      <c r="D2428" s="2">
        <v>0</v>
      </c>
      <c r="E2428" s="2">
        <v>0</v>
      </c>
      <c r="F2428" s="2">
        <v>0</v>
      </c>
      <c r="G2428" s="2">
        <v>0</v>
      </c>
    </row>
    <row r="2429" spans="1:7" s="65" customFormat="1" x14ac:dyDescent="0.25">
      <c r="A2429" s="65">
        <v>242.60000000000301</v>
      </c>
      <c r="B2429" s="2">
        <v>0</v>
      </c>
      <c r="C2429" s="2">
        <v>0</v>
      </c>
      <c r="D2429" s="2">
        <v>0</v>
      </c>
      <c r="E2429" s="2">
        <v>0</v>
      </c>
      <c r="F2429" s="2">
        <v>0</v>
      </c>
      <c r="G2429" s="2">
        <v>0</v>
      </c>
    </row>
    <row r="2430" spans="1:7" s="65" customFormat="1" x14ac:dyDescent="0.25">
      <c r="A2430" s="65">
        <v>242.700000000003</v>
      </c>
      <c r="B2430" s="2">
        <v>0</v>
      </c>
      <c r="C2430" s="2">
        <v>0</v>
      </c>
      <c r="D2430" s="2">
        <v>0</v>
      </c>
      <c r="E2430" s="2">
        <v>0</v>
      </c>
      <c r="F2430" s="2">
        <v>0</v>
      </c>
      <c r="G2430" s="2">
        <v>0</v>
      </c>
    </row>
    <row r="2431" spans="1:7" s="65" customFormat="1" x14ac:dyDescent="0.25">
      <c r="A2431" s="65">
        <v>242.800000000003</v>
      </c>
      <c r="B2431" s="2">
        <v>0</v>
      </c>
      <c r="C2431" s="2">
        <v>0</v>
      </c>
      <c r="D2431" s="2">
        <v>0</v>
      </c>
      <c r="E2431" s="2">
        <v>0</v>
      </c>
      <c r="F2431" s="2">
        <v>0</v>
      </c>
      <c r="G2431" s="2">
        <v>0</v>
      </c>
    </row>
    <row r="2432" spans="1:7" s="65" customFormat="1" x14ac:dyDescent="0.25">
      <c r="A2432" s="65">
        <v>242.90000000000299</v>
      </c>
      <c r="B2432" s="2">
        <v>0</v>
      </c>
      <c r="C2432" s="2">
        <v>0</v>
      </c>
      <c r="D2432" s="2">
        <v>0</v>
      </c>
      <c r="E2432" s="2">
        <v>0</v>
      </c>
      <c r="F2432" s="2">
        <v>0</v>
      </c>
      <c r="G2432" s="2">
        <v>0</v>
      </c>
    </row>
    <row r="2433" spans="1:7" s="65" customFormat="1" x14ac:dyDescent="0.25">
      <c r="A2433" s="65">
        <v>243.00000000000301</v>
      </c>
      <c r="B2433" s="2">
        <v>0</v>
      </c>
      <c r="C2433" s="2">
        <v>0</v>
      </c>
      <c r="D2433" s="2">
        <v>0</v>
      </c>
      <c r="E2433" s="2">
        <v>0</v>
      </c>
      <c r="F2433" s="2">
        <v>0</v>
      </c>
      <c r="G2433" s="2">
        <v>0</v>
      </c>
    </row>
    <row r="2434" spans="1:7" s="65" customFormat="1" x14ac:dyDescent="0.25">
      <c r="A2434" s="65">
        <v>243.10000000000301</v>
      </c>
      <c r="B2434" s="2">
        <v>0</v>
      </c>
      <c r="C2434" s="2">
        <v>0</v>
      </c>
      <c r="D2434" s="2">
        <v>0</v>
      </c>
      <c r="E2434" s="2">
        <v>0</v>
      </c>
      <c r="F2434" s="2">
        <v>0</v>
      </c>
      <c r="G2434" s="2">
        <v>0</v>
      </c>
    </row>
    <row r="2435" spans="1:7" s="65" customFormat="1" x14ac:dyDescent="0.25">
      <c r="A2435" s="65">
        <v>243.200000000003</v>
      </c>
      <c r="B2435" s="2">
        <v>0</v>
      </c>
      <c r="C2435" s="2">
        <v>0</v>
      </c>
      <c r="D2435" s="2">
        <v>0</v>
      </c>
      <c r="E2435" s="2">
        <v>0</v>
      </c>
      <c r="F2435" s="2">
        <v>0</v>
      </c>
      <c r="G2435" s="2">
        <v>0</v>
      </c>
    </row>
    <row r="2436" spans="1:7" s="65" customFormat="1" x14ac:dyDescent="0.25">
      <c r="A2436" s="65">
        <v>243.300000000003</v>
      </c>
      <c r="B2436" s="2">
        <v>0</v>
      </c>
      <c r="C2436" s="2">
        <v>0</v>
      </c>
      <c r="D2436" s="2">
        <v>0</v>
      </c>
      <c r="E2436" s="2">
        <v>0</v>
      </c>
      <c r="F2436" s="2">
        <v>0</v>
      </c>
      <c r="G2436" s="2">
        <v>0</v>
      </c>
    </row>
    <row r="2437" spans="1:7" s="65" customFormat="1" x14ac:dyDescent="0.25">
      <c r="A2437" s="65">
        <v>243.40000000000299</v>
      </c>
      <c r="B2437" s="2">
        <v>0</v>
      </c>
      <c r="C2437" s="2">
        <v>0</v>
      </c>
      <c r="D2437" s="2">
        <v>0</v>
      </c>
      <c r="E2437" s="2">
        <v>0</v>
      </c>
      <c r="F2437" s="2">
        <v>0</v>
      </c>
      <c r="G2437" s="2">
        <v>0</v>
      </c>
    </row>
    <row r="2438" spans="1:7" s="65" customFormat="1" x14ac:dyDescent="0.25">
      <c r="A2438" s="65">
        <v>243.50000000000301</v>
      </c>
      <c r="B2438" s="2">
        <v>0</v>
      </c>
      <c r="C2438" s="2">
        <v>0</v>
      </c>
      <c r="D2438" s="2">
        <v>0</v>
      </c>
      <c r="E2438" s="2">
        <v>0</v>
      </c>
      <c r="F2438" s="2">
        <v>0</v>
      </c>
      <c r="G2438" s="2">
        <v>0</v>
      </c>
    </row>
    <row r="2439" spans="1:7" s="65" customFormat="1" x14ac:dyDescent="0.25">
      <c r="A2439" s="65">
        <v>243.60000000000301</v>
      </c>
      <c r="B2439" s="2">
        <v>0</v>
      </c>
      <c r="C2439" s="2">
        <v>0</v>
      </c>
      <c r="D2439" s="2">
        <v>0</v>
      </c>
      <c r="E2439" s="2">
        <v>0</v>
      </c>
      <c r="F2439" s="2">
        <v>0</v>
      </c>
      <c r="G2439" s="2">
        <v>0</v>
      </c>
    </row>
    <row r="2440" spans="1:7" s="65" customFormat="1" x14ac:dyDescent="0.25">
      <c r="A2440" s="65">
        <v>243.700000000003</v>
      </c>
      <c r="B2440" s="2">
        <v>0</v>
      </c>
      <c r="C2440" s="2">
        <v>0</v>
      </c>
      <c r="D2440" s="2">
        <v>0</v>
      </c>
      <c r="E2440" s="2">
        <v>0</v>
      </c>
      <c r="F2440" s="2">
        <v>0</v>
      </c>
      <c r="G2440" s="2">
        <v>0</v>
      </c>
    </row>
    <row r="2441" spans="1:7" s="65" customFormat="1" x14ac:dyDescent="0.25">
      <c r="A2441" s="65">
        <v>243.800000000003</v>
      </c>
      <c r="B2441" s="2">
        <v>0</v>
      </c>
      <c r="C2441" s="2">
        <v>0</v>
      </c>
      <c r="D2441" s="2">
        <v>0</v>
      </c>
      <c r="E2441" s="2">
        <v>0</v>
      </c>
      <c r="F2441" s="2">
        <v>0</v>
      </c>
      <c r="G2441" s="2">
        <v>0</v>
      </c>
    </row>
    <row r="2442" spans="1:7" s="65" customFormat="1" x14ac:dyDescent="0.25">
      <c r="A2442" s="65">
        <v>243.90000000000299</v>
      </c>
      <c r="B2442" s="2">
        <v>0</v>
      </c>
      <c r="C2442" s="2">
        <v>0</v>
      </c>
      <c r="D2442" s="2">
        <v>0</v>
      </c>
      <c r="E2442" s="2">
        <v>0</v>
      </c>
      <c r="F2442" s="2">
        <v>0</v>
      </c>
      <c r="G2442" s="2">
        <v>0</v>
      </c>
    </row>
    <row r="2443" spans="1:7" s="65" customFormat="1" x14ac:dyDescent="0.25">
      <c r="A2443" s="65">
        <v>244.00000000000301</v>
      </c>
      <c r="B2443" s="2">
        <v>0</v>
      </c>
      <c r="C2443" s="2">
        <v>0</v>
      </c>
      <c r="D2443" s="2">
        <v>0</v>
      </c>
      <c r="E2443" s="2">
        <v>0</v>
      </c>
      <c r="F2443" s="2">
        <v>0</v>
      </c>
      <c r="G2443" s="2">
        <v>0</v>
      </c>
    </row>
    <row r="2444" spans="1:7" s="65" customFormat="1" x14ac:dyDescent="0.25">
      <c r="A2444" s="65">
        <v>244.10000000000301</v>
      </c>
      <c r="B2444" s="2">
        <v>0</v>
      </c>
      <c r="C2444" s="2">
        <v>0</v>
      </c>
      <c r="D2444" s="2">
        <v>0</v>
      </c>
      <c r="E2444" s="2">
        <v>0</v>
      </c>
      <c r="F2444" s="2">
        <v>0</v>
      </c>
      <c r="G2444" s="2">
        <v>0</v>
      </c>
    </row>
    <row r="2445" spans="1:7" s="65" customFormat="1" x14ac:dyDescent="0.25">
      <c r="A2445" s="65">
        <v>244.200000000003</v>
      </c>
      <c r="B2445" s="2">
        <v>0</v>
      </c>
      <c r="C2445" s="2">
        <v>0</v>
      </c>
      <c r="D2445" s="2">
        <v>0</v>
      </c>
      <c r="E2445" s="2">
        <v>0</v>
      </c>
      <c r="F2445" s="2">
        <v>0</v>
      </c>
      <c r="G2445" s="2">
        <v>0</v>
      </c>
    </row>
    <row r="2446" spans="1:7" s="65" customFormat="1" x14ac:dyDescent="0.25">
      <c r="A2446" s="65">
        <v>244.300000000003</v>
      </c>
      <c r="B2446" s="2">
        <v>0</v>
      </c>
      <c r="C2446" s="2">
        <v>0</v>
      </c>
      <c r="D2446" s="2">
        <v>0</v>
      </c>
      <c r="E2446" s="2">
        <v>0</v>
      </c>
      <c r="F2446" s="2">
        <v>0</v>
      </c>
      <c r="G2446" s="2">
        <v>0</v>
      </c>
    </row>
    <row r="2447" spans="1:7" s="65" customFormat="1" x14ac:dyDescent="0.25">
      <c r="A2447" s="65">
        <v>244.40000000000299</v>
      </c>
      <c r="B2447" s="2">
        <v>0</v>
      </c>
      <c r="C2447" s="2">
        <v>0</v>
      </c>
      <c r="D2447" s="2">
        <v>0</v>
      </c>
      <c r="E2447" s="2">
        <v>0</v>
      </c>
      <c r="F2447" s="2">
        <v>0</v>
      </c>
      <c r="G2447" s="2">
        <v>0</v>
      </c>
    </row>
    <row r="2448" spans="1:7" s="65" customFormat="1" x14ac:dyDescent="0.25">
      <c r="A2448" s="65">
        <v>244.50000000000301</v>
      </c>
      <c r="B2448" s="2">
        <v>0</v>
      </c>
      <c r="C2448" s="2">
        <v>0</v>
      </c>
      <c r="D2448" s="2">
        <v>0</v>
      </c>
      <c r="E2448" s="2">
        <v>0</v>
      </c>
      <c r="F2448" s="2">
        <v>0</v>
      </c>
      <c r="G2448" s="2">
        <v>0</v>
      </c>
    </row>
    <row r="2449" spans="1:7" s="65" customFormat="1" x14ac:dyDescent="0.25">
      <c r="A2449" s="65">
        <v>244.60000000000301</v>
      </c>
      <c r="B2449" s="2">
        <v>0</v>
      </c>
      <c r="C2449" s="2">
        <v>0</v>
      </c>
      <c r="D2449" s="2">
        <v>0</v>
      </c>
      <c r="E2449" s="2">
        <v>0</v>
      </c>
      <c r="F2449" s="2">
        <v>0</v>
      </c>
      <c r="G2449" s="2">
        <v>0</v>
      </c>
    </row>
    <row r="2450" spans="1:7" s="65" customFormat="1" x14ac:dyDescent="0.25">
      <c r="A2450" s="65">
        <v>244.700000000003</v>
      </c>
      <c r="B2450" s="2">
        <v>0</v>
      </c>
      <c r="C2450" s="2">
        <v>0</v>
      </c>
      <c r="D2450" s="2">
        <v>0</v>
      </c>
      <c r="E2450" s="2">
        <v>0</v>
      </c>
      <c r="F2450" s="2">
        <v>0</v>
      </c>
      <c r="G2450" s="2">
        <v>0</v>
      </c>
    </row>
    <row r="2451" spans="1:7" s="65" customFormat="1" x14ac:dyDescent="0.25">
      <c r="A2451" s="65">
        <v>244.800000000003</v>
      </c>
      <c r="B2451" s="2">
        <v>0</v>
      </c>
      <c r="C2451" s="2">
        <v>0</v>
      </c>
      <c r="D2451" s="2">
        <v>0</v>
      </c>
      <c r="E2451" s="2">
        <v>0</v>
      </c>
      <c r="F2451" s="2">
        <v>0</v>
      </c>
      <c r="G2451" s="2">
        <v>0</v>
      </c>
    </row>
    <row r="2452" spans="1:7" s="65" customFormat="1" x14ac:dyDescent="0.25">
      <c r="A2452" s="65">
        <v>244.90000000000299</v>
      </c>
      <c r="B2452" s="2">
        <v>0</v>
      </c>
      <c r="C2452" s="2">
        <v>0</v>
      </c>
      <c r="D2452" s="2">
        <v>0</v>
      </c>
      <c r="E2452" s="2">
        <v>0</v>
      </c>
      <c r="F2452" s="2">
        <v>0</v>
      </c>
      <c r="G2452" s="2">
        <v>0</v>
      </c>
    </row>
    <row r="2453" spans="1:7" s="65" customFormat="1" x14ac:dyDescent="0.25">
      <c r="A2453" s="65">
        <v>245.00000000000301</v>
      </c>
      <c r="B2453" s="2">
        <v>0</v>
      </c>
      <c r="C2453" s="2">
        <v>0</v>
      </c>
      <c r="D2453" s="2">
        <v>0</v>
      </c>
      <c r="E2453" s="2">
        <v>0</v>
      </c>
      <c r="F2453" s="2">
        <v>0</v>
      </c>
      <c r="G2453" s="2">
        <v>0</v>
      </c>
    </row>
    <row r="2454" spans="1:7" s="65" customFormat="1" x14ac:dyDescent="0.25">
      <c r="A2454" s="65">
        <v>245.10000000000301</v>
      </c>
      <c r="B2454" s="2">
        <v>0</v>
      </c>
      <c r="C2454" s="2">
        <v>0</v>
      </c>
      <c r="D2454" s="2">
        <v>0</v>
      </c>
      <c r="E2454" s="2">
        <v>0</v>
      </c>
      <c r="F2454" s="2">
        <v>0</v>
      </c>
      <c r="G2454" s="2">
        <v>0</v>
      </c>
    </row>
    <row r="2455" spans="1:7" s="65" customFormat="1" x14ac:dyDescent="0.25">
      <c r="A2455" s="65">
        <v>245.200000000003</v>
      </c>
      <c r="B2455" s="2">
        <v>0</v>
      </c>
      <c r="C2455" s="2">
        <v>0</v>
      </c>
      <c r="D2455" s="2">
        <v>0</v>
      </c>
      <c r="E2455" s="2">
        <v>0</v>
      </c>
      <c r="F2455" s="2">
        <v>0</v>
      </c>
      <c r="G2455" s="2">
        <v>0</v>
      </c>
    </row>
    <row r="2456" spans="1:7" s="65" customFormat="1" x14ac:dyDescent="0.25">
      <c r="A2456" s="65">
        <v>245.300000000003</v>
      </c>
      <c r="B2456" s="2">
        <v>0</v>
      </c>
      <c r="C2456" s="2">
        <v>0</v>
      </c>
      <c r="D2456" s="2">
        <v>0</v>
      </c>
      <c r="E2456" s="2">
        <v>0</v>
      </c>
      <c r="F2456" s="2">
        <v>0</v>
      </c>
      <c r="G2456" s="2">
        <v>0</v>
      </c>
    </row>
    <row r="2457" spans="1:7" s="65" customFormat="1" x14ac:dyDescent="0.25">
      <c r="A2457" s="65">
        <v>245.40000000000299</v>
      </c>
      <c r="B2457" s="2">
        <v>0</v>
      </c>
      <c r="C2457" s="2">
        <v>0</v>
      </c>
      <c r="D2457" s="2">
        <v>0</v>
      </c>
      <c r="E2457" s="2">
        <v>0</v>
      </c>
      <c r="F2457" s="2">
        <v>0</v>
      </c>
      <c r="G2457" s="2">
        <v>0</v>
      </c>
    </row>
    <row r="2458" spans="1:7" s="65" customFormat="1" x14ac:dyDescent="0.25">
      <c r="A2458" s="65">
        <v>245.50000000000301</v>
      </c>
      <c r="B2458" s="2">
        <v>0</v>
      </c>
      <c r="C2458" s="2">
        <v>0</v>
      </c>
      <c r="D2458" s="2">
        <v>0</v>
      </c>
      <c r="E2458" s="2">
        <v>0</v>
      </c>
      <c r="F2458" s="2">
        <v>0</v>
      </c>
      <c r="G2458" s="2">
        <v>0</v>
      </c>
    </row>
    <row r="2459" spans="1:7" s="65" customFormat="1" x14ac:dyDescent="0.25">
      <c r="A2459" s="65">
        <v>245.60000000000301</v>
      </c>
      <c r="B2459" s="2">
        <v>0</v>
      </c>
      <c r="C2459" s="2">
        <v>0</v>
      </c>
      <c r="D2459" s="2">
        <v>0</v>
      </c>
      <c r="E2459" s="2">
        <v>0</v>
      </c>
      <c r="F2459" s="2">
        <v>0</v>
      </c>
      <c r="G2459" s="2">
        <v>0</v>
      </c>
    </row>
    <row r="2460" spans="1:7" s="65" customFormat="1" x14ac:dyDescent="0.25">
      <c r="A2460" s="65">
        <v>245.700000000003</v>
      </c>
      <c r="B2460" s="2">
        <v>0</v>
      </c>
      <c r="C2460" s="2">
        <v>0</v>
      </c>
      <c r="D2460" s="2">
        <v>0</v>
      </c>
      <c r="E2460" s="2">
        <v>0</v>
      </c>
      <c r="F2460" s="2">
        <v>0</v>
      </c>
      <c r="G2460" s="2">
        <v>0</v>
      </c>
    </row>
    <row r="2461" spans="1:7" s="65" customFormat="1" x14ac:dyDescent="0.25">
      <c r="A2461" s="65">
        <v>245.800000000003</v>
      </c>
      <c r="B2461" s="2">
        <v>0</v>
      </c>
      <c r="C2461" s="2">
        <v>0</v>
      </c>
      <c r="D2461" s="2">
        <v>0</v>
      </c>
      <c r="E2461" s="2">
        <v>0</v>
      </c>
      <c r="F2461" s="2">
        <v>0</v>
      </c>
      <c r="G2461" s="2">
        <v>0</v>
      </c>
    </row>
    <row r="2462" spans="1:7" s="65" customFormat="1" x14ac:dyDescent="0.25">
      <c r="A2462" s="65">
        <v>245.90000000000299</v>
      </c>
      <c r="B2462" s="2">
        <v>0</v>
      </c>
      <c r="C2462" s="2">
        <v>0</v>
      </c>
      <c r="D2462" s="2">
        <v>0</v>
      </c>
      <c r="E2462" s="2">
        <v>0</v>
      </c>
      <c r="F2462" s="2">
        <v>0</v>
      </c>
      <c r="G2462" s="2">
        <v>0</v>
      </c>
    </row>
    <row r="2463" spans="1:7" s="65" customFormat="1" x14ac:dyDescent="0.25">
      <c r="A2463" s="65">
        <v>246.00000000000301</v>
      </c>
      <c r="B2463" s="2">
        <v>0</v>
      </c>
      <c r="C2463" s="2">
        <v>0</v>
      </c>
      <c r="D2463" s="2">
        <v>0</v>
      </c>
      <c r="E2463" s="2">
        <v>0</v>
      </c>
      <c r="F2463" s="2">
        <v>0</v>
      </c>
      <c r="G2463" s="2">
        <v>0</v>
      </c>
    </row>
    <row r="2464" spans="1:7" s="65" customFormat="1" x14ac:dyDescent="0.25">
      <c r="A2464" s="65">
        <v>246.10000000000301</v>
      </c>
      <c r="B2464" s="2">
        <v>0</v>
      </c>
      <c r="C2464" s="2">
        <v>0</v>
      </c>
      <c r="D2464" s="2">
        <v>0</v>
      </c>
      <c r="E2464" s="2">
        <v>0</v>
      </c>
      <c r="F2464" s="2">
        <v>0</v>
      </c>
      <c r="G2464" s="2">
        <v>0</v>
      </c>
    </row>
    <row r="2465" spans="1:7" s="65" customFormat="1" x14ac:dyDescent="0.25">
      <c r="A2465" s="65">
        <v>246.200000000003</v>
      </c>
      <c r="B2465" s="2">
        <v>0</v>
      </c>
      <c r="C2465" s="2">
        <v>0</v>
      </c>
      <c r="D2465" s="2">
        <v>0</v>
      </c>
      <c r="E2465" s="2">
        <v>0</v>
      </c>
      <c r="F2465" s="2">
        <v>0</v>
      </c>
      <c r="G2465" s="2">
        <v>0</v>
      </c>
    </row>
    <row r="2466" spans="1:7" s="65" customFormat="1" x14ac:dyDescent="0.25">
      <c r="A2466" s="65">
        <v>246.300000000003</v>
      </c>
      <c r="B2466" s="2">
        <v>0</v>
      </c>
      <c r="C2466" s="2">
        <v>0</v>
      </c>
      <c r="D2466" s="2">
        <v>0</v>
      </c>
      <c r="E2466" s="2">
        <v>0</v>
      </c>
      <c r="F2466" s="2">
        <v>0</v>
      </c>
      <c r="G2466" s="2">
        <v>0</v>
      </c>
    </row>
    <row r="2467" spans="1:7" s="65" customFormat="1" x14ac:dyDescent="0.25">
      <c r="A2467" s="65">
        <v>246.40000000000299</v>
      </c>
      <c r="B2467" s="2">
        <v>0</v>
      </c>
      <c r="C2467" s="2">
        <v>0</v>
      </c>
      <c r="D2467" s="2">
        <v>0</v>
      </c>
      <c r="E2467" s="2">
        <v>0</v>
      </c>
      <c r="F2467" s="2">
        <v>0</v>
      </c>
      <c r="G2467" s="2">
        <v>0</v>
      </c>
    </row>
    <row r="2468" spans="1:7" s="65" customFormat="1" x14ac:dyDescent="0.25">
      <c r="A2468" s="65">
        <v>246.50000000000301</v>
      </c>
      <c r="B2468" s="2">
        <v>0</v>
      </c>
      <c r="C2468" s="2">
        <v>0</v>
      </c>
      <c r="D2468" s="2">
        <v>0</v>
      </c>
      <c r="E2468" s="2">
        <v>0</v>
      </c>
      <c r="F2468" s="2">
        <v>0</v>
      </c>
      <c r="G2468" s="2">
        <v>0</v>
      </c>
    </row>
    <row r="2469" spans="1:7" s="65" customFormat="1" x14ac:dyDescent="0.25">
      <c r="A2469" s="65">
        <v>246.60000000000301</v>
      </c>
      <c r="B2469" s="2">
        <v>0</v>
      </c>
      <c r="C2469" s="2">
        <v>0</v>
      </c>
      <c r="D2469" s="2">
        <v>0</v>
      </c>
      <c r="E2469" s="2">
        <v>0</v>
      </c>
      <c r="F2469" s="2">
        <v>0</v>
      </c>
      <c r="G2469" s="2">
        <v>0</v>
      </c>
    </row>
    <row r="2470" spans="1:7" s="65" customFormat="1" x14ac:dyDescent="0.25">
      <c r="A2470" s="65">
        <v>246.700000000003</v>
      </c>
      <c r="B2470" s="2">
        <v>0</v>
      </c>
      <c r="C2470" s="2">
        <v>0</v>
      </c>
      <c r="D2470" s="2">
        <v>0</v>
      </c>
      <c r="E2470" s="2">
        <v>0</v>
      </c>
      <c r="F2470" s="2">
        <v>0</v>
      </c>
      <c r="G2470" s="2">
        <v>0</v>
      </c>
    </row>
    <row r="2471" spans="1:7" s="65" customFormat="1" x14ac:dyDescent="0.25">
      <c r="A2471" s="65">
        <v>246.800000000003</v>
      </c>
      <c r="B2471" s="2">
        <v>0</v>
      </c>
      <c r="C2471" s="2">
        <v>0</v>
      </c>
      <c r="D2471" s="2">
        <v>0</v>
      </c>
      <c r="E2471" s="2">
        <v>0</v>
      </c>
      <c r="F2471" s="2">
        <v>0</v>
      </c>
      <c r="G2471" s="2">
        <v>0</v>
      </c>
    </row>
    <row r="2472" spans="1:7" s="65" customFormat="1" x14ac:dyDescent="0.25">
      <c r="A2472" s="65">
        <v>246.90000000000299</v>
      </c>
      <c r="B2472" s="2">
        <v>0</v>
      </c>
      <c r="C2472" s="2">
        <v>0</v>
      </c>
      <c r="D2472" s="2">
        <v>0</v>
      </c>
      <c r="E2472" s="2">
        <v>0</v>
      </c>
      <c r="F2472" s="2">
        <v>0</v>
      </c>
      <c r="G2472" s="2">
        <v>0</v>
      </c>
    </row>
    <row r="2473" spans="1:7" s="65" customFormat="1" x14ac:dyDescent="0.25">
      <c r="A2473" s="65">
        <v>247.00000000000301</v>
      </c>
      <c r="B2473" s="2">
        <v>0</v>
      </c>
      <c r="C2473" s="2">
        <v>0</v>
      </c>
      <c r="D2473" s="2">
        <v>0</v>
      </c>
      <c r="E2473" s="2">
        <v>0</v>
      </c>
      <c r="F2473" s="2">
        <v>0</v>
      </c>
      <c r="G2473" s="2">
        <v>0</v>
      </c>
    </row>
    <row r="2474" spans="1:7" s="65" customFormat="1" x14ac:dyDescent="0.25">
      <c r="A2474" s="65">
        <v>247.10000000000301</v>
      </c>
      <c r="B2474" s="2">
        <v>0</v>
      </c>
      <c r="C2474" s="2">
        <v>0</v>
      </c>
      <c r="D2474" s="2">
        <v>0</v>
      </c>
      <c r="E2474" s="2">
        <v>0</v>
      </c>
      <c r="F2474" s="2">
        <v>0</v>
      </c>
      <c r="G2474" s="2">
        <v>0</v>
      </c>
    </row>
    <row r="2475" spans="1:7" s="65" customFormat="1" x14ac:dyDescent="0.25">
      <c r="A2475" s="65">
        <v>247.200000000003</v>
      </c>
      <c r="B2475" s="2">
        <v>0</v>
      </c>
      <c r="C2475" s="2">
        <v>0</v>
      </c>
      <c r="D2475" s="2">
        <v>0</v>
      </c>
      <c r="E2475" s="2">
        <v>0</v>
      </c>
      <c r="F2475" s="2">
        <v>0</v>
      </c>
      <c r="G2475" s="2">
        <v>0</v>
      </c>
    </row>
    <row r="2476" spans="1:7" s="65" customFormat="1" x14ac:dyDescent="0.25">
      <c r="A2476" s="65">
        <v>247.300000000003</v>
      </c>
      <c r="B2476" s="2">
        <v>0</v>
      </c>
      <c r="C2476" s="2">
        <v>0</v>
      </c>
      <c r="D2476" s="2">
        <v>0</v>
      </c>
      <c r="E2476" s="2">
        <v>0</v>
      </c>
      <c r="F2476" s="2">
        <v>0</v>
      </c>
      <c r="G2476" s="2">
        <v>0</v>
      </c>
    </row>
    <row r="2477" spans="1:7" s="65" customFormat="1" x14ac:dyDescent="0.25">
      <c r="A2477" s="65">
        <v>247.40000000000299</v>
      </c>
      <c r="B2477" s="2">
        <v>0</v>
      </c>
      <c r="C2477" s="2">
        <v>0</v>
      </c>
      <c r="D2477" s="2">
        <v>0</v>
      </c>
      <c r="E2477" s="2">
        <v>0</v>
      </c>
      <c r="F2477" s="2">
        <v>0</v>
      </c>
      <c r="G2477" s="2">
        <v>0</v>
      </c>
    </row>
    <row r="2478" spans="1:7" s="65" customFormat="1" x14ac:dyDescent="0.25">
      <c r="A2478" s="65">
        <v>247.50000000000301</v>
      </c>
      <c r="B2478" s="2">
        <v>0</v>
      </c>
      <c r="C2478" s="2">
        <v>0</v>
      </c>
      <c r="D2478" s="2">
        <v>0</v>
      </c>
      <c r="E2478" s="2">
        <v>0</v>
      </c>
      <c r="F2478" s="2">
        <v>0</v>
      </c>
      <c r="G2478" s="2">
        <v>0</v>
      </c>
    </row>
    <row r="2479" spans="1:7" s="65" customFormat="1" x14ac:dyDescent="0.25">
      <c r="A2479" s="65">
        <v>247.60000000000301</v>
      </c>
      <c r="B2479" s="2">
        <v>0</v>
      </c>
      <c r="C2479" s="2">
        <v>0</v>
      </c>
      <c r="D2479" s="2">
        <v>0</v>
      </c>
      <c r="E2479" s="2">
        <v>0</v>
      </c>
      <c r="F2479" s="2">
        <v>0</v>
      </c>
      <c r="G2479" s="2">
        <v>0</v>
      </c>
    </row>
    <row r="2480" spans="1:7" s="65" customFormat="1" x14ac:dyDescent="0.25">
      <c r="A2480" s="65">
        <v>247.700000000003</v>
      </c>
      <c r="B2480" s="2">
        <v>0</v>
      </c>
      <c r="C2480" s="2">
        <v>0</v>
      </c>
      <c r="D2480" s="2">
        <v>0</v>
      </c>
      <c r="E2480" s="2">
        <v>0</v>
      </c>
      <c r="F2480" s="2">
        <v>0</v>
      </c>
      <c r="G2480" s="2">
        <v>0</v>
      </c>
    </row>
    <row r="2481" spans="1:7" s="65" customFormat="1" x14ac:dyDescent="0.25">
      <c r="A2481" s="65">
        <v>247.800000000003</v>
      </c>
      <c r="B2481" s="2">
        <v>0</v>
      </c>
      <c r="C2481" s="2">
        <v>0</v>
      </c>
      <c r="D2481" s="2">
        <v>0</v>
      </c>
      <c r="E2481" s="2">
        <v>0</v>
      </c>
      <c r="F2481" s="2">
        <v>0</v>
      </c>
      <c r="G2481" s="2">
        <v>0</v>
      </c>
    </row>
    <row r="2482" spans="1:7" s="65" customFormat="1" x14ac:dyDescent="0.25">
      <c r="A2482" s="65">
        <v>247.90000000000299</v>
      </c>
      <c r="B2482" s="2">
        <v>0</v>
      </c>
      <c r="C2482" s="2">
        <v>0</v>
      </c>
      <c r="D2482" s="2">
        <v>0</v>
      </c>
      <c r="E2482" s="2">
        <v>0</v>
      </c>
      <c r="F2482" s="2">
        <v>0</v>
      </c>
      <c r="G2482" s="2">
        <v>0</v>
      </c>
    </row>
    <row r="2483" spans="1:7" s="65" customFormat="1" x14ac:dyDescent="0.25">
      <c r="A2483" s="65">
        <v>248.00000000000301</v>
      </c>
      <c r="B2483" s="2">
        <v>0</v>
      </c>
      <c r="C2483" s="2">
        <v>0</v>
      </c>
      <c r="D2483" s="2">
        <v>0</v>
      </c>
      <c r="E2483" s="2">
        <v>0</v>
      </c>
      <c r="F2483" s="2">
        <v>0</v>
      </c>
      <c r="G2483" s="2">
        <v>0</v>
      </c>
    </row>
    <row r="2484" spans="1:7" s="65" customFormat="1" x14ac:dyDescent="0.25">
      <c r="A2484" s="65">
        <v>248.10000000000301</v>
      </c>
      <c r="B2484" s="2">
        <v>0</v>
      </c>
      <c r="C2484" s="2">
        <v>0</v>
      </c>
      <c r="D2484" s="2">
        <v>0</v>
      </c>
      <c r="E2484" s="2">
        <v>0</v>
      </c>
      <c r="F2484" s="2">
        <v>0</v>
      </c>
      <c r="G2484" s="2">
        <v>0</v>
      </c>
    </row>
    <row r="2485" spans="1:7" s="65" customFormat="1" x14ac:dyDescent="0.25">
      <c r="A2485" s="65">
        <v>248.200000000003</v>
      </c>
      <c r="B2485" s="2">
        <v>0</v>
      </c>
      <c r="C2485" s="2">
        <v>0</v>
      </c>
      <c r="D2485" s="2">
        <v>0</v>
      </c>
      <c r="E2485" s="2">
        <v>0</v>
      </c>
      <c r="F2485" s="2">
        <v>0</v>
      </c>
      <c r="G2485" s="2">
        <v>0</v>
      </c>
    </row>
    <row r="2486" spans="1:7" s="65" customFormat="1" x14ac:dyDescent="0.25">
      <c r="A2486" s="65">
        <v>248.300000000003</v>
      </c>
      <c r="B2486" s="2">
        <v>0</v>
      </c>
      <c r="C2486" s="2">
        <v>0</v>
      </c>
      <c r="D2486" s="2">
        <v>0</v>
      </c>
      <c r="E2486" s="2">
        <v>0</v>
      </c>
      <c r="F2486" s="2">
        <v>0</v>
      </c>
      <c r="G2486" s="2">
        <v>0</v>
      </c>
    </row>
    <row r="2487" spans="1:7" s="65" customFormat="1" x14ac:dyDescent="0.25">
      <c r="A2487" s="65">
        <v>248.40000000000299</v>
      </c>
      <c r="B2487" s="2">
        <v>0</v>
      </c>
      <c r="C2487" s="2">
        <v>0</v>
      </c>
      <c r="D2487" s="2">
        <v>0</v>
      </c>
      <c r="E2487" s="2">
        <v>0</v>
      </c>
      <c r="F2487" s="2">
        <v>0</v>
      </c>
      <c r="G2487" s="2">
        <v>0</v>
      </c>
    </row>
    <row r="2488" spans="1:7" s="65" customFormat="1" x14ac:dyDescent="0.25">
      <c r="A2488" s="65">
        <v>248.50000000000301</v>
      </c>
      <c r="B2488" s="2">
        <v>0</v>
      </c>
      <c r="C2488" s="2">
        <v>0</v>
      </c>
      <c r="D2488" s="2">
        <v>0</v>
      </c>
      <c r="E2488" s="2">
        <v>0</v>
      </c>
      <c r="F2488" s="2">
        <v>0</v>
      </c>
      <c r="G2488" s="2">
        <v>0</v>
      </c>
    </row>
    <row r="2489" spans="1:7" s="65" customFormat="1" x14ac:dyDescent="0.25">
      <c r="A2489" s="65">
        <v>248.60000000000301</v>
      </c>
      <c r="B2489" s="2">
        <v>0</v>
      </c>
      <c r="C2489" s="2">
        <v>0</v>
      </c>
      <c r="D2489" s="2">
        <v>0</v>
      </c>
      <c r="E2489" s="2">
        <v>0</v>
      </c>
      <c r="F2489" s="2">
        <v>0</v>
      </c>
      <c r="G2489" s="2">
        <v>0</v>
      </c>
    </row>
    <row r="2490" spans="1:7" s="65" customFormat="1" x14ac:dyDescent="0.25">
      <c r="A2490" s="65">
        <v>248.700000000003</v>
      </c>
      <c r="B2490" s="2">
        <v>0</v>
      </c>
      <c r="C2490" s="2">
        <v>0</v>
      </c>
      <c r="D2490" s="2">
        <v>0</v>
      </c>
      <c r="E2490" s="2">
        <v>0</v>
      </c>
      <c r="F2490" s="2">
        <v>0</v>
      </c>
      <c r="G2490" s="2">
        <v>0</v>
      </c>
    </row>
    <row r="2491" spans="1:7" s="65" customFormat="1" x14ac:dyDescent="0.25">
      <c r="A2491" s="65">
        <v>248.800000000003</v>
      </c>
      <c r="B2491" s="2">
        <v>0</v>
      </c>
      <c r="C2491" s="2">
        <v>0</v>
      </c>
      <c r="D2491" s="2">
        <v>0</v>
      </c>
      <c r="E2491" s="2">
        <v>0</v>
      </c>
      <c r="F2491" s="2">
        <v>0</v>
      </c>
      <c r="G2491" s="2">
        <v>0</v>
      </c>
    </row>
    <row r="2492" spans="1:7" s="65" customFormat="1" x14ac:dyDescent="0.25">
      <c r="A2492" s="65">
        <v>248.90000000000299</v>
      </c>
      <c r="B2492" s="2">
        <v>0</v>
      </c>
      <c r="C2492" s="2">
        <v>0</v>
      </c>
      <c r="D2492" s="2">
        <v>0</v>
      </c>
      <c r="E2492" s="2">
        <v>0</v>
      </c>
      <c r="F2492" s="2">
        <v>0</v>
      </c>
      <c r="G2492" s="2">
        <v>0</v>
      </c>
    </row>
    <row r="2493" spans="1:7" s="65" customFormat="1" x14ac:dyDescent="0.25">
      <c r="A2493" s="65">
        <v>249.00000000000301</v>
      </c>
      <c r="B2493" s="2">
        <v>0</v>
      </c>
      <c r="C2493" s="2">
        <v>0</v>
      </c>
      <c r="D2493" s="2">
        <v>0</v>
      </c>
      <c r="E2493" s="2">
        <v>0</v>
      </c>
      <c r="F2493" s="2">
        <v>0</v>
      </c>
      <c r="G2493" s="2">
        <v>0</v>
      </c>
    </row>
    <row r="2494" spans="1:7" s="65" customFormat="1" x14ac:dyDescent="0.25">
      <c r="A2494" s="65">
        <v>249.10000000000301</v>
      </c>
      <c r="B2494" s="2">
        <v>0</v>
      </c>
      <c r="C2494" s="2">
        <v>0</v>
      </c>
      <c r="D2494" s="2">
        <v>0</v>
      </c>
      <c r="E2494" s="2">
        <v>0</v>
      </c>
      <c r="F2494" s="2">
        <v>0</v>
      </c>
      <c r="G2494" s="2">
        <v>0</v>
      </c>
    </row>
    <row r="2495" spans="1:7" s="65" customFormat="1" x14ac:dyDescent="0.25">
      <c r="A2495" s="65">
        <v>249.200000000003</v>
      </c>
      <c r="B2495" s="2">
        <v>0</v>
      </c>
      <c r="C2495" s="2">
        <v>0</v>
      </c>
      <c r="D2495" s="2">
        <v>0</v>
      </c>
      <c r="E2495" s="2">
        <v>0</v>
      </c>
      <c r="F2495" s="2">
        <v>0</v>
      </c>
      <c r="G2495" s="2">
        <v>0</v>
      </c>
    </row>
    <row r="2496" spans="1:7" s="65" customFormat="1" x14ac:dyDescent="0.25">
      <c r="A2496" s="65">
        <v>249.300000000003</v>
      </c>
      <c r="B2496" s="2">
        <v>0</v>
      </c>
      <c r="C2496" s="2">
        <v>0</v>
      </c>
      <c r="D2496" s="2">
        <v>0</v>
      </c>
      <c r="E2496" s="2">
        <v>0</v>
      </c>
      <c r="F2496" s="2">
        <v>0</v>
      </c>
      <c r="G2496" s="2">
        <v>0</v>
      </c>
    </row>
    <row r="2497" spans="1:7" s="65" customFormat="1" x14ac:dyDescent="0.25">
      <c r="A2497" s="65">
        <v>249.40000000000299</v>
      </c>
      <c r="B2497" s="2">
        <v>0</v>
      </c>
      <c r="C2497" s="2">
        <v>0</v>
      </c>
      <c r="D2497" s="2">
        <v>0</v>
      </c>
      <c r="E2497" s="2">
        <v>0</v>
      </c>
      <c r="F2497" s="2">
        <v>0</v>
      </c>
      <c r="G2497" s="2">
        <v>0</v>
      </c>
    </row>
    <row r="2498" spans="1:7" s="65" customFormat="1" x14ac:dyDescent="0.25">
      <c r="A2498" s="65">
        <v>249.50000000000301</v>
      </c>
      <c r="B2498" s="2">
        <v>0</v>
      </c>
      <c r="C2498" s="2">
        <v>0</v>
      </c>
      <c r="D2498" s="2">
        <v>0</v>
      </c>
      <c r="E2498" s="2">
        <v>0</v>
      </c>
      <c r="F2498" s="2">
        <v>0</v>
      </c>
      <c r="G2498" s="2">
        <v>0</v>
      </c>
    </row>
    <row r="2499" spans="1:7" s="65" customFormat="1" x14ac:dyDescent="0.25">
      <c r="A2499" s="65">
        <v>249.60000000000301</v>
      </c>
      <c r="B2499" s="2">
        <v>0</v>
      </c>
      <c r="C2499" s="2">
        <v>0</v>
      </c>
      <c r="D2499" s="2">
        <v>0</v>
      </c>
      <c r="E2499" s="2">
        <v>0</v>
      </c>
      <c r="F2499" s="2">
        <v>0</v>
      </c>
      <c r="G2499" s="2">
        <v>0</v>
      </c>
    </row>
    <row r="2500" spans="1:7" s="65" customFormat="1" x14ac:dyDescent="0.25">
      <c r="A2500" s="65">
        <v>249.700000000003</v>
      </c>
      <c r="B2500" s="2">
        <v>0</v>
      </c>
      <c r="C2500" s="2">
        <v>0</v>
      </c>
      <c r="D2500" s="2">
        <v>0</v>
      </c>
      <c r="E2500" s="2">
        <v>0</v>
      </c>
      <c r="F2500" s="2">
        <v>0</v>
      </c>
      <c r="G2500" s="2">
        <v>0</v>
      </c>
    </row>
    <row r="2501" spans="1:7" s="65" customFormat="1" x14ac:dyDescent="0.25">
      <c r="A2501" s="65">
        <v>249.800000000003</v>
      </c>
      <c r="B2501" s="2">
        <v>0</v>
      </c>
      <c r="C2501" s="2">
        <v>0</v>
      </c>
      <c r="D2501" s="2">
        <v>0</v>
      </c>
      <c r="E2501" s="2">
        <v>0</v>
      </c>
      <c r="F2501" s="2">
        <v>0</v>
      </c>
      <c r="G2501" s="2">
        <v>0</v>
      </c>
    </row>
    <row r="2502" spans="1:7" s="65" customFormat="1" x14ac:dyDescent="0.25">
      <c r="A2502" s="65">
        <v>249.90000000000299</v>
      </c>
      <c r="B2502" s="2">
        <v>0</v>
      </c>
      <c r="C2502" s="2">
        <v>0</v>
      </c>
      <c r="D2502" s="2">
        <v>0</v>
      </c>
      <c r="E2502" s="2">
        <v>0</v>
      </c>
      <c r="F2502" s="2">
        <v>0</v>
      </c>
      <c r="G2502" s="2">
        <v>0</v>
      </c>
    </row>
    <row r="2503" spans="1:7" s="65" customFormat="1" x14ac:dyDescent="0.25">
      <c r="A2503" s="65">
        <v>250.00000000000301</v>
      </c>
      <c r="B2503" s="2">
        <v>0</v>
      </c>
      <c r="C2503" s="2">
        <v>0</v>
      </c>
      <c r="D2503" s="2">
        <v>0</v>
      </c>
      <c r="E2503" s="2">
        <v>0</v>
      </c>
      <c r="F2503" s="2">
        <v>0</v>
      </c>
      <c r="G2503" s="2">
        <v>0</v>
      </c>
    </row>
    <row r="2504" spans="1:7" s="65" customFormat="1" x14ac:dyDescent="0.25">
      <c r="A2504" s="65">
        <v>250.10000000000301</v>
      </c>
      <c r="B2504" s="2">
        <v>0</v>
      </c>
      <c r="C2504" s="2">
        <v>0</v>
      </c>
      <c r="D2504" s="2">
        <v>0</v>
      </c>
      <c r="E2504" s="2">
        <v>0</v>
      </c>
      <c r="F2504" s="2">
        <v>0</v>
      </c>
      <c r="G2504" s="2">
        <v>0</v>
      </c>
    </row>
    <row r="2505" spans="1:7" s="65" customFormat="1" x14ac:dyDescent="0.25">
      <c r="A2505" s="65">
        <v>250.200000000003</v>
      </c>
      <c r="B2505" s="2">
        <v>0</v>
      </c>
      <c r="C2505" s="2">
        <v>0</v>
      </c>
      <c r="D2505" s="2">
        <v>0</v>
      </c>
      <c r="E2505" s="2">
        <v>0</v>
      </c>
      <c r="F2505" s="2">
        <v>0</v>
      </c>
      <c r="G2505" s="2">
        <v>0</v>
      </c>
    </row>
    <row r="2506" spans="1:7" s="65" customFormat="1" x14ac:dyDescent="0.25">
      <c r="A2506" s="65">
        <v>250.300000000003</v>
      </c>
      <c r="B2506" s="2">
        <v>0</v>
      </c>
      <c r="C2506" s="2">
        <v>0</v>
      </c>
      <c r="D2506" s="2">
        <v>0</v>
      </c>
      <c r="E2506" s="2">
        <v>0</v>
      </c>
      <c r="F2506" s="2">
        <v>0</v>
      </c>
      <c r="G2506" s="2">
        <v>0</v>
      </c>
    </row>
    <row r="2507" spans="1:7" s="65" customFormat="1" x14ac:dyDescent="0.25">
      <c r="A2507" s="65">
        <v>250.40000000000299</v>
      </c>
      <c r="B2507" s="2">
        <v>0</v>
      </c>
      <c r="C2507" s="2">
        <v>0</v>
      </c>
      <c r="D2507" s="2">
        <v>0</v>
      </c>
      <c r="E2507" s="2">
        <v>0</v>
      </c>
      <c r="F2507" s="2">
        <v>0</v>
      </c>
      <c r="G2507" s="2">
        <v>0</v>
      </c>
    </row>
    <row r="2508" spans="1:7" s="65" customFormat="1" x14ac:dyDescent="0.25">
      <c r="A2508" s="65">
        <v>250.50000000000301</v>
      </c>
      <c r="B2508" s="2">
        <v>0</v>
      </c>
      <c r="C2508" s="2">
        <v>0</v>
      </c>
      <c r="D2508" s="2">
        <v>0</v>
      </c>
      <c r="E2508" s="2">
        <v>0</v>
      </c>
      <c r="F2508" s="2">
        <v>0</v>
      </c>
      <c r="G2508" s="2">
        <v>0</v>
      </c>
    </row>
    <row r="2509" spans="1:7" s="65" customFormat="1" x14ac:dyDescent="0.25">
      <c r="A2509" s="65">
        <v>250.60000000000301</v>
      </c>
      <c r="B2509" s="2">
        <v>0</v>
      </c>
      <c r="C2509" s="2">
        <v>0</v>
      </c>
      <c r="D2509" s="2">
        <v>0</v>
      </c>
      <c r="E2509" s="2">
        <v>0</v>
      </c>
      <c r="F2509" s="2">
        <v>0</v>
      </c>
      <c r="G2509" s="2">
        <v>0</v>
      </c>
    </row>
    <row r="2510" spans="1:7" s="65" customFormat="1" x14ac:dyDescent="0.25">
      <c r="A2510" s="65">
        <v>250.700000000003</v>
      </c>
      <c r="B2510" s="2">
        <v>0</v>
      </c>
      <c r="C2510" s="2">
        <v>0</v>
      </c>
      <c r="D2510" s="2">
        <v>0</v>
      </c>
      <c r="E2510" s="2">
        <v>0</v>
      </c>
      <c r="F2510" s="2">
        <v>0</v>
      </c>
      <c r="G2510" s="2">
        <v>0</v>
      </c>
    </row>
    <row r="2511" spans="1:7" s="65" customFormat="1" x14ac:dyDescent="0.25">
      <c r="A2511" s="65">
        <v>250.800000000003</v>
      </c>
      <c r="B2511" s="2">
        <v>0</v>
      </c>
      <c r="C2511" s="2">
        <v>0</v>
      </c>
      <c r="D2511" s="2">
        <v>0</v>
      </c>
      <c r="E2511" s="2">
        <v>0</v>
      </c>
      <c r="F2511" s="2">
        <v>0</v>
      </c>
      <c r="G2511" s="2">
        <v>0</v>
      </c>
    </row>
    <row r="2512" spans="1:7" s="65" customFormat="1" x14ac:dyDescent="0.25">
      <c r="A2512" s="65">
        <v>250.90000000000299</v>
      </c>
      <c r="B2512" s="2">
        <v>0</v>
      </c>
      <c r="C2512" s="2">
        <v>0</v>
      </c>
      <c r="D2512" s="2">
        <v>0</v>
      </c>
      <c r="E2512" s="2">
        <v>0</v>
      </c>
      <c r="F2512" s="2">
        <v>0</v>
      </c>
      <c r="G2512" s="2">
        <v>0</v>
      </c>
    </row>
    <row r="2513" spans="1:7" s="65" customFormat="1" x14ac:dyDescent="0.25">
      <c r="A2513" s="65">
        <v>251.00000000000301</v>
      </c>
      <c r="B2513" s="2">
        <v>0</v>
      </c>
      <c r="C2513" s="2">
        <v>0</v>
      </c>
      <c r="D2513" s="2">
        <v>0</v>
      </c>
      <c r="E2513" s="2">
        <v>0</v>
      </c>
      <c r="F2513" s="2">
        <v>0</v>
      </c>
      <c r="G2513" s="2">
        <v>0</v>
      </c>
    </row>
    <row r="2514" spans="1:7" s="65" customFormat="1" x14ac:dyDescent="0.25">
      <c r="A2514" s="65">
        <v>251.10000000000301</v>
      </c>
      <c r="B2514" s="2">
        <v>0</v>
      </c>
      <c r="C2514" s="2">
        <v>0</v>
      </c>
      <c r="D2514" s="2">
        <v>0</v>
      </c>
      <c r="E2514" s="2">
        <v>0</v>
      </c>
      <c r="F2514" s="2">
        <v>0</v>
      </c>
      <c r="G2514" s="2">
        <v>0</v>
      </c>
    </row>
    <row r="2515" spans="1:7" s="65" customFormat="1" x14ac:dyDescent="0.25">
      <c r="A2515" s="65">
        <v>251.200000000003</v>
      </c>
      <c r="B2515" s="2">
        <v>0</v>
      </c>
      <c r="C2515" s="2">
        <v>0</v>
      </c>
      <c r="D2515" s="2">
        <v>0</v>
      </c>
      <c r="E2515" s="2">
        <v>0</v>
      </c>
      <c r="F2515" s="2">
        <v>0</v>
      </c>
      <c r="G2515" s="2">
        <v>0</v>
      </c>
    </row>
    <row r="2516" spans="1:7" s="65" customFormat="1" x14ac:dyDescent="0.25">
      <c r="A2516" s="65">
        <v>251.300000000003</v>
      </c>
      <c r="B2516" s="2">
        <v>0</v>
      </c>
      <c r="C2516" s="2">
        <v>0</v>
      </c>
      <c r="D2516" s="2">
        <v>0</v>
      </c>
      <c r="E2516" s="2">
        <v>0</v>
      </c>
      <c r="F2516" s="2">
        <v>0</v>
      </c>
      <c r="G2516" s="2">
        <v>0</v>
      </c>
    </row>
    <row r="2517" spans="1:7" s="65" customFormat="1" x14ac:dyDescent="0.25">
      <c r="A2517" s="65">
        <v>251.40000000000299</v>
      </c>
      <c r="B2517" s="2">
        <v>0</v>
      </c>
      <c r="C2517" s="2">
        <v>0</v>
      </c>
      <c r="D2517" s="2">
        <v>0</v>
      </c>
      <c r="E2517" s="2">
        <v>0</v>
      </c>
      <c r="F2517" s="2">
        <v>0</v>
      </c>
      <c r="G2517" s="2">
        <v>0</v>
      </c>
    </row>
    <row r="2518" spans="1:7" s="65" customFormat="1" x14ac:dyDescent="0.25">
      <c r="A2518" s="65">
        <v>251.50000000000301</v>
      </c>
      <c r="B2518" s="2">
        <v>0</v>
      </c>
      <c r="C2518" s="2">
        <v>0</v>
      </c>
      <c r="D2518" s="2">
        <v>0</v>
      </c>
      <c r="E2518" s="2">
        <v>0</v>
      </c>
      <c r="F2518" s="2">
        <v>0</v>
      </c>
      <c r="G2518" s="2">
        <v>0</v>
      </c>
    </row>
    <row r="2519" spans="1:7" s="65" customFormat="1" x14ac:dyDescent="0.25">
      <c r="A2519" s="65">
        <v>251.60000000000301</v>
      </c>
      <c r="B2519" s="2">
        <v>0</v>
      </c>
      <c r="C2519" s="2">
        <v>0</v>
      </c>
      <c r="D2519" s="2">
        <v>0</v>
      </c>
      <c r="E2519" s="2">
        <v>0</v>
      </c>
      <c r="F2519" s="2">
        <v>0</v>
      </c>
      <c r="G2519" s="2">
        <v>0</v>
      </c>
    </row>
    <row r="2520" spans="1:7" s="65" customFormat="1" x14ac:dyDescent="0.25">
      <c r="A2520" s="65">
        <v>251.700000000003</v>
      </c>
      <c r="B2520" s="2">
        <v>0</v>
      </c>
      <c r="C2520" s="2">
        <v>0</v>
      </c>
      <c r="D2520" s="2">
        <v>0</v>
      </c>
      <c r="E2520" s="2">
        <v>0</v>
      </c>
      <c r="F2520" s="2">
        <v>0</v>
      </c>
      <c r="G2520" s="2">
        <v>0</v>
      </c>
    </row>
    <row r="2521" spans="1:7" s="65" customFormat="1" x14ac:dyDescent="0.25">
      <c r="A2521" s="65">
        <v>251.800000000003</v>
      </c>
      <c r="B2521" s="2">
        <v>0</v>
      </c>
      <c r="C2521" s="2">
        <v>0</v>
      </c>
      <c r="D2521" s="2">
        <v>0</v>
      </c>
      <c r="E2521" s="2">
        <v>0</v>
      </c>
      <c r="F2521" s="2">
        <v>0</v>
      </c>
      <c r="G2521" s="2">
        <v>0</v>
      </c>
    </row>
    <row r="2522" spans="1:7" s="65" customFormat="1" x14ac:dyDescent="0.25">
      <c r="A2522" s="65">
        <v>251.90000000000299</v>
      </c>
      <c r="B2522" s="2">
        <v>0</v>
      </c>
      <c r="C2522" s="2">
        <v>0</v>
      </c>
      <c r="D2522" s="2">
        <v>0</v>
      </c>
      <c r="E2522" s="2">
        <v>0</v>
      </c>
      <c r="F2522" s="2">
        <v>0</v>
      </c>
      <c r="G2522" s="2">
        <v>0</v>
      </c>
    </row>
    <row r="2523" spans="1:7" s="65" customFormat="1" x14ac:dyDescent="0.25">
      <c r="A2523" s="65">
        <v>252.00000000000301</v>
      </c>
      <c r="B2523" s="2">
        <v>0</v>
      </c>
      <c r="C2523" s="2">
        <v>0</v>
      </c>
      <c r="D2523" s="2">
        <v>0</v>
      </c>
      <c r="E2523" s="2">
        <v>0</v>
      </c>
      <c r="F2523" s="2">
        <v>0</v>
      </c>
      <c r="G2523" s="2">
        <v>0</v>
      </c>
    </row>
    <row r="2524" spans="1:7" s="65" customFormat="1" x14ac:dyDescent="0.25">
      <c r="A2524" s="65">
        <v>252.10000000000301</v>
      </c>
      <c r="B2524" s="2">
        <v>0</v>
      </c>
      <c r="C2524" s="2">
        <v>0</v>
      </c>
      <c r="D2524" s="2">
        <v>0</v>
      </c>
      <c r="E2524" s="2">
        <v>0</v>
      </c>
      <c r="F2524" s="2">
        <v>0</v>
      </c>
      <c r="G2524" s="2">
        <v>0</v>
      </c>
    </row>
    <row r="2525" spans="1:7" s="65" customFormat="1" x14ac:dyDescent="0.25">
      <c r="A2525" s="65">
        <v>252.200000000003</v>
      </c>
      <c r="B2525" s="2">
        <v>0</v>
      </c>
      <c r="C2525" s="2">
        <v>0</v>
      </c>
      <c r="D2525" s="2">
        <v>0</v>
      </c>
      <c r="E2525" s="2">
        <v>0</v>
      </c>
      <c r="F2525" s="2">
        <v>0</v>
      </c>
      <c r="G2525" s="2">
        <v>0</v>
      </c>
    </row>
    <row r="2526" spans="1:7" s="65" customFormat="1" x14ac:dyDescent="0.25">
      <c r="A2526" s="65">
        <v>252.300000000003</v>
      </c>
      <c r="B2526" s="2">
        <v>0</v>
      </c>
      <c r="C2526" s="2">
        <v>0</v>
      </c>
      <c r="D2526" s="2">
        <v>0</v>
      </c>
      <c r="E2526" s="2">
        <v>0</v>
      </c>
      <c r="F2526" s="2">
        <v>0</v>
      </c>
      <c r="G2526" s="2">
        <v>0</v>
      </c>
    </row>
    <row r="2527" spans="1:7" s="65" customFormat="1" x14ac:dyDescent="0.25">
      <c r="A2527" s="65">
        <v>252.40000000000299</v>
      </c>
      <c r="B2527" s="2">
        <v>0</v>
      </c>
      <c r="C2527" s="2">
        <v>0</v>
      </c>
      <c r="D2527" s="2">
        <v>0</v>
      </c>
      <c r="E2527" s="2">
        <v>0</v>
      </c>
      <c r="F2527" s="2">
        <v>0</v>
      </c>
      <c r="G2527" s="2">
        <v>0</v>
      </c>
    </row>
    <row r="2528" spans="1:7" s="65" customFormat="1" x14ac:dyDescent="0.25">
      <c r="A2528" s="65">
        <v>252.50000000000301</v>
      </c>
      <c r="B2528" s="2">
        <v>0</v>
      </c>
      <c r="C2528" s="2">
        <v>0</v>
      </c>
      <c r="D2528" s="2">
        <v>0</v>
      </c>
      <c r="E2528" s="2">
        <v>0</v>
      </c>
      <c r="F2528" s="2">
        <v>0</v>
      </c>
      <c r="G2528" s="2">
        <v>0</v>
      </c>
    </row>
    <row r="2529" spans="1:7" s="65" customFormat="1" x14ac:dyDescent="0.25">
      <c r="A2529" s="65">
        <v>252.60000000000301</v>
      </c>
      <c r="B2529" s="2">
        <v>0</v>
      </c>
      <c r="C2529" s="2">
        <v>0</v>
      </c>
      <c r="D2529" s="2">
        <v>0</v>
      </c>
      <c r="E2529" s="2">
        <v>0</v>
      </c>
      <c r="F2529" s="2">
        <v>0</v>
      </c>
      <c r="G2529" s="2">
        <v>0</v>
      </c>
    </row>
    <row r="2530" spans="1:7" s="65" customFormat="1" x14ac:dyDescent="0.25">
      <c r="A2530" s="65">
        <v>252.700000000003</v>
      </c>
      <c r="B2530" s="2">
        <v>0</v>
      </c>
      <c r="C2530" s="2">
        <v>0</v>
      </c>
      <c r="D2530" s="2">
        <v>0</v>
      </c>
      <c r="E2530" s="2">
        <v>0</v>
      </c>
      <c r="F2530" s="2">
        <v>0</v>
      </c>
      <c r="G2530" s="2">
        <v>0</v>
      </c>
    </row>
    <row r="2531" spans="1:7" s="65" customFormat="1" x14ac:dyDescent="0.25">
      <c r="A2531" s="65">
        <v>252.800000000003</v>
      </c>
      <c r="B2531" s="2">
        <v>0</v>
      </c>
      <c r="C2531" s="2">
        <v>0</v>
      </c>
      <c r="D2531" s="2">
        <v>0</v>
      </c>
      <c r="E2531" s="2">
        <v>0</v>
      </c>
      <c r="F2531" s="2">
        <v>0</v>
      </c>
      <c r="G2531" s="2">
        <v>0</v>
      </c>
    </row>
    <row r="2532" spans="1:7" s="65" customFormat="1" x14ac:dyDescent="0.25">
      <c r="A2532" s="65">
        <v>252.90000000000299</v>
      </c>
      <c r="B2532" s="2">
        <v>0</v>
      </c>
      <c r="C2532" s="2">
        <v>0</v>
      </c>
      <c r="D2532" s="2">
        <v>0</v>
      </c>
      <c r="E2532" s="2">
        <v>0</v>
      </c>
      <c r="F2532" s="2">
        <v>0</v>
      </c>
      <c r="G2532" s="2">
        <v>0</v>
      </c>
    </row>
    <row r="2533" spans="1:7" s="65" customFormat="1" x14ac:dyDescent="0.25">
      <c r="A2533" s="65">
        <v>253.00000000000301</v>
      </c>
      <c r="B2533" s="2">
        <v>0</v>
      </c>
      <c r="C2533" s="2">
        <v>0</v>
      </c>
      <c r="D2533" s="2">
        <v>0</v>
      </c>
      <c r="E2533" s="2">
        <v>0</v>
      </c>
      <c r="F2533" s="2">
        <v>0</v>
      </c>
      <c r="G2533" s="2">
        <v>0</v>
      </c>
    </row>
    <row r="2534" spans="1:7" s="65" customFormat="1" x14ac:dyDescent="0.25">
      <c r="A2534" s="65">
        <v>253.10000000000301</v>
      </c>
      <c r="B2534" s="2">
        <v>0</v>
      </c>
      <c r="C2534" s="2">
        <v>0</v>
      </c>
      <c r="D2534" s="2">
        <v>0</v>
      </c>
      <c r="E2534" s="2">
        <v>0</v>
      </c>
      <c r="F2534" s="2">
        <v>0</v>
      </c>
      <c r="G2534" s="2">
        <v>0</v>
      </c>
    </row>
    <row r="2535" spans="1:7" s="65" customFormat="1" x14ac:dyDescent="0.25">
      <c r="A2535" s="65">
        <v>253.200000000003</v>
      </c>
      <c r="B2535" s="2">
        <v>0</v>
      </c>
      <c r="C2535" s="2">
        <v>0</v>
      </c>
      <c r="D2535" s="2">
        <v>0</v>
      </c>
      <c r="E2535" s="2">
        <v>0</v>
      </c>
      <c r="F2535" s="2">
        <v>0</v>
      </c>
      <c r="G2535" s="2">
        <v>0</v>
      </c>
    </row>
    <row r="2536" spans="1:7" s="65" customFormat="1" x14ac:dyDescent="0.25">
      <c r="A2536" s="65">
        <v>253.300000000003</v>
      </c>
      <c r="B2536" s="2">
        <v>0</v>
      </c>
      <c r="C2536" s="2">
        <v>0</v>
      </c>
      <c r="D2536" s="2">
        <v>0</v>
      </c>
      <c r="E2536" s="2">
        <v>0</v>
      </c>
      <c r="F2536" s="2">
        <v>0</v>
      </c>
      <c r="G2536" s="2">
        <v>0</v>
      </c>
    </row>
    <row r="2537" spans="1:7" s="65" customFormat="1" x14ac:dyDescent="0.25">
      <c r="A2537" s="65">
        <v>253.40000000000299</v>
      </c>
      <c r="B2537" s="2">
        <v>0</v>
      </c>
      <c r="C2537" s="2">
        <v>0</v>
      </c>
      <c r="D2537" s="2">
        <v>0</v>
      </c>
      <c r="E2537" s="2">
        <v>0</v>
      </c>
      <c r="F2537" s="2">
        <v>0</v>
      </c>
      <c r="G2537" s="2">
        <v>0</v>
      </c>
    </row>
    <row r="2538" spans="1:7" s="65" customFormat="1" x14ac:dyDescent="0.25">
      <c r="A2538" s="65">
        <v>253.50000000000301</v>
      </c>
      <c r="B2538" s="2">
        <v>0</v>
      </c>
      <c r="C2538" s="2">
        <v>0</v>
      </c>
      <c r="D2538" s="2">
        <v>0</v>
      </c>
      <c r="E2538" s="2">
        <v>0</v>
      </c>
      <c r="F2538" s="2">
        <v>0</v>
      </c>
      <c r="G2538" s="2">
        <v>0</v>
      </c>
    </row>
    <row r="2539" spans="1:7" s="65" customFormat="1" x14ac:dyDescent="0.25">
      <c r="A2539" s="65">
        <v>253.60000000000301</v>
      </c>
      <c r="B2539" s="2">
        <v>0</v>
      </c>
      <c r="C2539" s="2">
        <v>0</v>
      </c>
      <c r="D2539" s="2">
        <v>0</v>
      </c>
      <c r="E2539" s="2">
        <v>0</v>
      </c>
      <c r="F2539" s="2">
        <v>0</v>
      </c>
      <c r="G2539" s="2">
        <v>0</v>
      </c>
    </row>
    <row r="2540" spans="1:7" s="65" customFormat="1" x14ac:dyDescent="0.25">
      <c r="A2540" s="65">
        <v>253.700000000003</v>
      </c>
      <c r="B2540" s="2">
        <v>0</v>
      </c>
      <c r="C2540" s="2">
        <v>0</v>
      </c>
      <c r="D2540" s="2">
        <v>0</v>
      </c>
      <c r="E2540" s="2">
        <v>0</v>
      </c>
      <c r="F2540" s="2">
        <v>0</v>
      </c>
      <c r="G2540" s="2">
        <v>0</v>
      </c>
    </row>
    <row r="2541" spans="1:7" s="65" customFormat="1" x14ac:dyDescent="0.25">
      <c r="A2541" s="65">
        <v>253.800000000003</v>
      </c>
      <c r="B2541" s="2">
        <v>0</v>
      </c>
      <c r="C2541" s="2">
        <v>0</v>
      </c>
      <c r="D2541" s="2">
        <v>0</v>
      </c>
      <c r="E2541" s="2">
        <v>0</v>
      </c>
      <c r="F2541" s="2">
        <v>0</v>
      </c>
      <c r="G2541" s="2">
        <v>0</v>
      </c>
    </row>
    <row r="2542" spans="1:7" s="65" customFormat="1" x14ac:dyDescent="0.25">
      <c r="A2542" s="65">
        <v>253.90000000000299</v>
      </c>
      <c r="B2542" s="2">
        <v>0</v>
      </c>
      <c r="C2542" s="2">
        <v>0</v>
      </c>
      <c r="D2542" s="2">
        <v>0</v>
      </c>
      <c r="E2542" s="2">
        <v>0</v>
      </c>
      <c r="F2542" s="2">
        <v>0</v>
      </c>
      <c r="G2542" s="2">
        <v>0</v>
      </c>
    </row>
    <row r="2543" spans="1:7" s="65" customFormat="1" x14ac:dyDescent="0.25">
      <c r="A2543" s="65">
        <v>254.00000000000301</v>
      </c>
      <c r="B2543" s="2">
        <v>0</v>
      </c>
      <c r="C2543" s="2">
        <v>0</v>
      </c>
      <c r="D2543" s="2">
        <v>0</v>
      </c>
      <c r="E2543" s="2">
        <v>0</v>
      </c>
      <c r="F2543" s="2">
        <v>0</v>
      </c>
      <c r="G2543" s="2">
        <v>0</v>
      </c>
    </row>
    <row r="2544" spans="1:7" s="65" customFormat="1" x14ac:dyDescent="0.25">
      <c r="A2544" s="65">
        <v>254.10000000000301</v>
      </c>
      <c r="B2544" s="2">
        <v>0</v>
      </c>
      <c r="C2544" s="2">
        <v>0</v>
      </c>
      <c r="D2544" s="2">
        <v>0</v>
      </c>
      <c r="E2544" s="2">
        <v>0</v>
      </c>
      <c r="F2544" s="2">
        <v>0</v>
      </c>
      <c r="G2544" s="2">
        <v>0</v>
      </c>
    </row>
    <row r="2545" spans="1:7" s="65" customFormat="1" x14ac:dyDescent="0.25">
      <c r="A2545" s="65">
        <v>254.200000000003</v>
      </c>
      <c r="B2545" s="2">
        <v>0</v>
      </c>
      <c r="C2545" s="2">
        <v>0</v>
      </c>
      <c r="D2545" s="2">
        <v>0</v>
      </c>
      <c r="E2545" s="2">
        <v>0</v>
      </c>
      <c r="F2545" s="2">
        <v>0</v>
      </c>
      <c r="G2545" s="2">
        <v>0</v>
      </c>
    </row>
    <row r="2546" spans="1:7" s="65" customFormat="1" x14ac:dyDescent="0.25">
      <c r="A2546" s="65">
        <v>254.300000000003</v>
      </c>
      <c r="B2546" s="2">
        <v>0</v>
      </c>
      <c r="C2546" s="2">
        <v>0</v>
      </c>
      <c r="D2546" s="2">
        <v>0</v>
      </c>
      <c r="E2546" s="2">
        <v>0</v>
      </c>
      <c r="F2546" s="2">
        <v>0</v>
      </c>
      <c r="G2546" s="2">
        <v>0</v>
      </c>
    </row>
    <row r="2547" spans="1:7" s="65" customFormat="1" x14ac:dyDescent="0.25">
      <c r="A2547" s="65">
        <v>254.40000000000299</v>
      </c>
      <c r="B2547" s="2">
        <v>0</v>
      </c>
      <c r="C2547" s="2">
        <v>0</v>
      </c>
      <c r="D2547" s="2">
        <v>0</v>
      </c>
      <c r="E2547" s="2">
        <v>0</v>
      </c>
      <c r="F2547" s="2">
        <v>0</v>
      </c>
      <c r="G2547" s="2">
        <v>0</v>
      </c>
    </row>
    <row r="2548" spans="1:7" s="65" customFormat="1" x14ac:dyDescent="0.25">
      <c r="A2548" s="65">
        <v>254.50000000000301</v>
      </c>
      <c r="B2548" s="2">
        <v>0</v>
      </c>
      <c r="C2548" s="2">
        <v>0</v>
      </c>
      <c r="D2548" s="2">
        <v>0</v>
      </c>
      <c r="E2548" s="2">
        <v>0</v>
      </c>
      <c r="F2548" s="2">
        <v>0</v>
      </c>
      <c r="G2548" s="2">
        <v>0</v>
      </c>
    </row>
    <row r="2549" spans="1:7" s="65" customFormat="1" x14ac:dyDescent="0.25">
      <c r="A2549" s="65">
        <v>254.60000000000301</v>
      </c>
      <c r="B2549" s="2">
        <v>0</v>
      </c>
      <c r="C2549" s="2">
        <v>0</v>
      </c>
      <c r="D2549" s="2">
        <v>0</v>
      </c>
      <c r="E2549" s="2">
        <v>0</v>
      </c>
      <c r="F2549" s="2">
        <v>0</v>
      </c>
      <c r="G2549" s="2">
        <v>0</v>
      </c>
    </row>
    <row r="2550" spans="1:7" s="65" customFormat="1" x14ac:dyDescent="0.25">
      <c r="A2550" s="65">
        <v>254.700000000003</v>
      </c>
      <c r="B2550" s="2">
        <v>0</v>
      </c>
      <c r="C2550" s="2">
        <v>0</v>
      </c>
      <c r="D2550" s="2">
        <v>0</v>
      </c>
      <c r="E2550" s="2">
        <v>0</v>
      </c>
      <c r="F2550" s="2">
        <v>0</v>
      </c>
      <c r="G2550" s="2">
        <v>0</v>
      </c>
    </row>
    <row r="2551" spans="1:7" s="65" customFormat="1" x14ac:dyDescent="0.25">
      <c r="A2551" s="65">
        <v>254.800000000003</v>
      </c>
      <c r="B2551" s="2">
        <v>0</v>
      </c>
      <c r="C2551" s="2">
        <v>0</v>
      </c>
      <c r="D2551" s="2">
        <v>0</v>
      </c>
      <c r="E2551" s="2">
        <v>0</v>
      </c>
      <c r="F2551" s="2">
        <v>0</v>
      </c>
      <c r="G2551" s="2">
        <v>0</v>
      </c>
    </row>
    <row r="2552" spans="1:7" s="65" customFormat="1" x14ac:dyDescent="0.25">
      <c r="A2552" s="65">
        <v>254.90000000000299</v>
      </c>
      <c r="B2552" s="2">
        <v>0</v>
      </c>
      <c r="C2552" s="2">
        <v>0</v>
      </c>
      <c r="D2552" s="2">
        <v>0</v>
      </c>
      <c r="E2552" s="2">
        <v>0</v>
      </c>
      <c r="F2552" s="2">
        <v>0</v>
      </c>
      <c r="G2552" s="2">
        <v>0</v>
      </c>
    </row>
    <row r="2553" spans="1:7" s="65" customFormat="1" x14ac:dyDescent="0.25">
      <c r="A2553" s="65">
        <v>255.00000000000301</v>
      </c>
      <c r="B2553" s="2">
        <v>0</v>
      </c>
      <c r="C2553" s="2">
        <v>0</v>
      </c>
      <c r="D2553" s="2">
        <v>0</v>
      </c>
      <c r="E2553" s="2">
        <v>0</v>
      </c>
      <c r="F2553" s="2">
        <v>0</v>
      </c>
      <c r="G2553" s="2">
        <v>0</v>
      </c>
    </row>
    <row r="2554" spans="1:7" s="65" customFormat="1" x14ac:dyDescent="0.25">
      <c r="A2554" s="65">
        <v>255.10000000000301</v>
      </c>
      <c r="B2554" s="2">
        <v>0</v>
      </c>
      <c r="C2554" s="2">
        <v>0</v>
      </c>
      <c r="D2554" s="2">
        <v>0</v>
      </c>
      <c r="E2554" s="2">
        <v>0</v>
      </c>
      <c r="F2554" s="2">
        <v>0</v>
      </c>
      <c r="G2554" s="2">
        <v>0</v>
      </c>
    </row>
    <row r="2555" spans="1:7" s="65" customFormat="1" x14ac:dyDescent="0.25">
      <c r="A2555" s="65">
        <v>255.200000000003</v>
      </c>
      <c r="B2555" s="2">
        <v>0</v>
      </c>
      <c r="C2555" s="2">
        <v>0</v>
      </c>
      <c r="D2555" s="2">
        <v>0</v>
      </c>
      <c r="E2555" s="2">
        <v>0</v>
      </c>
      <c r="F2555" s="2">
        <v>0</v>
      </c>
      <c r="G2555" s="2">
        <v>0</v>
      </c>
    </row>
    <row r="2556" spans="1:7" s="65" customFormat="1" x14ac:dyDescent="0.25">
      <c r="A2556" s="65">
        <v>255.300000000003</v>
      </c>
      <c r="B2556" s="2">
        <v>0</v>
      </c>
      <c r="C2556" s="2">
        <v>0</v>
      </c>
      <c r="D2556" s="2">
        <v>0</v>
      </c>
      <c r="E2556" s="2">
        <v>0</v>
      </c>
      <c r="F2556" s="2">
        <v>0</v>
      </c>
      <c r="G2556" s="2">
        <v>0</v>
      </c>
    </row>
    <row r="2557" spans="1:7" s="65" customFormat="1" x14ac:dyDescent="0.25">
      <c r="A2557" s="65">
        <v>255.40000000000299</v>
      </c>
      <c r="B2557" s="2">
        <v>0</v>
      </c>
      <c r="C2557" s="2">
        <v>0</v>
      </c>
      <c r="D2557" s="2">
        <v>0</v>
      </c>
      <c r="E2557" s="2">
        <v>0</v>
      </c>
      <c r="F2557" s="2">
        <v>0</v>
      </c>
      <c r="G2557" s="2">
        <v>0</v>
      </c>
    </row>
    <row r="2558" spans="1:7" s="65" customFormat="1" x14ac:dyDescent="0.25">
      <c r="A2558" s="65">
        <v>255.50000000000301</v>
      </c>
      <c r="B2558" s="2">
        <v>0</v>
      </c>
      <c r="C2558" s="2">
        <v>0</v>
      </c>
      <c r="D2558" s="2">
        <v>0</v>
      </c>
      <c r="E2558" s="2">
        <v>0</v>
      </c>
      <c r="F2558" s="2">
        <v>0</v>
      </c>
      <c r="G2558" s="2">
        <v>0</v>
      </c>
    </row>
    <row r="2559" spans="1:7" s="65" customFormat="1" x14ac:dyDescent="0.25">
      <c r="A2559" s="65">
        <v>255.60000000000301</v>
      </c>
      <c r="B2559" s="2">
        <v>0</v>
      </c>
      <c r="C2559" s="2">
        <v>0</v>
      </c>
      <c r="D2559" s="2">
        <v>0</v>
      </c>
      <c r="E2559" s="2">
        <v>0</v>
      </c>
      <c r="F2559" s="2">
        <v>0</v>
      </c>
      <c r="G2559" s="2">
        <v>0</v>
      </c>
    </row>
    <row r="2560" spans="1:7" s="65" customFormat="1" x14ac:dyDescent="0.25">
      <c r="A2560" s="65">
        <v>255.700000000003</v>
      </c>
      <c r="B2560" s="2">
        <v>0</v>
      </c>
      <c r="C2560" s="2">
        <v>0</v>
      </c>
      <c r="D2560" s="2">
        <v>0</v>
      </c>
      <c r="E2560" s="2">
        <v>0</v>
      </c>
      <c r="F2560" s="2">
        <v>0</v>
      </c>
      <c r="G2560" s="2">
        <v>0</v>
      </c>
    </row>
    <row r="2561" spans="1:7" s="65" customFormat="1" x14ac:dyDescent="0.25">
      <c r="A2561" s="65">
        <v>255.800000000003</v>
      </c>
      <c r="B2561" s="2">
        <v>0</v>
      </c>
      <c r="C2561" s="2">
        <v>0</v>
      </c>
      <c r="D2561" s="2">
        <v>0</v>
      </c>
      <c r="E2561" s="2">
        <v>0</v>
      </c>
      <c r="F2561" s="2">
        <v>0</v>
      </c>
      <c r="G2561" s="2">
        <v>0</v>
      </c>
    </row>
    <row r="2562" spans="1:7" s="65" customFormat="1" x14ac:dyDescent="0.25">
      <c r="A2562" s="65">
        <v>255.90000000000299</v>
      </c>
      <c r="B2562" s="2">
        <v>0</v>
      </c>
      <c r="C2562" s="2">
        <v>0</v>
      </c>
      <c r="D2562" s="2">
        <v>0</v>
      </c>
      <c r="E2562" s="2">
        <v>0</v>
      </c>
      <c r="F2562" s="2">
        <v>0</v>
      </c>
      <c r="G2562" s="2">
        <v>0</v>
      </c>
    </row>
    <row r="2563" spans="1:7" s="65" customFormat="1" x14ac:dyDescent="0.25">
      <c r="A2563" s="65">
        <v>256.00000000000301</v>
      </c>
      <c r="B2563" s="2">
        <v>0</v>
      </c>
      <c r="C2563" s="2">
        <v>0</v>
      </c>
      <c r="D2563" s="2">
        <v>0</v>
      </c>
      <c r="E2563" s="2">
        <v>0</v>
      </c>
      <c r="F2563" s="2">
        <v>0</v>
      </c>
      <c r="G2563" s="2">
        <v>0</v>
      </c>
    </row>
    <row r="2564" spans="1:7" s="65" customFormat="1" x14ac:dyDescent="0.25">
      <c r="A2564" s="65">
        <v>256.10000000000298</v>
      </c>
      <c r="B2564" s="2">
        <v>0</v>
      </c>
      <c r="C2564" s="2">
        <v>0</v>
      </c>
      <c r="D2564" s="2">
        <v>0</v>
      </c>
      <c r="E2564" s="2">
        <v>0</v>
      </c>
      <c r="F2564" s="2">
        <v>0</v>
      </c>
      <c r="G2564" s="2">
        <v>0</v>
      </c>
    </row>
    <row r="2565" spans="1:7" s="65" customFormat="1" x14ac:dyDescent="0.25">
      <c r="A2565" s="65">
        <v>256.200000000003</v>
      </c>
      <c r="B2565" s="2">
        <v>0</v>
      </c>
      <c r="C2565" s="2">
        <v>0</v>
      </c>
      <c r="D2565" s="2">
        <v>0</v>
      </c>
      <c r="E2565" s="2">
        <v>0</v>
      </c>
      <c r="F2565" s="2">
        <v>0</v>
      </c>
      <c r="G2565" s="2">
        <v>0</v>
      </c>
    </row>
    <row r="2566" spans="1:7" s="65" customFormat="1" x14ac:dyDescent="0.25">
      <c r="A2566" s="65">
        <v>256.30000000000302</v>
      </c>
      <c r="B2566" s="2">
        <v>0</v>
      </c>
      <c r="C2566" s="2">
        <v>0</v>
      </c>
      <c r="D2566" s="2">
        <v>0</v>
      </c>
      <c r="E2566" s="2">
        <v>0</v>
      </c>
      <c r="F2566" s="2">
        <v>0</v>
      </c>
      <c r="G2566" s="2">
        <v>0</v>
      </c>
    </row>
    <row r="2567" spans="1:7" s="65" customFormat="1" x14ac:dyDescent="0.25">
      <c r="A2567" s="65">
        <v>256.40000000000299</v>
      </c>
      <c r="B2567" s="2">
        <v>0</v>
      </c>
      <c r="C2567" s="2">
        <v>0</v>
      </c>
      <c r="D2567" s="2">
        <v>0</v>
      </c>
      <c r="E2567" s="2">
        <v>0</v>
      </c>
      <c r="F2567" s="2">
        <v>0</v>
      </c>
      <c r="G2567" s="2">
        <v>0</v>
      </c>
    </row>
    <row r="2568" spans="1:7" s="65" customFormat="1" x14ac:dyDescent="0.25">
      <c r="A2568" s="65">
        <v>256.50000000000301</v>
      </c>
      <c r="B2568" s="2">
        <v>0</v>
      </c>
      <c r="C2568" s="2">
        <v>0</v>
      </c>
      <c r="D2568" s="2">
        <v>0</v>
      </c>
      <c r="E2568" s="2">
        <v>0</v>
      </c>
      <c r="F2568" s="2">
        <v>0</v>
      </c>
      <c r="G2568" s="2">
        <v>0</v>
      </c>
    </row>
    <row r="2569" spans="1:7" s="65" customFormat="1" x14ac:dyDescent="0.25">
      <c r="A2569" s="65">
        <v>256.60000000000298</v>
      </c>
      <c r="B2569" s="2">
        <v>0</v>
      </c>
      <c r="C2569" s="2">
        <v>0</v>
      </c>
      <c r="D2569" s="2">
        <v>0</v>
      </c>
      <c r="E2569" s="2">
        <v>0</v>
      </c>
      <c r="F2569" s="2">
        <v>0</v>
      </c>
      <c r="G2569" s="2">
        <v>0</v>
      </c>
    </row>
    <row r="2570" spans="1:7" s="65" customFormat="1" x14ac:dyDescent="0.25">
      <c r="A2570" s="65">
        <v>256.700000000003</v>
      </c>
      <c r="B2570" s="2">
        <v>0</v>
      </c>
      <c r="C2570" s="2">
        <v>0</v>
      </c>
      <c r="D2570" s="2">
        <v>0</v>
      </c>
      <c r="E2570" s="2">
        <v>0</v>
      </c>
      <c r="F2570" s="2">
        <v>0</v>
      </c>
      <c r="G2570" s="2">
        <v>0</v>
      </c>
    </row>
    <row r="2571" spans="1:7" s="65" customFormat="1" x14ac:dyDescent="0.25">
      <c r="A2571" s="65">
        <v>256.80000000000302</v>
      </c>
      <c r="B2571" s="2">
        <v>0</v>
      </c>
      <c r="C2571" s="2">
        <v>0</v>
      </c>
      <c r="D2571" s="2">
        <v>0</v>
      </c>
      <c r="E2571" s="2">
        <v>0</v>
      </c>
      <c r="F2571" s="2">
        <v>0</v>
      </c>
      <c r="G2571" s="2">
        <v>0</v>
      </c>
    </row>
    <row r="2572" spans="1:7" s="65" customFormat="1" x14ac:dyDescent="0.25">
      <c r="A2572" s="65">
        <v>256.90000000000299</v>
      </c>
      <c r="B2572" s="2">
        <v>0</v>
      </c>
      <c r="C2572" s="2">
        <v>0</v>
      </c>
      <c r="D2572" s="2">
        <v>0</v>
      </c>
      <c r="E2572" s="2">
        <v>0</v>
      </c>
      <c r="F2572" s="2">
        <v>0</v>
      </c>
      <c r="G2572" s="2">
        <v>0</v>
      </c>
    </row>
    <row r="2573" spans="1:7" s="65" customFormat="1" x14ac:dyDescent="0.25">
      <c r="A2573" s="65">
        <v>257.00000000000301</v>
      </c>
      <c r="B2573" s="2">
        <v>0</v>
      </c>
      <c r="C2573" s="2">
        <v>0</v>
      </c>
      <c r="D2573" s="2">
        <v>0</v>
      </c>
      <c r="E2573" s="2">
        <v>0</v>
      </c>
      <c r="F2573" s="2">
        <v>0</v>
      </c>
      <c r="G2573" s="2">
        <v>0</v>
      </c>
    </row>
    <row r="2574" spans="1:7" s="65" customFormat="1" x14ac:dyDescent="0.25">
      <c r="A2574" s="65">
        <v>257.10000000000298</v>
      </c>
      <c r="B2574" s="2">
        <v>0</v>
      </c>
      <c r="C2574" s="2">
        <v>0</v>
      </c>
      <c r="D2574" s="2">
        <v>0</v>
      </c>
      <c r="E2574" s="2">
        <v>0</v>
      </c>
      <c r="F2574" s="2">
        <v>0</v>
      </c>
      <c r="G2574" s="2">
        <v>0</v>
      </c>
    </row>
    <row r="2575" spans="1:7" s="65" customFormat="1" x14ac:dyDescent="0.25">
      <c r="A2575" s="65">
        <v>257.200000000003</v>
      </c>
      <c r="B2575" s="2">
        <v>0</v>
      </c>
      <c r="C2575" s="2">
        <v>0</v>
      </c>
      <c r="D2575" s="2">
        <v>0</v>
      </c>
      <c r="E2575" s="2">
        <v>0</v>
      </c>
      <c r="F2575" s="2">
        <v>0</v>
      </c>
      <c r="G2575" s="2">
        <v>0</v>
      </c>
    </row>
    <row r="2576" spans="1:7" s="65" customFormat="1" x14ac:dyDescent="0.25">
      <c r="A2576" s="65">
        <v>257.30000000000302</v>
      </c>
      <c r="B2576" s="2">
        <v>0</v>
      </c>
      <c r="C2576" s="2">
        <v>0</v>
      </c>
      <c r="D2576" s="2">
        <v>0</v>
      </c>
      <c r="E2576" s="2">
        <v>0</v>
      </c>
      <c r="F2576" s="2">
        <v>0</v>
      </c>
      <c r="G2576" s="2">
        <v>0</v>
      </c>
    </row>
    <row r="2577" spans="1:7" s="65" customFormat="1" x14ac:dyDescent="0.25">
      <c r="A2577" s="65">
        <v>257.40000000000299</v>
      </c>
      <c r="B2577" s="2">
        <v>0</v>
      </c>
      <c r="C2577" s="2">
        <v>0</v>
      </c>
      <c r="D2577" s="2">
        <v>0</v>
      </c>
      <c r="E2577" s="2">
        <v>0</v>
      </c>
      <c r="F2577" s="2">
        <v>0</v>
      </c>
      <c r="G2577" s="2">
        <v>0</v>
      </c>
    </row>
    <row r="2578" spans="1:7" s="65" customFormat="1" x14ac:dyDescent="0.25">
      <c r="A2578" s="65">
        <v>257.50000000000301</v>
      </c>
      <c r="B2578" s="2">
        <v>0</v>
      </c>
      <c r="C2578" s="2">
        <v>0</v>
      </c>
      <c r="D2578" s="2">
        <v>0</v>
      </c>
      <c r="E2578" s="2">
        <v>0</v>
      </c>
      <c r="F2578" s="2">
        <v>0</v>
      </c>
      <c r="G2578" s="2">
        <v>0</v>
      </c>
    </row>
    <row r="2579" spans="1:7" s="65" customFormat="1" x14ac:dyDescent="0.25">
      <c r="A2579" s="65">
        <v>257.60000000000298</v>
      </c>
      <c r="B2579" s="2">
        <v>0</v>
      </c>
      <c r="C2579" s="2">
        <v>0</v>
      </c>
      <c r="D2579" s="2">
        <v>0</v>
      </c>
      <c r="E2579" s="2">
        <v>0</v>
      </c>
      <c r="F2579" s="2">
        <v>0</v>
      </c>
      <c r="G2579" s="2">
        <v>0</v>
      </c>
    </row>
    <row r="2580" spans="1:7" s="65" customFormat="1" x14ac:dyDescent="0.25">
      <c r="A2580" s="65">
        <v>257.700000000003</v>
      </c>
      <c r="B2580" s="2">
        <v>0</v>
      </c>
      <c r="C2580" s="2">
        <v>0</v>
      </c>
      <c r="D2580" s="2">
        <v>0</v>
      </c>
      <c r="E2580" s="2">
        <v>0</v>
      </c>
      <c r="F2580" s="2">
        <v>0</v>
      </c>
      <c r="G2580" s="2">
        <v>0</v>
      </c>
    </row>
    <row r="2581" spans="1:7" s="65" customFormat="1" x14ac:dyDescent="0.25">
      <c r="A2581" s="65">
        <v>257.80000000000302</v>
      </c>
      <c r="B2581" s="2">
        <v>0</v>
      </c>
      <c r="C2581" s="2">
        <v>0</v>
      </c>
      <c r="D2581" s="2">
        <v>0</v>
      </c>
      <c r="E2581" s="2">
        <v>0</v>
      </c>
      <c r="F2581" s="2">
        <v>0</v>
      </c>
      <c r="G2581" s="2">
        <v>0</v>
      </c>
    </row>
    <row r="2582" spans="1:7" s="65" customFormat="1" x14ac:dyDescent="0.25">
      <c r="A2582" s="65">
        <v>257.90000000000299</v>
      </c>
      <c r="B2582" s="2">
        <v>0</v>
      </c>
      <c r="C2582" s="2">
        <v>0</v>
      </c>
      <c r="D2582" s="2">
        <v>0</v>
      </c>
      <c r="E2582" s="2">
        <v>0</v>
      </c>
      <c r="F2582" s="2">
        <v>0</v>
      </c>
      <c r="G2582" s="2">
        <v>0</v>
      </c>
    </row>
    <row r="2583" spans="1:7" s="65" customFormat="1" x14ac:dyDescent="0.25">
      <c r="A2583" s="65">
        <v>258.00000000000301</v>
      </c>
      <c r="B2583" s="2">
        <v>0</v>
      </c>
      <c r="C2583" s="2">
        <v>0</v>
      </c>
      <c r="D2583" s="2">
        <v>0</v>
      </c>
      <c r="E2583" s="2">
        <v>0</v>
      </c>
      <c r="F2583" s="2">
        <v>0</v>
      </c>
      <c r="G2583" s="2">
        <v>0</v>
      </c>
    </row>
    <row r="2584" spans="1:7" s="65" customFormat="1" x14ac:dyDescent="0.25">
      <c r="A2584" s="65">
        <v>258.10000000000298</v>
      </c>
      <c r="B2584" s="2">
        <v>0</v>
      </c>
      <c r="C2584" s="2">
        <v>0</v>
      </c>
      <c r="D2584" s="2">
        <v>0</v>
      </c>
      <c r="E2584" s="2">
        <v>0</v>
      </c>
      <c r="F2584" s="2">
        <v>0</v>
      </c>
      <c r="G2584" s="2">
        <v>0</v>
      </c>
    </row>
    <row r="2585" spans="1:7" s="65" customFormat="1" x14ac:dyDescent="0.25">
      <c r="A2585" s="65">
        <v>258.200000000003</v>
      </c>
      <c r="B2585" s="2">
        <v>0</v>
      </c>
      <c r="C2585" s="2">
        <v>0</v>
      </c>
      <c r="D2585" s="2">
        <v>0</v>
      </c>
      <c r="E2585" s="2">
        <v>0</v>
      </c>
      <c r="F2585" s="2">
        <v>0</v>
      </c>
      <c r="G2585" s="2">
        <v>0</v>
      </c>
    </row>
    <row r="2586" spans="1:7" s="65" customFormat="1" x14ac:dyDescent="0.25">
      <c r="A2586" s="65">
        <v>258.30000000000302</v>
      </c>
      <c r="B2586" s="2">
        <v>0</v>
      </c>
      <c r="C2586" s="2">
        <v>0</v>
      </c>
      <c r="D2586" s="2">
        <v>0</v>
      </c>
      <c r="E2586" s="2">
        <v>0</v>
      </c>
      <c r="F2586" s="2">
        <v>0</v>
      </c>
      <c r="G2586" s="2">
        <v>0</v>
      </c>
    </row>
    <row r="2587" spans="1:7" s="65" customFormat="1" x14ac:dyDescent="0.25">
      <c r="A2587" s="65">
        <v>258.40000000000299</v>
      </c>
      <c r="B2587" s="2">
        <v>0</v>
      </c>
      <c r="C2587" s="2">
        <v>0</v>
      </c>
      <c r="D2587" s="2">
        <v>0</v>
      </c>
      <c r="E2587" s="2">
        <v>0</v>
      </c>
      <c r="F2587" s="2">
        <v>0</v>
      </c>
      <c r="G2587" s="2">
        <v>0</v>
      </c>
    </row>
    <row r="2588" spans="1:7" s="65" customFormat="1" x14ac:dyDescent="0.25">
      <c r="A2588" s="65">
        <v>258.50000000000301</v>
      </c>
      <c r="B2588" s="2">
        <v>0</v>
      </c>
      <c r="C2588" s="2">
        <v>0</v>
      </c>
      <c r="D2588" s="2">
        <v>0</v>
      </c>
      <c r="E2588" s="2">
        <v>0</v>
      </c>
      <c r="F2588" s="2">
        <v>0</v>
      </c>
      <c r="G2588" s="2">
        <v>0</v>
      </c>
    </row>
    <row r="2589" spans="1:7" s="65" customFormat="1" x14ac:dyDescent="0.25">
      <c r="A2589" s="65">
        <v>258.60000000000298</v>
      </c>
      <c r="B2589" s="2">
        <v>0</v>
      </c>
      <c r="C2589" s="2">
        <v>0</v>
      </c>
      <c r="D2589" s="2">
        <v>0</v>
      </c>
      <c r="E2589" s="2">
        <v>0</v>
      </c>
      <c r="F2589" s="2">
        <v>0</v>
      </c>
      <c r="G2589" s="2">
        <v>0</v>
      </c>
    </row>
    <row r="2590" spans="1:7" s="65" customFormat="1" x14ac:dyDescent="0.25">
      <c r="A2590" s="65">
        <v>258.700000000003</v>
      </c>
      <c r="B2590" s="2">
        <v>0</v>
      </c>
      <c r="C2590" s="2">
        <v>0</v>
      </c>
      <c r="D2590" s="2">
        <v>0</v>
      </c>
      <c r="E2590" s="2">
        <v>0</v>
      </c>
      <c r="F2590" s="2">
        <v>0</v>
      </c>
      <c r="G2590" s="2">
        <v>0</v>
      </c>
    </row>
    <row r="2591" spans="1:7" s="65" customFormat="1" x14ac:dyDescent="0.25">
      <c r="A2591" s="65">
        <v>258.80000000000302</v>
      </c>
      <c r="B2591" s="2">
        <v>0</v>
      </c>
      <c r="C2591" s="2">
        <v>0</v>
      </c>
      <c r="D2591" s="2">
        <v>0</v>
      </c>
      <c r="E2591" s="2">
        <v>0</v>
      </c>
      <c r="F2591" s="2">
        <v>0</v>
      </c>
      <c r="G2591" s="2">
        <v>0</v>
      </c>
    </row>
    <row r="2592" spans="1:7" s="65" customFormat="1" x14ac:dyDescent="0.25">
      <c r="A2592" s="65">
        <v>258.90000000000299</v>
      </c>
      <c r="B2592" s="2">
        <v>0</v>
      </c>
      <c r="C2592" s="2">
        <v>0</v>
      </c>
      <c r="D2592" s="2">
        <v>0</v>
      </c>
      <c r="E2592" s="2">
        <v>0</v>
      </c>
      <c r="F2592" s="2">
        <v>0</v>
      </c>
      <c r="G2592" s="2">
        <v>0</v>
      </c>
    </row>
    <row r="2593" spans="1:7" s="65" customFormat="1" x14ac:dyDescent="0.25">
      <c r="A2593" s="65">
        <v>259.00000000000301</v>
      </c>
      <c r="B2593" s="2">
        <v>0</v>
      </c>
      <c r="C2593" s="2">
        <v>0</v>
      </c>
      <c r="D2593" s="2">
        <v>0</v>
      </c>
      <c r="E2593" s="2">
        <v>0</v>
      </c>
      <c r="F2593" s="2">
        <v>0</v>
      </c>
      <c r="G2593" s="2">
        <v>0</v>
      </c>
    </row>
    <row r="2594" spans="1:7" s="65" customFormat="1" x14ac:dyDescent="0.25">
      <c r="A2594" s="65">
        <v>259.10000000000298</v>
      </c>
      <c r="B2594" s="2">
        <v>0</v>
      </c>
      <c r="C2594" s="2">
        <v>0</v>
      </c>
      <c r="D2594" s="2">
        <v>0</v>
      </c>
      <c r="E2594" s="2">
        <v>0</v>
      </c>
      <c r="F2594" s="2">
        <v>0</v>
      </c>
      <c r="G2594" s="2">
        <v>0</v>
      </c>
    </row>
    <row r="2595" spans="1:7" s="65" customFormat="1" x14ac:dyDescent="0.25">
      <c r="A2595" s="65">
        <v>259.200000000003</v>
      </c>
      <c r="B2595" s="2">
        <v>0</v>
      </c>
      <c r="C2595" s="2">
        <v>0</v>
      </c>
      <c r="D2595" s="2">
        <v>0</v>
      </c>
      <c r="E2595" s="2">
        <v>0</v>
      </c>
      <c r="F2595" s="2">
        <v>0</v>
      </c>
      <c r="G2595" s="2">
        <v>0</v>
      </c>
    </row>
    <row r="2596" spans="1:7" s="65" customFormat="1" x14ac:dyDescent="0.25">
      <c r="A2596" s="65">
        <v>259.30000000000302</v>
      </c>
      <c r="B2596" s="2">
        <v>0</v>
      </c>
      <c r="C2596" s="2">
        <v>0</v>
      </c>
      <c r="D2596" s="2">
        <v>0</v>
      </c>
      <c r="E2596" s="2">
        <v>0</v>
      </c>
      <c r="F2596" s="2">
        <v>0</v>
      </c>
      <c r="G2596" s="2">
        <v>0</v>
      </c>
    </row>
    <row r="2597" spans="1:7" s="65" customFormat="1" x14ac:dyDescent="0.25">
      <c r="A2597" s="65">
        <v>259.40000000000299</v>
      </c>
      <c r="B2597" s="2">
        <v>0</v>
      </c>
      <c r="C2597" s="2">
        <v>0</v>
      </c>
      <c r="D2597" s="2">
        <v>0</v>
      </c>
      <c r="E2597" s="2">
        <v>0</v>
      </c>
      <c r="F2597" s="2">
        <v>0</v>
      </c>
      <c r="G2597" s="2">
        <v>0</v>
      </c>
    </row>
    <row r="2598" spans="1:7" s="65" customFormat="1" x14ac:dyDescent="0.25">
      <c r="A2598" s="65">
        <v>259.50000000000301</v>
      </c>
      <c r="B2598" s="2">
        <v>0</v>
      </c>
      <c r="C2598" s="2">
        <v>0</v>
      </c>
      <c r="D2598" s="2">
        <v>0</v>
      </c>
      <c r="E2598" s="2">
        <v>0</v>
      </c>
      <c r="F2598" s="2">
        <v>0</v>
      </c>
      <c r="G2598" s="2">
        <v>0</v>
      </c>
    </row>
    <row r="2599" spans="1:7" s="65" customFormat="1" x14ac:dyDescent="0.25">
      <c r="A2599" s="65">
        <v>259.60000000000298</v>
      </c>
      <c r="B2599" s="2">
        <v>0</v>
      </c>
      <c r="C2599" s="2">
        <v>0</v>
      </c>
      <c r="D2599" s="2">
        <v>0</v>
      </c>
      <c r="E2599" s="2">
        <v>0</v>
      </c>
      <c r="F2599" s="2">
        <v>0</v>
      </c>
      <c r="G2599" s="2">
        <v>0</v>
      </c>
    </row>
    <row r="2600" spans="1:7" s="65" customFormat="1" x14ac:dyDescent="0.25">
      <c r="A2600" s="65">
        <v>259.700000000003</v>
      </c>
      <c r="B2600" s="2">
        <v>0</v>
      </c>
      <c r="C2600" s="2">
        <v>0</v>
      </c>
      <c r="D2600" s="2">
        <v>0</v>
      </c>
      <c r="E2600" s="2">
        <v>0</v>
      </c>
      <c r="F2600" s="2">
        <v>0</v>
      </c>
      <c r="G2600" s="2">
        <v>0</v>
      </c>
    </row>
    <row r="2601" spans="1:7" s="65" customFormat="1" x14ac:dyDescent="0.25">
      <c r="A2601" s="65">
        <v>259.80000000000302</v>
      </c>
      <c r="B2601" s="2">
        <v>0</v>
      </c>
      <c r="C2601" s="2">
        <v>0</v>
      </c>
      <c r="D2601" s="2">
        <v>0</v>
      </c>
      <c r="E2601" s="2">
        <v>0</v>
      </c>
      <c r="F2601" s="2">
        <v>0</v>
      </c>
      <c r="G2601" s="2">
        <v>0</v>
      </c>
    </row>
    <row r="2602" spans="1:7" s="65" customFormat="1" x14ac:dyDescent="0.25">
      <c r="A2602" s="65">
        <v>259.90000000000299</v>
      </c>
      <c r="B2602" s="2">
        <v>0</v>
      </c>
      <c r="C2602" s="2">
        <v>0</v>
      </c>
      <c r="D2602" s="2">
        <v>0</v>
      </c>
      <c r="E2602" s="2">
        <v>0</v>
      </c>
      <c r="F2602" s="2">
        <v>0</v>
      </c>
      <c r="G2602" s="2">
        <v>0</v>
      </c>
    </row>
    <row r="2603" spans="1:7" s="65" customFormat="1" x14ac:dyDescent="0.25">
      <c r="A2603" s="65">
        <v>260.00000000000301</v>
      </c>
      <c r="B2603" s="2">
        <v>0</v>
      </c>
      <c r="C2603" s="2">
        <v>0</v>
      </c>
      <c r="D2603" s="2">
        <v>0</v>
      </c>
      <c r="E2603" s="2">
        <v>0</v>
      </c>
      <c r="F2603" s="2">
        <v>0</v>
      </c>
      <c r="G2603" s="2">
        <v>0</v>
      </c>
    </row>
    <row r="2604" spans="1:7" s="65" customFormat="1" x14ac:dyDescent="0.25">
      <c r="A2604" s="65">
        <v>260.10000000000298</v>
      </c>
      <c r="B2604" s="2">
        <v>0</v>
      </c>
      <c r="C2604" s="2">
        <v>0</v>
      </c>
      <c r="D2604" s="2">
        <v>0</v>
      </c>
      <c r="E2604" s="2">
        <v>0</v>
      </c>
      <c r="F2604" s="2">
        <v>0</v>
      </c>
      <c r="G2604" s="2">
        <v>0</v>
      </c>
    </row>
    <row r="2605" spans="1:7" s="65" customFormat="1" x14ac:dyDescent="0.25">
      <c r="A2605" s="65">
        <v>260.200000000003</v>
      </c>
      <c r="B2605" s="2">
        <v>0</v>
      </c>
      <c r="C2605" s="2">
        <v>0</v>
      </c>
      <c r="D2605" s="2">
        <v>0</v>
      </c>
      <c r="E2605" s="2">
        <v>0</v>
      </c>
      <c r="F2605" s="2">
        <v>0</v>
      </c>
      <c r="G2605" s="2">
        <v>0</v>
      </c>
    </row>
    <row r="2606" spans="1:7" s="65" customFormat="1" x14ac:dyDescent="0.25">
      <c r="A2606" s="65">
        <v>260.30000000000302</v>
      </c>
      <c r="B2606" s="2">
        <v>0</v>
      </c>
      <c r="C2606" s="2">
        <v>0</v>
      </c>
      <c r="D2606" s="2">
        <v>0</v>
      </c>
      <c r="E2606" s="2">
        <v>0</v>
      </c>
      <c r="F2606" s="2">
        <v>0</v>
      </c>
      <c r="G2606" s="2">
        <v>0</v>
      </c>
    </row>
    <row r="2607" spans="1:7" s="65" customFormat="1" x14ac:dyDescent="0.25">
      <c r="A2607" s="65">
        <v>260.40000000000299</v>
      </c>
      <c r="B2607" s="2">
        <v>0</v>
      </c>
      <c r="C2607" s="2">
        <v>0</v>
      </c>
      <c r="D2607" s="2">
        <v>0</v>
      </c>
      <c r="E2607" s="2">
        <v>0</v>
      </c>
      <c r="F2607" s="2">
        <v>0</v>
      </c>
      <c r="G2607" s="2">
        <v>0</v>
      </c>
    </row>
    <row r="2608" spans="1:7" s="65" customFormat="1" x14ac:dyDescent="0.25">
      <c r="A2608" s="65">
        <v>260.50000000000301</v>
      </c>
      <c r="B2608" s="2">
        <v>0</v>
      </c>
      <c r="C2608" s="2">
        <v>0</v>
      </c>
      <c r="D2608" s="2">
        <v>0</v>
      </c>
      <c r="E2608" s="2">
        <v>0</v>
      </c>
      <c r="F2608" s="2">
        <v>0</v>
      </c>
      <c r="G2608" s="2">
        <v>0</v>
      </c>
    </row>
    <row r="2609" spans="1:7" s="65" customFormat="1" x14ac:dyDescent="0.25">
      <c r="A2609" s="65">
        <v>260.60000000000298</v>
      </c>
      <c r="B2609" s="2">
        <v>0</v>
      </c>
      <c r="C2609" s="2">
        <v>0</v>
      </c>
      <c r="D2609" s="2">
        <v>0</v>
      </c>
      <c r="E2609" s="2">
        <v>0</v>
      </c>
      <c r="F2609" s="2">
        <v>0</v>
      </c>
      <c r="G2609" s="2">
        <v>0</v>
      </c>
    </row>
    <row r="2610" spans="1:7" s="65" customFormat="1" x14ac:dyDescent="0.25">
      <c r="A2610" s="65">
        <v>260.700000000003</v>
      </c>
      <c r="B2610" s="2">
        <v>0</v>
      </c>
      <c r="C2610" s="2">
        <v>0</v>
      </c>
      <c r="D2610" s="2">
        <v>0</v>
      </c>
      <c r="E2610" s="2">
        <v>0</v>
      </c>
      <c r="F2610" s="2">
        <v>0</v>
      </c>
      <c r="G2610" s="2">
        <v>0</v>
      </c>
    </row>
    <row r="2611" spans="1:7" s="65" customFormat="1" x14ac:dyDescent="0.25">
      <c r="A2611" s="65">
        <v>260.80000000000302</v>
      </c>
      <c r="B2611" s="2">
        <v>0</v>
      </c>
      <c r="C2611" s="2">
        <v>0</v>
      </c>
      <c r="D2611" s="2">
        <v>0</v>
      </c>
      <c r="E2611" s="2">
        <v>0</v>
      </c>
      <c r="F2611" s="2">
        <v>0</v>
      </c>
      <c r="G2611" s="2">
        <v>0</v>
      </c>
    </row>
    <row r="2612" spans="1:7" s="65" customFormat="1" x14ac:dyDescent="0.25">
      <c r="A2612" s="65">
        <v>260.90000000000299</v>
      </c>
      <c r="B2612" s="2">
        <v>0</v>
      </c>
      <c r="C2612" s="2">
        <v>0</v>
      </c>
      <c r="D2612" s="2">
        <v>0</v>
      </c>
      <c r="E2612" s="2">
        <v>0</v>
      </c>
      <c r="F2612" s="2">
        <v>0</v>
      </c>
      <c r="G2612" s="2">
        <v>0</v>
      </c>
    </row>
    <row r="2613" spans="1:7" s="65" customFormat="1" x14ac:dyDescent="0.25">
      <c r="A2613" s="65">
        <v>261.00000000000301</v>
      </c>
      <c r="B2613" s="2">
        <v>0</v>
      </c>
      <c r="C2613" s="2">
        <v>0</v>
      </c>
      <c r="D2613" s="2">
        <v>0</v>
      </c>
      <c r="E2613" s="2">
        <v>0</v>
      </c>
      <c r="F2613" s="2">
        <v>0</v>
      </c>
      <c r="G2613" s="2">
        <v>0</v>
      </c>
    </row>
    <row r="2614" spans="1:7" s="65" customFormat="1" x14ac:dyDescent="0.25">
      <c r="A2614" s="65">
        <v>261.10000000000298</v>
      </c>
      <c r="B2614" s="2">
        <v>0</v>
      </c>
      <c r="C2614" s="2">
        <v>0</v>
      </c>
      <c r="D2614" s="2">
        <v>0</v>
      </c>
      <c r="E2614" s="2">
        <v>0</v>
      </c>
      <c r="F2614" s="2">
        <v>0</v>
      </c>
      <c r="G2614" s="2">
        <v>0</v>
      </c>
    </row>
    <row r="2615" spans="1:7" s="65" customFormat="1" x14ac:dyDescent="0.25">
      <c r="A2615" s="65">
        <v>261.200000000003</v>
      </c>
      <c r="B2615" s="2">
        <v>0</v>
      </c>
      <c r="C2615" s="2">
        <v>0</v>
      </c>
      <c r="D2615" s="2">
        <v>0</v>
      </c>
      <c r="E2615" s="2">
        <v>0</v>
      </c>
      <c r="F2615" s="2">
        <v>0</v>
      </c>
      <c r="G2615" s="2">
        <v>0</v>
      </c>
    </row>
    <row r="2616" spans="1:7" s="65" customFormat="1" x14ac:dyDescent="0.25">
      <c r="A2616" s="65">
        <v>261.30000000000302</v>
      </c>
      <c r="B2616" s="2">
        <v>0</v>
      </c>
      <c r="C2616" s="2">
        <v>0</v>
      </c>
      <c r="D2616" s="2">
        <v>0</v>
      </c>
      <c r="E2616" s="2">
        <v>0</v>
      </c>
      <c r="F2616" s="2">
        <v>0</v>
      </c>
      <c r="G2616" s="2">
        <v>0</v>
      </c>
    </row>
    <row r="2617" spans="1:7" s="65" customFormat="1" x14ac:dyDescent="0.25">
      <c r="A2617" s="65">
        <v>261.40000000000299</v>
      </c>
      <c r="B2617" s="2">
        <v>0</v>
      </c>
      <c r="C2617" s="2">
        <v>0</v>
      </c>
      <c r="D2617" s="2">
        <v>0</v>
      </c>
      <c r="E2617" s="2">
        <v>0</v>
      </c>
      <c r="F2617" s="2">
        <v>0</v>
      </c>
      <c r="G2617" s="2">
        <v>0</v>
      </c>
    </row>
    <row r="2618" spans="1:7" s="65" customFormat="1" x14ac:dyDescent="0.25">
      <c r="A2618" s="65">
        <v>261.50000000000301</v>
      </c>
      <c r="B2618" s="2">
        <v>0</v>
      </c>
      <c r="C2618" s="2">
        <v>0</v>
      </c>
      <c r="D2618" s="2">
        <v>0</v>
      </c>
      <c r="E2618" s="2">
        <v>0</v>
      </c>
      <c r="F2618" s="2">
        <v>0</v>
      </c>
      <c r="G2618" s="2">
        <v>0</v>
      </c>
    </row>
    <row r="2619" spans="1:7" s="65" customFormat="1" x14ac:dyDescent="0.25">
      <c r="A2619" s="65">
        <v>261.60000000000298</v>
      </c>
      <c r="B2619" s="2">
        <v>0</v>
      </c>
      <c r="C2619" s="2">
        <v>0</v>
      </c>
      <c r="D2619" s="2">
        <v>0</v>
      </c>
      <c r="E2619" s="2">
        <v>0</v>
      </c>
      <c r="F2619" s="2">
        <v>0</v>
      </c>
      <c r="G2619" s="2">
        <v>0</v>
      </c>
    </row>
    <row r="2620" spans="1:7" s="65" customFormat="1" x14ac:dyDescent="0.25">
      <c r="A2620" s="65">
        <v>261.700000000003</v>
      </c>
      <c r="B2620" s="2">
        <v>0</v>
      </c>
      <c r="C2620" s="2">
        <v>0</v>
      </c>
      <c r="D2620" s="2">
        <v>0</v>
      </c>
      <c r="E2620" s="2">
        <v>0</v>
      </c>
      <c r="F2620" s="2">
        <v>0</v>
      </c>
      <c r="G2620" s="2">
        <v>0</v>
      </c>
    </row>
    <row r="2621" spans="1:7" s="65" customFormat="1" x14ac:dyDescent="0.25">
      <c r="A2621" s="65">
        <v>261.80000000000302</v>
      </c>
      <c r="B2621" s="2">
        <v>0</v>
      </c>
      <c r="C2621" s="2">
        <v>0</v>
      </c>
      <c r="D2621" s="2">
        <v>0</v>
      </c>
      <c r="E2621" s="2">
        <v>0</v>
      </c>
      <c r="F2621" s="2">
        <v>0</v>
      </c>
      <c r="G2621" s="2">
        <v>0</v>
      </c>
    </row>
    <row r="2622" spans="1:7" s="65" customFormat="1" x14ac:dyDescent="0.25">
      <c r="A2622" s="65">
        <v>261.90000000000299</v>
      </c>
      <c r="B2622" s="2">
        <v>0</v>
      </c>
      <c r="C2622" s="2">
        <v>0</v>
      </c>
      <c r="D2622" s="2">
        <v>0</v>
      </c>
      <c r="E2622" s="2">
        <v>0</v>
      </c>
      <c r="F2622" s="2">
        <v>0</v>
      </c>
      <c r="G2622" s="2">
        <v>0</v>
      </c>
    </row>
    <row r="2623" spans="1:7" s="65" customFormat="1" x14ac:dyDescent="0.25">
      <c r="A2623" s="65">
        <v>262.00000000000301</v>
      </c>
      <c r="B2623" s="2">
        <v>0</v>
      </c>
      <c r="C2623" s="2">
        <v>0</v>
      </c>
      <c r="D2623" s="2">
        <v>0</v>
      </c>
      <c r="E2623" s="2">
        <v>0</v>
      </c>
      <c r="F2623" s="2">
        <v>0</v>
      </c>
      <c r="G2623" s="2">
        <v>0</v>
      </c>
    </row>
    <row r="2624" spans="1:7" s="65" customFormat="1" x14ac:dyDescent="0.25">
      <c r="A2624" s="65">
        <v>262.10000000000298</v>
      </c>
      <c r="B2624" s="2">
        <v>0</v>
      </c>
      <c r="C2624" s="2">
        <v>0</v>
      </c>
      <c r="D2624" s="2">
        <v>0</v>
      </c>
      <c r="E2624" s="2">
        <v>0</v>
      </c>
      <c r="F2624" s="2">
        <v>0</v>
      </c>
      <c r="G2624" s="2">
        <v>0</v>
      </c>
    </row>
    <row r="2625" spans="1:7" s="65" customFormat="1" x14ac:dyDescent="0.25">
      <c r="A2625" s="65">
        <v>262.200000000003</v>
      </c>
      <c r="B2625" s="2">
        <v>0</v>
      </c>
      <c r="C2625" s="2">
        <v>0</v>
      </c>
      <c r="D2625" s="2">
        <v>0</v>
      </c>
      <c r="E2625" s="2">
        <v>0</v>
      </c>
      <c r="F2625" s="2">
        <v>0</v>
      </c>
      <c r="G2625" s="2">
        <v>0</v>
      </c>
    </row>
    <row r="2626" spans="1:7" s="65" customFormat="1" x14ac:dyDescent="0.25">
      <c r="A2626" s="65">
        <v>262.30000000000302</v>
      </c>
      <c r="B2626" s="2">
        <v>0</v>
      </c>
      <c r="C2626" s="2">
        <v>0</v>
      </c>
      <c r="D2626" s="2">
        <v>0</v>
      </c>
      <c r="E2626" s="2">
        <v>0</v>
      </c>
      <c r="F2626" s="2">
        <v>0</v>
      </c>
      <c r="G2626" s="2">
        <v>0</v>
      </c>
    </row>
    <row r="2627" spans="1:7" s="65" customFormat="1" x14ac:dyDescent="0.25">
      <c r="A2627" s="65">
        <v>262.40000000000299</v>
      </c>
      <c r="B2627" s="2">
        <v>0</v>
      </c>
      <c r="C2627" s="2">
        <v>0</v>
      </c>
      <c r="D2627" s="2">
        <v>0</v>
      </c>
      <c r="E2627" s="2">
        <v>0</v>
      </c>
      <c r="F2627" s="2">
        <v>0</v>
      </c>
      <c r="G2627" s="2">
        <v>0</v>
      </c>
    </row>
    <row r="2628" spans="1:7" s="65" customFormat="1" x14ac:dyDescent="0.25">
      <c r="A2628" s="65">
        <v>262.50000000000301</v>
      </c>
      <c r="B2628" s="2">
        <v>0</v>
      </c>
      <c r="C2628" s="2">
        <v>0</v>
      </c>
      <c r="D2628" s="2">
        <v>0</v>
      </c>
      <c r="E2628" s="2">
        <v>0</v>
      </c>
      <c r="F2628" s="2">
        <v>0</v>
      </c>
      <c r="G2628" s="2">
        <v>0</v>
      </c>
    </row>
    <row r="2629" spans="1:7" s="65" customFormat="1" x14ac:dyDescent="0.25">
      <c r="A2629" s="65">
        <v>262.60000000000298</v>
      </c>
      <c r="B2629" s="2">
        <v>0</v>
      </c>
      <c r="C2629" s="2">
        <v>0</v>
      </c>
      <c r="D2629" s="2">
        <v>0</v>
      </c>
      <c r="E2629" s="2">
        <v>0</v>
      </c>
      <c r="F2629" s="2">
        <v>0</v>
      </c>
      <c r="G2629" s="2">
        <v>0</v>
      </c>
    </row>
    <row r="2630" spans="1:7" s="65" customFormat="1" x14ac:dyDescent="0.25">
      <c r="A2630" s="65">
        <v>262.700000000003</v>
      </c>
      <c r="B2630" s="2">
        <v>0</v>
      </c>
      <c r="C2630" s="2">
        <v>0</v>
      </c>
      <c r="D2630" s="2">
        <v>0</v>
      </c>
      <c r="E2630" s="2">
        <v>0</v>
      </c>
      <c r="F2630" s="2">
        <v>0</v>
      </c>
      <c r="G2630" s="2">
        <v>0</v>
      </c>
    </row>
    <row r="2631" spans="1:7" s="65" customFormat="1" x14ac:dyDescent="0.25">
      <c r="A2631" s="65">
        <v>262.80000000000302</v>
      </c>
      <c r="B2631" s="2">
        <v>0</v>
      </c>
      <c r="C2631" s="2">
        <v>0</v>
      </c>
      <c r="D2631" s="2">
        <v>0</v>
      </c>
      <c r="E2631" s="2">
        <v>0</v>
      </c>
      <c r="F2631" s="2">
        <v>0</v>
      </c>
      <c r="G2631" s="2">
        <v>0</v>
      </c>
    </row>
    <row r="2632" spans="1:7" s="65" customFormat="1" x14ac:dyDescent="0.25">
      <c r="A2632" s="65">
        <v>262.90000000000299</v>
      </c>
      <c r="B2632" s="2">
        <v>0</v>
      </c>
      <c r="C2632" s="2">
        <v>0</v>
      </c>
      <c r="D2632" s="2">
        <v>0</v>
      </c>
      <c r="E2632" s="2">
        <v>0</v>
      </c>
      <c r="F2632" s="2">
        <v>0</v>
      </c>
      <c r="G2632" s="2">
        <v>0</v>
      </c>
    </row>
    <row r="2633" spans="1:7" s="65" customFormat="1" x14ac:dyDescent="0.25">
      <c r="A2633" s="65">
        <v>263.00000000000301</v>
      </c>
      <c r="B2633" s="2">
        <v>0</v>
      </c>
      <c r="C2633" s="2">
        <v>0</v>
      </c>
      <c r="D2633" s="2">
        <v>0</v>
      </c>
      <c r="E2633" s="2">
        <v>0</v>
      </c>
      <c r="F2633" s="2">
        <v>0</v>
      </c>
      <c r="G2633" s="2">
        <v>0</v>
      </c>
    </row>
    <row r="2634" spans="1:7" s="65" customFormat="1" x14ac:dyDescent="0.25">
      <c r="A2634" s="65">
        <v>263.10000000000298</v>
      </c>
      <c r="B2634" s="2">
        <v>0</v>
      </c>
      <c r="C2634" s="2">
        <v>0</v>
      </c>
      <c r="D2634" s="2">
        <v>0</v>
      </c>
      <c r="E2634" s="2">
        <v>0</v>
      </c>
      <c r="F2634" s="2">
        <v>0</v>
      </c>
      <c r="G2634" s="2">
        <v>0</v>
      </c>
    </row>
    <row r="2635" spans="1:7" s="65" customFormat="1" x14ac:dyDescent="0.25">
      <c r="A2635" s="65">
        <v>263.200000000003</v>
      </c>
      <c r="B2635" s="2">
        <v>0</v>
      </c>
      <c r="C2635" s="2">
        <v>0</v>
      </c>
      <c r="D2635" s="2">
        <v>0</v>
      </c>
      <c r="E2635" s="2">
        <v>0</v>
      </c>
      <c r="F2635" s="2">
        <v>0</v>
      </c>
      <c r="G2635" s="2">
        <v>0</v>
      </c>
    </row>
    <row r="2636" spans="1:7" s="65" customFormat="1" x14ac:dyDescent="0.25">
      <c r="A2636" s="65">
        <v>263.30000000000302</v>
      </c>
      <c r="B2636" s="2">
        <v>0</v>
      </c>
      <c r="C2636" s="2">
        <v>0</v>
      </c>
      <c r="D2636" s="2">
        <v>0</v>
      </c>
      <c r="E2636" s="2">
        <v>0</v>
      </c>
      <c r="F2636" s="2">
        <v>0</v>
      </c>
      <c r="G2636" s="2">
        <v>0</v>
      </c>
    </row>
    <row r="2637" spans="1:7" s="65" customFormat="1" x14ac:dyDescent="0.25">
      <c r="A2637" s="65">
        <v>263.40000000000299</v>
      </c>
      <c r="B2637" s="2">
        <v>0</v>
      </c>
      <c r="C2637" s="2">
        <v>0</v>
      </c>
      <c r="D2637" s="2">
        <v>0</v>
      </c>
      <c r="E2637" s="2">
        <v>0</v>
      </c>
      <c r="F2637" s="2">
        <v>0</v>
      </c>
      <c r="G2637" s="2">
        <v>0</v>
      </c>
    </row>
    <row r="2638" spans="1:7" s="65" customFormat="1" x14ac:dyDescent="0.25">
      <c r="A2638" s="65">
        <v>263.50000000000301</v>
      </c>
      <c r="B2638" s="2">
        <v>0</v>
      </c>
      <c r="C2638" s="2">
        <v>0</v>
      </c>
      <c r="D2638" s="2">
        <v>0</v>
      </c>
      <c r="E2638" s="2">
        <v>0</v>
      </c>
      <c r="F2638" s="2">
        <v>0</v>
      </c>
      <c r="G2638" s="2">
        <v>0</v>
      </c>
    </row>
    <row r="2639" spans="1:7" s="65" customFormat="1" x14ac:dyDescent="0.25">
      <c r="A2639" s="65">
        <v>263.60000000000298</v>
      </c>
      <c r="B2639" s="2">
        <v>0</v>
      </c>
      <c r="C2639" s="2">
        <v>0</v>
      </c>
      <c r="D2639" s="2">
        <v>0</v>
      </c>
      <c r="E2639" s="2">
        <v>0</v>
      </c>
      <c r="F2639" s="2">
        <v>0</v>
      </c>
      <c r="G2639" s="2">
        <v>0</v>
      </c>
    </row>
    <row r="2640" spans="1:7" s="65" customFormat="1" x14ac:dyDescent="0.25">
      <c r="A2640" s="65">
        <v>263.700000000003</v>
      </c>
      <c r="B2640" s="2">
        <v>0</v>
      </c>
      <c r="C2640" s="2">
        <v>0</v>
      </c>
      <c r="D2640" s="2">
        <v>0</v>
      </c>
      <c r="E2640" s="2">
        <v>0</v>
      </c>
      <c r="F2640" s="2">
        <v>0</v>
      </c>
      <c r="G2640" s="2">
        <v>0</v>
      </c>
    </row>
    <row r="2641" spans="1:7" s="65" customFormat="1" x14ac:dyDescent="0.25">
      <c r="A2641" s="65">
        <v>263.80000000000302</v>
      </c>
      <c r="B2641" s="2">
        <v>0</v>
      </c>
      <c r="C2641" s="2">
        <v>0</v>
      </c>
      <c r="D2641" s="2">
        <v>0</v>
      </c>
      <c r="E2641" s="2">
        <v>0</v>
      </c>
      <c r="F2641" s="2">
        <v>0</v>
      </c>
      <c r="G2641" s="2">
        <v>0</v>
      </c>
    </row>
    <row r="2642" spans="1:7" s="65" customFormat="1" x14ac:dyDescent="0.25">
      <c r="A2642" s="65">
        <v>263.90000000000299</v>
      </c>
      <c r="B2642" s="2">
        <v>0</v>
      </c>
      <c r="C2642" s="2">
        <v>0</v>
      </c>
      <c r="D2642" s="2">
        <v>0</v>
      </c>
      <c r="E2642" s="2">
        <v>0</v>
      </c>
      <c r="F2642" s="2">
        <v>0</v>
      </c>
      <c r="G2642" s="2">
        <v>0</v>
      </c>
    </row>
    <row r="2643" spans="1:7" s="65" customFormat="1" x14ac:dyDescent="0.25">
      <c r="A2643" s="65">
        <v>264.00000000000301</v>
      </c>
      <c r="B2643" s="2">
        <v>0</v>
      </c>
      <c r="C2643" s="2">
        <v>0</v>
      </c>
      <c r="D2643" s="2">
        <v>0</v>
      </c>
      <c r="E2643" s="2">
        <v>0</v>
      </c>
      <c r="F2643" s="2">
        <v>0</v>
      </c>
      <c r="G2643" s="2">
        <v>0</v>
      </c>
    </row>
    <row r="2644" spans="1:7" s="65" customFormat="1" x14ac:dyDescent="0.25">
      <c r="A2644" s="65">
        <v>264.10000000000298</v>
      </c>
      <c r="B2644" s="2">
        <v>0</v>
      </c>
      <c r="C2644" s="2">
        <v>0</v>
      </c>
      <c r="D2644" s="2">
        <v>0</v>
      </c>
      <c r="E2644" s="2">
        <v>0</v>
      </c>
      <c r="F2644" s="2">
        <v>0</v>
      </c>
      <c r="G2644" s="2">
        <v>0</v>
      </c>
    </row>
    <row r="2645" spans="1:7" s="65" customFormat="1" x14ac:dyDescent="0.25">
      <c r="A2645" s="65">
        <v>264.200000000003</v>
      </c>
      <c r="B2645" s="2">
        <v>0</v>
      </c>
      <c r="C2645" s="2">
        <v>0</v>
      </c>
      <c r="D2645" s="2">
        <v>0</v>
      </c>
      <c r="E2645" s="2">
        <v>0</v>
      </c>
      <c r="F2645" s="2">
        <v>0</v>
      </c>
      <c r="G2645" s="2">
        <v>0</v>
      </c>
    </row>
    <row r="2646" spans="1:7" s="65" customFormat="1" x14ac:dyDescent="0.25">
      <c r="A2646" s="65">
        <v>264.30000000000302</v>
      </c>
      <c r="B2646" s="2">
        <v>0</v>
      </c>
      <c r="C2646" s="2">
        <v>0</v>
      </c>
      <c r="D2646" s="2">
        <v>0</v>
      </c>
      <c r="E2646" s="2">
        <v>0</v>
      </c>
      <c r="F2646" s="2">
        <v>0</v>
      </c>
      <c r="G2646" s="2">
        <v>0</v>
      </c>
    </row>
    <row r="2647" spans="1:7" s="65" customFormat="1" x14ac:dyDescent="0.25">
      <c r="A2647" s="65">
        <v>264.40000000000299</v>
      </c>
      <c r="B2647" s="2">
        <v>0</v>
      </c>
      <c r="C2647" s="2">
        <v>0</v>
      </c>
      <c r="D2647" s="2">
        <v>0</v>
      </c>
      <c r="E2647" s="2">
        <v>0</v>
      </c>
      <c r="F2647" s="2">
        <v>0</v>
      </c>
      <c r="G2647" s="2">
        <v>0</v>
      </c>
    </row>
    <row r="2648" spans="1:7" s="65" customFormat="1" x14ac:dyDescent="0.25">
      <c r="A2648" s="65">
        <v>264.50000000000301</v>
      </c>
      <c r="B2648" s="2">
        <v>0</v>
      </c>
      <c r="C2648" s="2">
        <v>0</v>
      </c>
      <c r="D2648" s="2">
        <v>0</v>
      </c>
      <c r="E2648" s="2">
        <v>0</v>
      </c>
      <c r="F2648" s="2">
        <v>0</v>
      </c>
      <c r="G2648" s="2">
        <v>0</v>
      </c>
    </row>
    <row r="2649" spans="1:7" s="65" customFormat="1" x14ac:dyDescent="0.25">
      <c r="A2649" s="65">
        <v>264.60000000000298</v>
      </c>
      <c r="B2649" s="2">
        <v>0</v>
      </c>
      <c r="C2649" s="2">
        <v>0</v>
      </c>
      <c r="D2649" s="2">
        <v>0</v>
      </c>
      <c r="E2649" s="2">
        <v>0</v>
      </c>
      <c r="F2649" s="2">
        <v>0</v>
      </c>
      <c r="G2649" s="2">
        <v>0</v>
      </c>
    </row>
    <row r="2650" spans="1:7" s="65" customFormat="1" x14ac:dyDescent="0.25">
      <c r="A2650" s="65">
        <v>264.700000000003</v>
      </c>
      <c r="B2650" s="2">
        <v>0</v>
      </c>
      <c r="C2650" s="2">
        <v>0</v>
      </c>
      <c r="D2650" s="2">
        <v>0</v>
      </c>
      <c r="E2650" s="2">
        <v>0</v>
      </c>
      <c r="F2650" s="2">
        <v>0</v>
      </c>
      <c r="G2650" s="2">
        <v>0</v>
      </c>
    </row>
    <row r="2651" spans="1:7" s="65" customFormat="1" x14ac:dyDescent="0.25">
      <c r="A2651" s="65">
        <v>264.80000000000302</v>
      </c>
      <c r="B2651" s="2">
        <v>0</v>
      </c>
      <c r="C2651" s="2">
        <v>0</v>
      </c>
      <c r="D2651" s="2">
        <v>0</v>
      </c>
      <c r="E2651" s="2">
        <v>0</v>
      </c>
      <c r="F2651" s="2">
        <v>0</v>
      </c>
      <c r="G2651" s="2">
        <v>0</v>
      </c>
    </row>
    <row r="2652" spans="1:7" s="65" customFormat="1" x14ac:dyDescent="0.25">
      <c r="A2652" s="65">
        <v>264.90000000000299</v>
      </c>
      <c r="B2652" s="2">
        <v>0</v>
      </c>
      <c r="C2652" s="2">
        <v>0</v>
      </c>
      <c r="D2652" s="2">
        <v>0</v>
      </c>
      <c r="E2652" s="2">
        <v>0</v>
      </c>
      <c r="F2652" s="2">
        <v>0</v>
      </c>
      <c r="G2652" s="2">
        <v>0</v>
      </c>
    </row>
    <row r="2653" spans="1:7" s="65" customFormat="1" x14ac:dyDescent="0.25">
      <c r="A2653" s="65">
        <v>265.00000000000301</v>
      </c>
      <c r="B2653" s="2">
        <v>0</v>
      </c>
      <c r="C2653" s="2">
        <v>0</v>
      </c>
      <c r="D2653" s="2">
        <v>0</v>
      </c>
      <c r="E2653" s="2">
        <v>0</v>
      </c>
      <c r="F2653" s="2">
        <v>0</v>
      </c>
      <c r="G2653" s="2">
        <v>0</v>
      </c>
    </row>
    <row r="2654" spans="1:7" s="65" customFormat="1" x14ac:dyDescent="0.25">
      <c r="A2654" s="65">
        <v>265.10000000000298</v>
      </c>
      <c r="B2654" s="2">
        <v>0</v>
      </c>
      <c r="C2654" s="2">
        <v>0</v>
      </c>
      <c r="D2654" s="2">
        <v>0</v>
      </c>
      <c r="E2654" s="2">
        <v>0</v>
      </c>
      <c r="F2654" s="2">
        <v>0</v>
      </c>
      <c r="G2654" s="2">
        <v>0</v>
      </c>
    </row>
    <row r="2655" spans="1:7" s="65" customFormat="1" x14ac:dyDescent="0.25">
      <c r="A2655" s="65">
        <v>265.200000000003</v>
      </c>
      <c r="B2655" s="2">
        <v>0</v>
      </c>
      <c r="C2655" s="2">
        <v>0</v>
      </c>
      <c r="D2655" s="2">
        <v>0</v>
      </c>
      <c r="E2655" s="2">
        <v>0</v>
      </c>
      <c r="F2655" s="2">
        <v>0</v>
      </c>
      <c r="G2655" s="2">
        <v>0</v>
      </c>
    </row>
    <row r="2656" spans="1:7" s="65" customFormat="1" x14ac:dyDescent="0.25">
      <c r="A2656" s="65">
        <v>265.30000000000302</v>
      </c>
      <c r="B2656" s="2">
        <v>0</v>
      </c>
      <c r="C2656" s="2">
        <v>0</v>
      </c>
      <c r="D2656" s="2">
        <v>0</v>
      </c>
      <c r="E2656" s="2">
        <v>0</v>
      </c>
      <c r="F2656" s="2">
        <v>0</v>
      </c>
      <c r="G2656" s="2">
        <v>0</v>
      </c>
    </row>
    <row r="2657" spans="1:7" s="65" customFormat="1" x14ac:dyDescent="0.25">
      <c r="A2657" s="65">
        <v>265.40000000000299</v>
      </c>
      <c r="B2657" s="2">
        <v>0</v>
      </c>
      <c r="C2657" s="2">
        <v>0</v>
      </c>
      <c r="D2657" s="2">
        <v>0</v>
      </c>
      <c r="E2657" s="2">
        <v>0</v>
      </c>
      <c r="F2657" s="2">
        <v>0</v>
      </c>
      <c r="G2657" s="2">
        <v>0</v>
      </c>
    </row>
    <row r="2658" spans="1:7" s="65" customFormat="1" x14ac:dyDescent="0.25">
      <c r="A2658" s="65">
        <v>265.50000000000301</v>
      </c>
      <c r="B2658" s="2">
        <v>0</v>
      </c>
      <c r="C2658" s="2">
        <v>0</v>
      </c>
      <c r="D2658" s="2">
        <v>0</v>
      </c>
      <c r="E2658" s="2">
        <v>0</v>
      </c>
      <c r="F2658" s="2">
        <v>0</v>
      </c>
      <c r="G2658" s="2">
        <v>0</v>
      </c>
    </row>
    <row r="2659" spans="1:7" s="65" customFormat="1" x14ac:dyDescent="0.25">
      <c r="A2659" s="65">
        <v>265.60000000000298</v>
      </c>
      <c r="B2659" s="2">
        <v>0</v>
      </c>
      <c r="C2659" s="2">
        <v>0</v>
      </c>
      <c r="D2659" s="2">
        <v>0</v>
      </c>
      <c r="E2659" s="2">
        <v>0</v>
      </c>
      <c r="F2659" s="2">
        <v>0</v>
      </c>
      <c r="G2659" s="2">
        <v>0</v>
      </c>
    </row>
    <row r="2660" spans="1:7" s="65" customFormat="1" x14ac:dyDescent="0.25">
      <c r="A2660" s="65">
        <v>265.700000000003</v>
      </c>
      <c r="B2660" s="2">
        <v>0</v>
      </c>
      <c r="C2660" s="2">
        <v>0</v>
      </c>
      <c r="D2660" s="2">
        <v>0</v>
      </c>
      <c r="E2660" s="2">
        <v>0</v>
      </c>
      <c r="F2660" s="2">
        <v>0</v>
      </c>
      <c r="G2660" s="2">
        <v>0</v>
      </c>
    </row>
    <row r="2661" spans="1:7" s="65" customFormat="1" x14ac:dyDescent="0.25">
      <c r="A2661" s="65">
        <v>265.80000000000302</v>
      </c>
      <c r="B2661" s="2">
        <v>0</v>
      </c>
      <c r="C2661" s="2">
        <v>0</v>
      </c>
      <c r="D2661" s="2">
        <v>0</v>
      </c>
      <c r="E2661" s="2">
        <v>0</v>
      </c>
      <c r="F2661" s="2">
        <v>0</v>
      </c>
      <c r="G2661" s="2">
        <v>0</v>
      </c>
    </row>
    <row r="2662" spans="1:7" s="65" customFormat="1" x14ac:dyDescent="0.25">
      <c r="A2662" s="65">
        <v>265.90000000000299</v>
      </c>
      <c r="B2662" s="2">
        <v>0</v>
      </c>
      <c r="C2662" s="2">
        <v>0</v>
      </c>
      <c r="D2662" s="2">
        <v>0</v>
      </c>
      <c r="E2662" s="2">
        <v>0</v>
      </c>
      <c r="F2662" s="2">
        <v>0</v>
      </c>
      <c r="G2662" s="2">
        <v>0</v>
      </c>
    </row>
    <row r="2663" spans="1:7" s="65" customFormat="1" x14ac:dyDescent="0.25">
      <c r="A2663" s="65">
        <v>266.00000000000301</v>
      </c>
      <c r="B2663" s="2">
        <v>0</v>
      </c>
      <c r="C2663" s="2">
        <v>0</v>
      </c>
      <c r="D2663" s="2">
        <v>0</v>
      </c>
      <c r="E2663" s="2">
        <v>0</v>
      </c>
      <c r="F2663" s="2">
        <v>0</v>
      </c>
      <c r="G2663" s="2">
        <v>0</v>
      </c>
    </row>
    <row r="2664" spans="1:7" s="65" customFormat="1" x14ac:dyDescent="0.25">
      <c r="A2664" s="65">
        <v>266.10000000000298</v>
      </c>
      <c r="B2664" s="2">
        <v>0</v>
      </c>
      <c r="C2664" s="2">
        <v>0</v>
      </c>
      <c r="D2664" s="2">
        <v>0</v>
      </c>
      <c r="E2664" s="2">
        <v>0</v>
      </c>
      <c r="F2664" s="2">
        <v>0</v>
      </c>
      <c r="G2664" s="2">
        <v>0</v>
      </c>
    </row>
    <row r="2665" spans="1:7" s="65" customFormat="1" x14ac:dyDescent="0.25">
      <c r="A2665" s="65">
        <v>266.200000000003</v>
      </c>
      <c r="B2665" s="2">
        <v>0</v>
      </c>
      <c r="C2665" s="2">
        <v>0</v>
      </c>
      <c r="D2665" s="2">
        <v>0</v>
      </c>
      <c r="E2665" s="2">
        <v>0</v>
      </c>
      <c r="F2665" s="2">
        <v>0</v>
      </c>
      <c r="G2665" s="2">
        <v>0</v>
      </c>
    </row>
    <row r="2666" spans="1:7" s="65" customFormat="1" x14ac:dyDescent="0.25">
      <c r="A2666" s="65">
        <v>266.30000000000302</v>
      </c>
      <c r="B2666" s="2">
        <v>0</v>
      </c>
      <c r="C2666" s="2">
        <v>0</v>
      </c>
      <c r="D2666" s="2">
        <v>0</v>
      </c>
      <c r="E2666" s="2">
        <v>0</v>
      </c>
      <c r="F2666" s="2">
        <v>0</v>
      </c>
      <c r="G2666" s="2">
        <v>0</v>
      </c>
    </row>
    <row r="2667" spans="1:7" s="65" customFormat="1" x14ac:dyDescent="0.25">
      <c r="A2667" s="65">
        <v>266.40000000000299</v>
      </c>
      <c r="B2667" s="2">
        <v>0</v>
      </c>
      <c r="C2667" s="2">
        <v>0</v>
      </c>
      <c r="D2667" s="2">
        <v>0</v>
      </c>
      <c r="E2667" s="2">
        <v>0</v>
      </c>
      <c r="F2667" s="2">
        <v>0</v>
      </c>
      <c r="G2667" s="2">
        <v>0</v>
      </c>
    </row>
    <row r="2668" spans="1:7" s="65" customFormat="1" x14ac:dyDescent="0.25">
      <c r="A2668" s="65">
        <v>266.50000000000301</v>
      </c>
      <c r="B2668" s="2">
        <v>0</v>
      </c>
      <c r="C2668" s="2">
        <v>0</v>
      </c>
      <c r="D2668" s="2">
        <v>0</v>
      </c>
      <c r="E2668" s="2">
        <v>0</v>
      </c>
      <c r="F2668" s="2">
        <v>0</v>
      </c>
      <c r="G2668" s="2">
        <v>0</v>
      </c>
    </row>
    <row r="2669" spans="1:7" s="65" customFormat="1" x14ac:dyDescent="0.25">
      <c r="A2669" s="65">
        <v>266.60000000000298</v>
      </c>
      <c r="B2669" s="2">
        <v>0</v>
      </c>
      <c r="C2669" s="2">
        <v>0</v>
      </c>
      <c r="D2669" s="2">
        <v>0</v>
      </c>
      <c r="E2669" s="2">
        <v>0</v>
      </c>
      <c r="F2669" s="2">
        <v>0</v>
      </c>
      <c r="G2669" s="2">
        <v>0</v>
      </c>
    </row>
    <row r="2670" spans="1:7" s="65" customFormat="1" x14ac:dyDescent="0.25">
      <c r="A2670" s="65">
        <v>266.700000000003</v>
      </c>
      <c r="B2670" s="2">
        <v>0</v>
      </c>
      <c r="C2670" s="2">
        <v>0</v>
      </c>
      <c r="D2670" s="2">
        <v>0</v>
      </c>
      <c r="E2670" s="2">
        <v>0</v>
      </c>
      <c r="F2670" s="2">
        <v>0</v>
      </c>
      <c r="G2670" s="2">
        <v>0</v>
      </c>
    </row>
    <row r="2671" spans="1:7" s="65" customFormat="1" x14ac:dyDescent="0.25">
      <c r="A2671" s="65">
        <v>266.80000000000302</v>
      </c>
      <c r="B2671" s="2">
        <v>0</v>
      </c>
      <c r="C2671" s="2">
        <v>0</v>
      </c>
      <c r="D2671" s="2">
        <v>0</v>
      </c>
      <c r="E2671" s="2">
        <v>0</v>
      </c>
      <c r="F2671" s="2">
        <v>0</v>
      </c>
      <c r="G2671" s="2">
        <v>0</v>
      </c>
    </row>
    <row r="2672" spans="1:7" s="65" customFormat="1" x14ac:dyDescent="0.25">
      <c r="A2672" s="65">
        <v>266.90000000000299</v>
      </c>
      <c r="B2672" s="2">
        <v>0</v>
      </c>
      <c r="C2672" s="2">
        <v>0</v>
      </c>
      <c r="D2672" s="2">
        <v>0</v>
      </c>
      <c r="E2672" s="2">
        <v>0</v>
      </c>
      <c r="F2672" s="2">
        <v>0</v>
      </c>
      <c r="G2672" s="2">
        <v>0</v>
      </c>
    </row>
    <row r="2673" spans="1:7" s="65" customFormat="1" x14ac:dyDescent="0.25">
      <c r="A2673" s="65">
        <v>267.00000000000301</v>
      </c>
      <c r="B2673" s="2">
        <v>0</v>
      </c>
      <c r="C2673" s="2">
        <v>0</v>
      </c>
      <c r="D2673" s="2">
        <v>0</v>
      </c>
      <c r="E2673" s="2">
        <v>0</v>
      </c>
      <c r="F2673" s="2">
        <v>0</v>
      </c>
      <c r="G2673" s="2">
        <v>0</v>
      </c>
    </row>
    <row r="2674" spans="1:7" s="65" customFormat="1" x14ac:dyDescent="0.25">
      <c r="A2674" s="65">
        <v>267.10000000000298</v>
      </c>
      <c r="B2674" s="2">
        <v>0</v>
      </c>
      <c r="C2674" s="2">
        <v>0</v>
      </c>
      <c r="D2674" s="2">
        <v>0</v>
      </c>
      <c r="E2674" s="2">
        <v>0</v>
      </c>
      <c r="F2674" s="2">
        <v>0</v>
      </c>
      <c r="G2674" s="2">
        <v>0</v>
      </c>
    </row>
    <row r="2675" spans="1:7" s="65" customFormat="1" x14ac:dyDescent="0.25">
      <c r="A2675" s="65">
        <v>267.200000000003</v>
      </c>
      <c r="B2675" s="2">
        <v>0</v>
      </c>
      <c r="C2675" s="2">
        <v>0</v>
      </c>
      <c r="D2675" s="2">
        <v>0</v>
      </c>
      <c r="E2675" s="2">
        <v>0</v>
      </c>
      <c r="F2675" s="2">
        <v>0</v>
      </c>
      <c r="G2675" s="2">
        <v>0</v>
      </c>
    </row>
    <row r="2676" spans="1:7" s="65" customFormat="1" x14ac:dyDescent="0.25">
      <c r="A2676" s="65">
        <v>267.30000000000302</v>
      </c>
      <c r="B2676" s="2">
        <v>0</v>
      </c>
      <c r="C2676" s="2">
        <v>0</v>
      </c>
      <c r="D2676" s="2">
        <v>0</v>
      </c>
      <c r="E2676" s="2">
        <v>0</v>
      </c>
      <c r="F2676" s="2">
        <v>0</v>
      </c>
      <c r="G2676" s="2">
        <v>0</v>
      </c>
    </row>
    <row r="2677" spans="1:7" s="65" customFormat="1" x14ac:dyDescent="0.25">
      <c r="A2677" s="65">
        <v>267.40000000000299</v>
      </c>
      <c r="B2677" s="2">
        <v>0</v>
      </c>
      <c r="C2677" s="2">
        <v>0</v>
      </c>
      <c r="D2677" s="2">
        <v>0</v>
      </c>
      <c r="E2677" s="2">
        <v>0</v>
      </c>
      <c r="F2677" s="2">
        <v>0</v>
      </c>
      <c r="G2677" s="2">
        <v>0</v>
      </c>
    </row>
    <row r="2678" spans="1:7" s="65" customFormat="1" x14ac:dyDescent="0.25">
      <c r="A2678" s="65">
        <v>267.50000000000301</v>
      </c>
      <c r="B2678" s="2">
        <v>0</v>
      </c>
      <c r="C2678" s="2">
        <v>0</v>
      </c>
      <c r="D2678" s="2">
        <v>0</v>
      </c>
      <c r="E2678" s="2">
        <v>0</v>
      </c>
      <c r="F2678" s="2">
        <v>0</v>
      </c>
      <c r="G2678" s="2">
        <v>0</v>
      </c>
    </row>
    <row r="2679" spans="1:7" s="65" customFormat="1" x14ac:dyDescent="0.25">
      <c r="A2679" s="65">
        <v>267.60000000000298</v>
      </c>
      <c r="B2679" s="2">
        <v>0</v>
      </c>
      <c r="C2679" s="2">
        <v>0</v>
      </c>
      <c r="D2679" s="2">
        <v>0</v>
      </c>
      <c r="E2679" s="2">
        <v>0</v>
      </c>
      <c r="F2679" s="2">
        <v>0</v>
      </c>
      <c r="G2679" s="2">
        <v>0</v>
      </c>
    </row>
    <row r="2680" spans="1:7" s="65" customFormat="1" x14ac:dyDescent="0.25">
      <c r="A2680" s="65">
        <v>267.700000000003</v>
      </c>
      <c r="B2680" s="2">
        <v>0</v>
      </c>
      <c r="C2680" s="2">
        <v>0</v>
      </c>
      <c r="D2680" s="2">
        <v>0</v>
      </c>
      <c r="E2680" s="2">
        <v>0</v>
      </c>
      <c r="F2680" s="2">
        <v>0</v>
      </c>
      <c r="G2680" s="2">
        <v>0</v>
      </c>
    </row>
    <row r="2681" spans="1:7" s="65" customFormat="1" x14ac:dyDescent="0.25">
      <c r="A2681" s="65">
        <v>267.80000000000302</v>
      </c>
      <c r="B2681" s="2">
        <v>0</v>
      </c>
      <c r="C2681" s="2">
        <v>0</v>
      </c>
      <c r="D2681" s="2">
        <v>0</v>
      </c>
      <c r="E2681" s="2">
        <v>0</v>
      </c>
      <c r="F2681" s="2">
        <v>0</v>
      </c>
      <c r="G2681" s="2">
        <v>0</v>
      </c>
    </row>
    <row r="2682" spans="1:7" s="65" customFormat="1" x14ac:dyDescent="0.25">
      <c r="A2682" s="65">
        <v>267.90000000000299</v>
      </c>
      <c r="B2682" s="2">
        <v>0</v>
      </c>
      <c r="C2682" s="2">
        <v>0</v>
      </c>
      <c r="D2682" s="2">
        <v>0</v>
      </c>
      <c r="E2682" s="2">
        <v>0</v>
      </c>
      <c r="F2682" s="2">
        <v>0</v>
      </c>
      <c r="G2682" s="2">
        <v>0</v>
      </c>
    </row>
    <row r="2683" spans="1:7" s="65" customFormat="1" x14ac:dyDescent="0.25">
      <c r="A2683" s="65">
        <v>268.00000000000301</v>
      </c>
      <c r="B2683" s="2">
        <v>0</v>
      </c>
      <c r="C2683" s="2">
        <v>0</v>
      </c>
      <c r="D2683" s="2">
        <v>0</v>
      </c>
      <c r="E2683" s="2">
        <v>0</v>
      </c>
      <c r="F2683" s="2">
        <v>0</v>
      </c>
      <c r="G2683" s="2">
        <v>0</v>
      </c>
    </row>
    <row r="2684" spans="1:7" s="65" customFormat="1" x14ac:dyDescent="0.25">
      <c r="A2684" s="65">
        <v>268.10000000000298</v>
      </c>
      <c r="B2684" s="2">
        <v>0</v>
      </c>
      <c r="C2684" s="2">
        <v>0</v>
      </c>
      <c r="D2684" s="2">
        <v>0</v>
      </c>
      <c r="E2684" s="2">
        <v>0</v>
      </c>
      <c r="F2684" s="2">
        <v>0</v>
      </c>
      <c r="G2684" s="2">
        <v>0</v>
      </c>
    </row>
    <row r="2685" spans="1:7" s="65" customFormat="1" x14ac:dyDescent="0.25">
      <c r="A2685" s="65">
        <v>268.200000000003</v>
      </c>
      <c r="B2685" s="2">
        <v>0</v>
      </c>
      <c r="C2685" s="2">
        <v>0</v>
      </c>
      <c r="D2685" s="2">
        <v>0</v>
      </c>
      <c r="E2685" s="2">
        <v>0</v>
      </c>
      <c r="F2685" s="2">
        <v>0</v>
      </c>
      <c r="G2685" s="2">
        <v>0</v>
      </c>
    </row>
    <row r="2686" spans="1:7" s="65" customFormat="1" x14ac:dyDescent="0.25">
      <c r="A2686" s="65">
        <v>268.30000000000302</v>
      </c>
      <c r="B2686" s="2">
        <v>0</v>
      </c>
      <c r="C2686" s="2">
        <v>0</v>
      </c>
      <c r="D2686" s="2">
        <v>0</v>
      </c>
      <c r="E2686" s="2">
        <v>0</v>
      </c>
      <c r="F2686" s="2">
        <v>0</v>
      </c>
      <c r="G2686" s="2">
        <v>0</v>
      </c>
    </row>
    <row r="2687" spans="1:7" s="65" customFormat="1" x14ac:dyDescent="0.25">
      <c r="A2687" s="65">
        <v>268.40000000000299</v>
      </c>
      <c r="B2687" s="2">
        <v>0</v>
      </c>
      <c r="C2687" s="2">
        <v>0</v>
      </c>
      <c r="D2687" s="2">
        <v>0</v>
      </c>
      <c r="E2687" s="2">
        <v>0</v>
      </c>
      <c r="F2687" s="2">
        <v>0</v>
      </c>
      <c r="G2687" s="2">
        <v>0</v>
      </c>
    </row>
    <row r="2688" spans="1:7" s="65" customFormat="1" x14ac:dyDescent="0.25">
      <c r="A2688" s="65">
        <v>268.50000000000301</v>
      </c>
      <c r="B2688" s="2">
        <v>0</v>
      </c>
      <c r="C2688" s="2">
        <v>0</v>
      </c>
      <c r="D2688" s="2">
        <v>0</v>
      </c>
      <c r="E2688" s="2">
        <v>0</v>
      </c>
      <c r="F2688" s="2">
        <v>0</v>
      </c>
      <c r="G2688" s="2">
        <v>0</v>
      </c>
    </row>
    <row r="2689" spans="1:7" s="65" customFormat="1" x14ac:dyDescent="0.25">
      <c r="A2689" s="65">
        <v>268.60000000000298</v>
      </c>
      <c r="B2689" s="2">
        <v>0</v>
      </c>
      <c r="C2689" s="2">
        <v>0</v>
      </c>
      <c r="D2689" s="2">
        <v>0</v>
      </c>
      <c r="E2689" s="2">
        <v>0</v>
      </c>
      <c r="F2689" s="2">
        <v>0</v>
      </c>
      <c r="G2689" s="2">
        <v>0</v>
      </c>
    </row>
    <row r="2690" spans="1:7" s="65" customFormat="1" x14ac:dyDescent="0.25">
      <c r="A2690" s="65">
        <v>268.700000000003</v>
      </c>
      <c r="B2690" s="2">
        <v>0</v>
      </c>
      <c r="C2690" s="2">
        <v>0</v>
      </c>
      <c r="D2690" s="2">
        <v>0</v>
      </c>
      <c r="E2690" s="2">
        <v>0</v>
      </c>
      <c r="F2690" s="2">
        <v>0</v>
      </c>
      <c r="G2690" s="2">
        <v>0</v>
      </c>
    </row>
    <row r="2691" spans="1:7" s="65" customFormat="1" x14ac:dyDescent="0.25">
      <c r="A2691" s="65">
        <v>268.80000000000302</v>
      </c>
      <c r="B2691" s="2">
        <v>0</v>
      </c>
      <c r="C2691" s="2">
        <v>0</v>
      </c>
      <c r="D2691" s="2">
        <v>0</v>
      </c>
      <c r="E2691" s="2">
        <v>0</v>
      </c>
      <c r="F2691" s="2">
        <v>0</v>
      </c>
      <c r="G2691" s="2">
        <v>0</v>
      </c>
    </row>
    <row r="2692" spans="1:7" s="65" customFormat="1" x14ac:dyDescent="0.25">
      <c r="A2692" s="65">
        <v>268.90000000000299</v>
      </c>
      <c r="B2692" s="2">
        <v>0</v>
      </c>
      <c r="C2692" s="2">
        <v>0</v>
      </c>
      <c r="D2692" s="2">
        <v>0</v>
      </c>
      <c r="E2692" s="2">
        <v>0</v>
      </c>
      <c r="F2692" s="2">
        <v>0</v>
      </c>
      <c r="G2692" s="2">
        <v>0</v>
      </c>
    </row>
    <row r="2693" spans="1:7" s="65" customFormat="1" x14ac:dyDescent="0.25">
      <c r="A2693" s="65">
        <v>269.00000000000301</v>
      </c>
      <c r="B2693" s="2">
        <v>0</v>
      </c>
      <c r="C2693" s="2">
        <v>0</v>
      </c>
      <c r="D2693" s="2">
        <v>0</v>
      </c>
      <c r="E2693" s="2">
        <v>0</v>
      </c>
      <c r="F2693" s="2">
        <v>0</v>
      </c>
      <c r="G2693" s="2">
        <v>0</v>
      </c>
    </row>
    <row r="2694" spans="1:7" s="65" customFormat="1" x14ac:dyDescent="0.25">
      <c r="A2694" s="65">
        <v>269.10000000000298</v>
      </c>
      <c r="B2694" s="2">
        <v>0</v>
      </c>
      <c r="C2694" s="2">
        <v>0</v>
      </c>
      <c r="D2694" s="2">
        <v>0</v>
      </c>
      <c r="E2694" s="2">
        <v>0</v>
      </c>
      <c r="F2694" s="2">
        <v>0</v>
      </c>
      <c r="G2694" s="2">
        <v>0</v>
      </c>
    </row>
    <row r="2695" spans="1:7" s="65" customFormat="1" x14ac:dyDescent="0.25">
      <c r="A2695" s="65">
        <v>269.200000000003</v>
      </c>
      <c r="B2695" s="2">
        <v>0</v>
      </c>
      <c r="C2695" s="2">
        <v>0</v>
      </c>
      <c r="D2695" s="2">
        <v>0</v>
      </c>
      <c r="E2695" s="2">
        <v>0</v>
      </c>
      <c r="F2695" s="2">
        <v>0</v>
      </c>
      <c r="G2695" s="2">
        <v>0</v>
      </c>
    </row>
    <row r="2696" spans="1:7" s="65" customFormat="1" x14ac:dyDescent="0.25">
      <c r="A2696" s="65">
        <v>269.30000000000302</v>
      </c>
      <c r="B2696" s="2">
        <v>0</v>
      </c>
      <c r="C2696" s="2">
        <v>0</v>
      </c>
      <c r="D2696" s="2">
        <v>0</v>
      </c>
      <c r="E2696" s="2">
        <v>0</v>
      </c>
      <c r="F2696" s="2">
        <v>0</v>
      </c>
      <c r="G2696" s="2">
        <v>0</v>
      </c>
    </row>
    <row r="2697" spans="1:7" s="65" customFormat="1" x14ac:dyDescent="0.25">
      <c r="A2697" s="65">
        <v>269.40000000000299</v>
      </c>
      <c r="B2697" s="2">
        <v>0</v>
      </c>
      <c r="C2697" s="2">
        <v>0</v>
      </c>
      <c r="D2697" s="2">
        <v>0</v>
      </c>
      <c r="E2697" s="2">
        <v>0</v>
      </c>
      <c r="F2697" s="2">
        <v>0</v>
      </c>
      <c r="G2697" s="2">
        <v>0</v>
      </c>
    </row>
    <row r="2698" spans="1:7" s="65" customFormat="1" x14ac:dyDescent="0.25">
      <c r="A2698" s="65">
        <v>269.50000000000301</v>
      </c>
      <c r="B2698" s="2">
        <v>0</v>
      </c>
      <c r="C2698" s="2">
        <v>0</v>
      </c>
      <c r="D2698" s="2">
        <v>0</v>
      </c>
      <c r="E2698" s="2">
        <v>0</v>
      </c>
      <c r="F2698" s="2">
        <v>0</v>
      </c>
      <c r="G2698" s="2">
        <v>0</v>
      </c>
    </row>
    <row r="2699" spans="1:7" s="65" customFormat="1" x14ac:dyDescent="0.25">
      <c r="A2699" s="65">
        <v>269.60000000000298</v>
      </c>
      <c r="B2699" s="2">
        <v>0</v>
      </c>
      <c r="C2699" s="2">
        <v>0</v>
      </c>
      <c r="D2699" s="2">
        <v>0</v>
      </c>
      <c r="E2699" s="2">
        <v>0</v>
      </c>
      <c r="F2699" s="2">
        <v>0</v>
      </c>
      <c r="G2699" s="2">
        <v>0</v>
      </c>
    </row>
    <row r="2700" spans="1:7" s="65" customFormat="1" x14ac:dyDescent="0.25">
      <c r="A2700" s="65">
        <v>269.700000000003</v>
      </c>
      <c r="B2700" s="2">
        <v>0</v>
      </c>
      <c r="C2700" s="2">
        <v>0</v>
      </c>
      <c r="D2700" s="2">
        <v>0</v>
      </c>
      <c r="E2700" s="2">
        <v>0</v>
      </c>
      <c r="F2700" s="2">
        <v>0</v>
      </c>
      <c r="G2700" s="2">
        <v>0</v>
      </c>
    </row>
    <row r="2701" spans="1:7" s="65" customFormat="1" x14ac:dyDescent="0.25">
      <c r="A2701" s="65">
        <v>269.80000000000302</v>
      </c>
      <c r="B2701" s="2">
        <v>0</v>
      </c>
      <c r="C2701" s="2">
        <v>0</v>
      </c>
      <c r="D2701" s="2">
        <v>0</v>
      </c>
      <c r="E2701" s="2">
        <v>0</v>
      </c>
      <c r="F2701" s="2">
        <v>0</v>
      </c>
      <c r="G2701" s="2">
        <v>0</v>
      </c>
    </row>
    <row r="2702" spans="1:7" s="65" customFormat="1" x14ac:dyDescent="0.25">
      <c r="A2702" s="65">
        <v>269.90000000000299</v>
      </c>
      <c r="B2702" s="2">
        <v>0</v>
      </c>
      <c r="C2702" s="2">
        <v>0</v>
      </c>
      <c r="D2702" s="2">
        <v>0</v>
      </c>
      <c r="E2702" s="2">
        <v>0</v>
      </c>
      <c r="F2702" s="2">
        <v>0</v>
      </c>
      <c r="G2702" s="2">
        <v>0</v>
      </c>
    </row>
    <row r="2703" spans="1:7" s="65" customFormat="1" x14ac:dyDescent="0.25">
      <c r="A2703" s="65">
        <v>270.00000000000301</v>
      </c>
      <c r="B2703" s="2">
        <v>0</v>
      </c>
      <c r="C2703" s="2">
        <v>0</v>
      </c>
      <c r="D2703" s="2">
        <v>0</v>
      </c>
      <c r="E2703" s="2">
        <v>0</v>
      </c>
      <c r="F2703" s="2">
        <v>0</v>
      </c>
      <c r="G2703" s="2">
        <v>0</v>
      </c>
    </row>
    <row r="2704" spans="1:7" s="65" customFormat="1" x14ac:dyDescent="0.25">
      <c r="A2704" s="65">
        <v>270.10000000000298</v>
      </c>
      <c r="B2704" s="2">
        <v>0</v>
      </c>
      <c r="C2704" s="2">
        <v>0</v>
      </c>
      <c r="D2704" s="2">
        <v>0</v>
      </c>
      <c r="E2704" s="2">
        <v>0</v>
      </c>
      <c r="F2704" s="2">
        <v>0</v>
      </c>
      <c r="G2704" s="2">
        <v>0</v>
      </c>
    </row>
    <row r="2705" spans="1:7" s="65" customFormat="1" x14ac:dyDescent="0.25">
      <c r="A2705" s="65">
        <v>270.200000000003</v>
      </c>
      <c r="B2705" s="2">
        <v>0</v>
      </c>
      <c r="C2705" s="2">
        <v>0</v>
      </c>
      <c r="D2705" s="2">
        <v>0</v>
      </c>
      <c r="E2705" s="2">
        <v>0</v>
      </c>
      <c r="F2705" s="2">
        <v>0</v>
      </c>
      <c r="G2705" s="2">
        <v>0</v>
      </c>
    </row>
    <row r="2706" spans="1:7" s="65" customFormat="1" x14ac:dyDescent="0.25">
      <c r="A2706" s="65">
        <v>270.30000000000302</v>
      </c>
      <c r="B2706" s="2">
        <v>0</v>
      </c>
      <c r="C2706" s="2">
        <v>0</v>
      </c>
      <c r="D2706" s="2">
        <v>0</v>
      </c>
      <c r="E2706" s="2">
        <v>0</v>
      </c>
      <c r="F2706" s="2">
        <v>0</v>
      </c>
      <c r="G2706" s="2">
        <v>0</v>
      </c>
    </row>
    <row r="2707" spans="1:7" s="65" customFormat="1" x14ac:dyDescent="0.25">
      <c r="A2707" s="65">
        <v>270.40000000000299</v>
      </c>
      <c r="B2707" s="2">
        <v>0</v>
      </c>
      <c r="C2707" s="2">
        <v>0</v>
      </c>
      <c r="D2707" s="2">
        <v>0</v>
      </c>
      <c r="E2707" s="2">
        <v>0</v>
      </c>
      <c r="F2707" s="2">
        <v>0</v>
      </c>
      <c r="G2707" s="2">
        <v>0</v>
      </c>
    </row>
    <row r="2708" spans="1:7" s="65" customFormat="1" x14ac:dyDescent="0.25">
      <c r="A2708" s="65">
        <v>270.50000000000301</v>
      </c>
      <c r="B2708" s="2">
        <v>0</v>
      </c>
      <c r="C2708" s="2">
        <v>0</v>
      </c>
      <c r="D2708" s="2">
        <v>0</v>
      </c>
      <c r="E2708" s="2">
        <v>0</v>
      </c>
      <c r="F2708" s="2">
        <v>0</v>
      </c>
      <c r="G2708" s="2">
        <v>0</v>
      </c>
    </row>
    <row r="2709" spans="1:7" s="65" customFormat="1" x14ac:dyDescent="0.25">
      <c r="A2709" s="65">
        <v>270.60000000000298</v>
      </c>
      <c r="B2709" s="2">
        <v>0</v>
      </c>
      <c r="C2709" s="2">
        <v>0</v>
      </c>
      <c r="D2709" s="2">
        <v>0</v>
      </c>
      <c r="E2709" s="2">
        <v>0</v>
      </c>
      <c r="F2709" s="2">
        <v>0</v>
      </c>
      <c r="G2709" s="2">
        <v>0</v>
      </c>
    </row>
    <row r="2710" spans="1:7" s="65" customFormat="1" x14ac:dyDescent="0.25">
      <c r="A2710" s="65">
        <v>270.700000000003</v>
      </c>
      <c r="B2710" s="2">
        <v>0</v>
      </c>
      <c r="C2710" s="2">
        <v>0</v>
      </c>
      <c r="D2710" s="2">
        <v>0</v>
      </c>
      <c r="E2710" s="2">
        <v>0</v>
      </c>
      <c r="F2710" s="2">
        <v>0</v>
      </c>
      <c r="G2710" s="2">
        <v>0</v>
      </c>
    </row>
    <row r="2711" spans="1:7" s="65" customFormat="1" x14ac:dyDescent="0.25">
      <c r="A2711" s="65">
        <v>270.80000000000302</v>
      </c>
      <c r="B2711" s="2">
        <v>0</v>
      </c>
      <c r="C2711" s="2">
        <v>0</v>
      </c>
      <c r="D2711" s="2">
        <v>0</v>
      </c>
      <c r="E2711" s="2">
        <v>0</v>
      </c>
      <c r="F2711" s="2">
        <v>0</v>
      </c>
      <c r="G2711" s="2">
        <v>0</v>
      </c>
    </row>
    <row r="2712" spans="1:7" s="65" customFormat="1" x14ac:dyDescent="0.25">
      <c r="A2712" s="65">
        <v>270.90000000000299</v>
      </c>
      <c r="B2712" s="2">
        <v>0</v>
      </c>
      <c r="C2712" s="2">
        <v>0</v>
      </c>
      <c r="D2712" s="2">
        <v>0</v>
      </c>
      <c r="E2712" s="2">
        <v>0</v>
      </c>
      <c r="F2712" s="2">
        <v>0</v>
      </c>
      <c r="G2712" s="2">
        <v>0</v>
      </c>
    </row>
    <row r="2713" spans="1:7" s="65" customFormat="1" x14ac:dyDescent="0.25">
      <c r="A2713" s="65">
        <v>271.00000000000301</v>
      </c>
      <c r="B2713" s="2">
        <v>0</v>
      </c>
      <c r="C2713" s="2">
        <v>0</v>
      </c>
      <c r="D2713" s="2">
        <v>0</v>
      </c>
      <c r="E2713" s="2">
        <v>0</v>
      </c>
      <c r="F2713" s="2">
        <v>0</v>
      </c>
      <c r="G2713" s="2">
        <v>0</v>
      </c>
    </row>
    <row r="2714" spans="1:7" s="65" customFormat="1" x14ac:dyDescent="0.25">
      <c r="A2714" s="65">
        <v>271.10000000000298</v>
      </c>
      <c r="B2714" s="2">
        <v>0</v>
      </c>
      <c r="C2714" s="2">
        <v>0</v>
      </c>
      <c r="D2714" s="2">
        <v>0</v>
      </c>
      <c r="E2714" s="2">
        <v>0</v>
      </c>
      <c r="F2714" s="2">
        <v>0</v>
      </c>
      <c r="G2714" s="2">
        <v>0</v>
      </c>
    </row>
    <row r="2715" spans="1:7" s="65" customFormat="1" x14ac:dyDescent="0.25">
      <c r="A2715" s="65">
        <v>271.200000000003</v>
      </c>
      <c r="B2715" s="2">
        <v>0</v>
      </c>
      <c r="C2715" s="2">
        <v>0</v>
      </c>
      <c r="D2715" s="2">
        <v>0</v>
      </c>
      <c r="E2715" s="2">
        <v>0</v>
      </c>
      <c r="F2715" s="2">
        <v>0</v>
      </c>
      <c r="G2715" s="2">
        <v>0</v>
      </c>
    </row>
    <row r="2716" spans="1:7" s="65" customFormat="1" x14ac:dyDescent="0.25">
      <c r="A2716" s="65">
        <v>271.30000000000302</v>
      </c>
      <c r="B2716" s="2">
        <v>0</v>
      </c>
      <c r="C2716" s="2">
        <v>0</v>
      </c>
      <c r="D2716" s="2">
        <v>0</v>
      </c>
      <c r="E2716" s="2">
        <v>0</v>
      </c>
      <c r="F2716" s="2">
        <v>0</v>
      </c>
      <c r="G2716" s="2">
        <v>0</v>
      </c>
    </row>
    <row r="2717" spans="1:7" s="65" customFormat="1" x14ac:dyDescent="0.25">
      <c r="A2717" s="65">
        <v>271.40000000000299</v>
      </c>
      <c r="B2717" s="2">
        <v>0</v>
      </c>
      <c r="C2717" s="2">
        <v>0</v>
      </c>
      <c r="D2717" s="2">
        <v>0</v>
      </c>
      <c r="E2717" s="2">
        <v>0</v>
      </c>
      <c r="F2717" s="2">
        <v>0</v>
      </c>
      <c r="G2717" s="2">
        <v>0</v>
      </c>
    </row>
    <row r="2718" spans="1:7" s="65" customFormat="1" x14ac:dyDescent="0.25">
      <c r="A2718" s="65">
        <v>271.50000000000301</v>
      </c>
      <c r="B2718" s="2">
        <v>0</v>
      </c>
      <c r="C2718" s="2">
        <v>0</v>
      </c>
      <c r="D2718" s="2">
        <v>0</v>
      </c>
      <c r="E2718" s="2">
        <v>0</v>
      </c>
      <c r="F2718" s="2">
        <v>0</v>
      </c>
      <c r="G2718" s="2">
        <v>0</v>
      </c>
    </row>
    <row r="2719" spans="1:7" s="65" customFormat="1" x14ac:dyDescent="0.25">
      <c r="A2719" s="65">
        <v>271.60000000000298</v>
      </c>
      <c r="B2719" s="2">
        <v>0</v>
      </c>
      <c r="C2719" s="2">
        <v>0</v>
      </c>
      <c r="D2719" s="2">
        <v>0</v>
      </c>
      <c r="E2719" s="2">
        <v>0</v>
      </c>
      <c r="F2719" s="2">
        <v>0</v>
      </c>
      <c r="G2719" s="2">
        <v>0</v>
      </c>
    </row>
    <row r="2720" spans="1:7" s="65" customFormat="1" x14ac:dyDescent="0.25">
      <c r="A2720" s="65">
        <v>271.700000000003</v>
      </c>
      <c r="B2720" s="2">
        <v>0</v>
      </c>
      <c r="C2720" s="2">
        <v>0</v>
      </c>
      <c r="D2720" s="2">
        <v>0</v>
      </c>
      <c r="E2720" s="2">
        <v>0</v>
      </c>
      <c r="F2720" s="2">
        <v>0</v>
      </c>
      <c r="G2720" s="2">
        <v>0</v>
      </c>
    </row>
    <row r="2721" spans="1:7" s="65" customFormat="1" x14ac:dyDescent="0.25">
      <c r="A2721" s="65">
        <v>271.80000000000302</v>
      </c>
      <c r="B2721" s="2">
        <v>0</v>
      </c>
      <c r="C2721" s="2">
        <v>0</v>
      </c>
      <c r="D2721" s="2">
        <v>0</v>
      </c>
      <c r="E2721" s="2">
        <v>0</v>
      </c>
      <c r="F2721" s="2">
        <v>0</v>
      </c>
      <c r="G2721" s="2">
        <v>0</v>
      </c>
    </row>
    <row r="2722" spans="1:7" s="65" customFormat="1" x14ac:dyDescent="0.25">
      <c r="A2722" s="65">
        <v>271.90000000000299</v>
      </c>
      <c r="B2722" s="2">
        <v>0</v>
      </c>
      <c r="C2722" s="2">
        <v>0</v>
      </c>
      <c r="D2722" s="2">
        <v>0</v>
      </c>
      <c r="E2722" s="2">
        <v>0</v>
      </c>
      <c r="F2722" s="2">
        <v>0</v>
      </c>
      <c r="G2722" s="2">
        <v>0</v>
      </c>
    </row>
    <row r="2723" spans="1:7" s="65" customFormat="1" x14ac:dyDescent="0.25">
      <c r="A2723" s="65">
        <v>272.00000000000301</v>
      </c>
      <c r="B2723" s="2">
        <v>0</v>
      </c>
      <c r="C2723" s="2">
        <v>0</v>
      </c>
      <c r="D2723" s="2">
        <v>0</v>
      </c>
      <c r="E2723" s="2">
        <v>0</v>
      </c>
      <c r="F2723" s="2">
        <v>0</v>
      </c>
      <c r="G2723" s="2">
        <v>0</v>
      </c>
    </row>
    <row r="2724" spans="1:7" s="65" customFormat="1" x14ac:dyDescent="0.25">
      <c r="A2724" s="65">
        <v>272.10000000000298</v>
      </c>
      <c r="B2724" s="2">
        <v>0</v>
      </c>
      <c r="C2724" s="2">
        <v>0</v>
      </c>
      <c r="D2724" s="2">
        <v>0</v>
      </c>
      <c r="E2724" s="2">
        <v>0</v>
      </c>
      <c r="F2724" s="2">
        <v>0</v>
      </c>
      <c r="G2724" s="2">
        <v>0</v>
      </c>
    </row>
    <row r="2725" spans="1:7" s="65" customFormat="1" x14ac:dyDescent="0.25">
      <c r="A2725" s="65">
        <v>272.200000000003</v>
      </c>
      <c r="B2725" s="2">
        <v>0</v>
      </c>
      <c r="C2725" s="2">
        <v>0</v>
      </c>
      <c r="D2725" s="2">
        <v>0</v>
      </c>
      <c r="E2725" s="2">
        <v>0</v>
      </c>
      <c r="F2725" s="2">
        <v>0</v>
      </c>
      <c r="G2725" s="2">
        <v>0</v>
      </c>
    </row>
    <row r="2726" spans="1:7" s="65" customFormat="1" x14ac:dyDescent="0.25">
      <c r="A2726" s="65">
        <v>272.30000000000302</v>
      </c>
      <c r="B2726" s="2">
        <v>0</v>
      </c>
      <c r="C2726" s="2">
        <v>0</v>
      </c>
      <c r="D2726" s="2">
        <v>0</v>
      </c>
      <c r="E2726" s="2">
        <v>0</v>
      </c>
      <c r="F2726" s="2">
        <v>0</v>
      </c>
      <c r="G2726" s="2">
        <v>0</v>
      </c>
    </row>
    <row r="2727" spans="1:7" s="65" customFormat="1" x14ac:dyDescent="0.25">
      <c r="A2727" s="65">
        <v>272.40000000000299</v>
      </c>
      <c r="B2727" s="2">
        <v>0</v>
      </c>
      <c r="C2727" s="2">
        <v>0</v>
      </c>
      <c r="D2727" s="2">
        <v>0</v>
      </c>
      <c r="E2727" s="2">
        <v>0</v>
      </c>
      <c r="F2727" s="2">
        <v>0</v>
      </c>
      <c r="G2727" s="2">
        <v>0</v>
      </c>
    </row>
    <row r="2728" spans="1:7" s="65" customFormat="1" x14ac:dyDescent="0.25">
      <c r="A2728" s="65">
        <v>272.50000000000301</v>
      </c>
      <c r="B2728" s="2">
        <v>0</v>
      </c>
      <c r="C2728" s="2">
        <v>0</v>
      </c>
      <c r="D2728" s="2">
        <v>0</v>
      </c>
      <c r="E2728" s="2">
        <v>0</v>
      </c>
      <c r="F2728" s="2">
        <v>0</v>
      </c>
      <c r="G2728" s="2">
        <v>0</v>
      </c>
    </row>
    <row r="2729" spans="1:7" s="65" customFormat="1" x14ac:dyDescent="0.25">
      <c r="A2729" s="65">
        <v>272.60000000000298</v>
      </c>
      <c r="B2729" s="2">
        <v>0</v>
      </c>
      <c r="C2729" s="2">
        <v>0</v>
      </c>
      <c r="D2729" s="2">
        <v>0</v>
      </c>
      <c r="E2729" s="2">
        <v>0</v>
      </c>
      <c r="F2729" s="2">
        <v>0</v>
      </c>
      <c r="G2729" s="2">
        <v>0</v>
      </c>
    </row>
    <row r="2730" spans="1:7" s="65" customFormat="1" x14ac:dyDescent="0.25">
      <c r="A2730" s="65">
        <v>272.700000000003</v>
      </c>
      <c r="B2730" s="2">
        <v>0</v>
      </c>
      <c r="C2730" s="2">
        <v>0</v>
      </c>
      <c r="D2730" s="2">
        <v>0</v>
      </c>
      <c r="E2730" s="2">
        <v>0</v>
      </c>
      <c r="F2730" s="2">
        <v>0</v>
      </c>
      <c r="G2730" s="2">
        <v>0</v>
      </c>
    </row>
    <row r="2731" spans="1:7" s="65" customFormat="1" x14ac:dyDescent="0.25">
      <c r="A2731" s="65">
        <v>272.80000000000302</v>
      </c>
      <c r="B2731" s="2">
        <v>0</v>
      </c>
      <c r="C2731" s="2">
        <v>0</v>
      </c>
      <c r="D2731" s="2">
        <v>0</v>
      </c>
      <c r="E2731" s="2">
        <v>0</v>
      </c>
      <c r="F2731" s="2">
        <v>0</v>
      </c>
      <c r="G2731" s="2">
        <v>0</v>
      </c>
    </row>
    <row r="2732" spans="1:7" s="65" customFormat="1" x14ac:dyDescent="0.25">
      <c r="A2732" s="65">
        <v>272.90000000000299</v>
      </c>
      <c r="B2732" s="2">
        <v>0</v>
      </c>
      <c r="C2732" s="2">
        <v>0</v>
      </c>
      <c r="D2732" s="2">
        <v>0</v>
      </c>
      <c r="E2732" s="2">
        <v>0</v>
      </c>
      <c r="F2732" s="2">
        <v>0</v>
      </c>
      <c r="G2732" s="2">
        <v>0</v>
      </c>
    </row>
    <row r="2733" spans="1:7" s="65" customFormat="1" x14ac:dyDescent="0.25">
      <c r="A2733" s="65">
        <v>273.00000000000301</v>
      </c>
      <c r="B2733" s="2">
        <v>0</v>
      </c>
      <c r="C2733" s="2">
        <v>0</v>
      </c>
      <c r="D2733" s="2">
        <v>0</v>
      </c>
      <c r="E2733" s="2">
        <v>0</v>
      </c>
      <c r="F2733" s="2">
        <v>0</v>
      </c>
      <c r="G2733" s="2">
        <v>0</v>
      </c>
    </row>
    <row r="2734" spans="1:7" s="65" customFormat="1" x14ac:dyDescent="0.25">
      <c r="A2734" s="65">
        <v>273.10000000000298</v>
      </c>
      <c r="B2734" s="2">
        <v>0</v>
      </c>
      <c r="C2734" s="2">
        <v>0</v>
      </c>
      <c r="D2734" s="2">
        <v>0</v>
      </c>
      <c r="E2734" s="2">
        <v>0</v>
      </c>
      <c r="F2734" s="2">
        <v>0</v>
      </c>
      <c r="G2734" s="2">
        <v>0</v>
      </c>
    </row>
    <row r="2735" spans="1:7" s="65" customFormat="1" x14ac:dyDescent="0.25">
      <c r="A2735" s="65">
        <v>273.200000000003</v>
      </c>
      <c r="B2735" s="2">
        <v>0</v>
      </c>
      <c r="C2735" s="2">
        <v>0</v>
      </c>
      <c r="D2735" s="2">
        <v>0</v>
      </c>
      <c r="E2735" s="2">
        <v>0</v>
      </c>
      <c r="F2735" s="2">
        <v>0</v>
      </c>
      <c r="G2735" s="2">
        <v>0</v>
      </c>
    </row>
    <row r="2736" spans="1:7" s="65" customFormat="1" x14ac:dyDescent="0.25">
      <c r="A2736" s="65">
        <v>273.30000000000302</v>
      </c>
      <c r="B2736" s="2">
        <v>0</v>
      </c>
      <c r="C2736" s="2">
        <v>0</v>
      </c>
      <c r="D2736" s="2">
        <v>0</v>
      </c>
      <c r="E2736" s="2">
        <v>0</v>
      </c>
      <c r="F2736" s="2">
        <v>0</v>
      </c>
      <c r="G2736" s="2">
        <v>0</v>
      </c>
    </row>
    <row r="2737" spans="1:7" s="65" customFormat="1" x14ac:dyDescent="0.25">
      <c r="A2737" s="65">
        <v>273.40000000000299</v>
      </c>
      <c r="B2737" s="2">
        <v>0</v>
      </c>
      <c r="C2737" s="2">
        <v>0</v>
      </c>
      <c r="D2737" s="2">
        <v>0</v>
      </c>
      <c r="E2737" s="2">
        <v>0</v>
      </c>
      <c r="F2737" s="2">
        <v>0</v>
      </c>
      <c r="G2737" s="2">
        <v>0</v>
      </c>
    </row>
    <row r="2738" spans="1:7" s="65" customFormat="1" x14ac:dyDescent="0.25">
      <c r="A2738" s="65">
        <v>273.50000000000301</v>
      </c>
      <c r="B2738" s="2">
        <v>0</v>
      </c>
      <c r="C2738" s="2">
        <v>0</v>
      </c>
      <c r="D2738" s="2">
        <v>0</v>
      </c>
      <c r="E2738" s="2">
        <v>0</v>
      </c>
      <c r="F2738" s="2">
        <v>0</v>
      </c>
      <c r="G2738" s="2">
        <v>0</v>
      </c>
    </row>
    <row r="2739" spans="1:7" s="65" customFormat="1" x14ac:dyDescent="0.25">
      <c r="A2739" s="65">
        <v>273.60000000000298</v>
      </c>
      <c r="B2739" s="2">
        <v>0</v>
      </c>
      <c r="C2739" s="2">
        <v>0</v>
      </c>
      <c r="D2739" s="2">
        <v>0</v>
      </c>
      <c r="E2739" s="2">
        <v>0</v>
      </c>
      <c r="F2739" s="2">
        <v>0</v>
      </c>
      <c r="G2739" s="2">
        <v>0</v>
      </c>
    </row>
    <row r="2740" spans="1:7" s="65" customFormat="1" x14ac:dyDescent="0.25">
      <c r="A2740" s="65">
        <v>273.700000000003</v>
      </c>
      <c r="B2740" s="2">
        <v>0</v>
      </c>
      <c r="C2740" s="2">
        <v>0</v>
      </c>
      <c r="D2740" s="2">
        <v>0</v>
      </c>
      <c r="E2740" s="2">
        <v>0</v>
      </c>
      <c r="F2740" s="2">
        <v>0</v>
      </c>
      <c r="G2740" s="2">
        <v>0</v>
      </c>
    </row>
    <row r="2741" spans="1:7" s="65" customFormat="1" x14ac:dyDescent="0.25">
      <c r="A2741" s="65">
        <v>273.80000000000302</v>
      </c>
      <c r="B2741" s="2">
        <v>0</v>
      </c>
      <c r="C2741" s="2">
        <v>0</v>
      </c>
      <c r="D2741" s="2">
        <v>0</v>
      </c>
      <c r="E2741" s="2">
        <v>0</v>
      </c>
      <c r="F2741" s="2">
        <v>0</v>
      </c>
      <c r="G2741" s="2">
        <v>0</v>
      </c>
    </row>
    <row r="2742" spans="1:7" s="65" customFormat="1" x14ac:dyDescent="0.25">
      <c r="A2742" s="65">
        <v>273.90000000000299</v>
      </c>
      <c r="B2742" s="2">
        <v>0</v>
      </c>
      <c r="C2742" s="2">
        <v>0</v>
      </c>
      <c r="D2742" s="2">
        <v>0</v>
      </c>
      <c r="E2742" s="2">
        <v>0</v>
      </c>
      <c r="F2742" s="2">
        <v>0</v>
      </c>
      <c r="G2742" s="2">
        <v>0</v>
      </c>
    </row>
    <row r="2743" spans="1:7" s="65" customFormat="1" x14ac:dyDescent="0.25">
      <c r="A2743" s="65">
        <v>274.00000000000301</v>
      </c>
      <c r="B2743" s="2">
        <v>0</v>
      </c>
      <c r="C2743" s="2">
        <v>0</v>
      </c>
      <c r="D2743" s="2">
        <v>0</v>
      </c>
      <c r="E2743" s="2">
        <v>0</v>
      </c>
      <c r="F2743" s="2">
        <v>0</v>
      </c>
      <c r="G2743" s="2">
        <v>0</v>
      </c>
    </row>
    <row r="2744" spans="1:7" s="65" customFormat="1" x14ac:dyDescent="0.25">
      <c r="A2744" s="65">
        <v>274.10000000000298</v>
      </c>
      <c r="B2744" s="2">
        <v>0</v>
      </c>
      <c r="C2744" s="2">
        <v>0</v>
      </c>
      <c r="D2744" s="2">
        <v>0</v>
      </c>
      <c r="E2744" s="2">
        <v>0</v>
      </c>
      <c r="F2744" s="2">
        <v>0</v>
      </c>
      <c r="G2744" s="2">
        <v>0</v>
      </c>
    </row>
    <row r="2745" spans="1:7" s="65" customFormat="1" x14ac:dyDescent="0.25">
      <c r="A2745" s="65">
        <v>274.200000000003</v>
      </c>
      <c r="B2745" s="2">
        <v>0</v>
      </c>
      <c r="C2745" s="2">
        <v>0</v>
      </c>
      <c r="D2745" s="2">
        <v>0</v>
      </c>
      <c r="E2745" s="2">
        <v>0</v>
      </c>
      <c r="F2745" s="2">
        <v>0</v>
      </c>
      <c r="G2745" s="2">
        <v>0</v>
      </c>
    </row>
    <row r="2746" spans="1:7" s="65" customFormat="1" x14ac:dyDescent="0.25">
      <c r="A2746" s="65">
        <v>274.30000000000302</v>
      </c>
      <c r="B2746" s="2">
        <v>0</v>
      </c>
      <c r="C2746" s="2">
        <v>0</v>
      </c>
      <c r="D2746" s="2">
        <v>0</v>
      </c>
      <c r="E2746" s="2">
        <v>0</v>
      </c>
      <c r="F2746" s="2">
        <v>0</v>
      </c>
      <c r="G2746" s="2">
        <v>0</v>
      </c>
    </row>
    <row r="2747" spans="1:7" s="65" customFormat="1" x14ac:dyDescent="0.25">
      <c r="A2747" s="65">
        <v>274.40000000000299</v>
      </c>
      <c r="B2747" s="2">
        <v>0</v>
      </c>
      <c r="C2747" s="2">
        <v>0</v>
      </c>
      <c r="D2747" s="2">
        <v>0</v>
      </c>
      <c r="E2747" s="2">
        <v>0</v>
      </c>
      <c r="F2747" s="2">
        <v>0</v>
      </c>
      <c r="G2747" s="2">
        <v>0</v>
      </c>
    </row>
    <row r="2748" spans="1:7" s="65" customFormat="1" x14ac:dyDescent="0.25">
      <c r="A2748" s="65">
        <v>274.50000000000301</v>
      </c>
      <c r="B2748" s="2">
        <v>0</v>
      </c>
      <c r="C2748" s="2">
        <v>0</v>
      </c>
      <c r="D2748" s="2">
        <v>0</v>
      </c>
      <c r="E2748" s="2">
        <v>0</v>
      </c>
      <c r="F2748" s="2">
        <v>0</v>
      </c>
      <c r="G2748" s="2">
        <v>0</v>
      </c>
    </row>
    <row r="2749" spans="1:7" s="65" customFormat="1" x14ac:dyDescent="0.25">
      <c r="A2749" s="65">
        <v>274.60000000000298</v>
      </c>
      <c r="B2749" s="2">
        <v>0</v>
      </c>
      <c r="C2749" s="2">
        <v>0</v>
      </c>
      <c r="D2749" s="2">
        <v>0</v>
      </c>
      <c r="E2749" s="2">
        <v>0</v>
      </c>
      <c r="F2749" s="2">
        <v>0</v>
      </c>
      <c r="G2749" s="2">
        <v>0</v>
      </c>
    </row>
    <row r="2750" spans="1:7" s="65" customFormat="1" x14ac:dyDescent="0.25">
      <c r="A2750" s="65">
        <v>274.700000000003</v>
      </c>
      <c r="B2750" s="2">
        <v>0</v>
      </c>
      <c r="C2750" s="2">
        <v>0</v>
      </c>
      <c r="D2750" s="2">
        <v>0</v>
      </c>
      <c r="E2750" s="2">
        <v>0</v>
      </c>
      <c r="F2750" s="2">
        <v>0</v>
      </c>
      <c r="G2750" s="2">
        <v>0</v>
      </c>
    </row>
    <row r="2751" spans="1:7" s="65" customFormat="1" x14ac:dyDescent="0.25">
      <c r="A2751" s="65">
        <v>274.80000000000302</v>
      </c>
      <c r="B2751" s="2">
        <v>0</v>
      </c>
      <c r="C2751" s="2">
        <v>0</v>
      </c>
      <c r="D2751" s="2">
        <v>0</v>
      </c>
      <c r="E2751" s="2">
        <v>0</v>
      </c>
      <c r="F2751" s="2">
        <v>0</v>
      </c>
      <c r="G2751" s="2">
        <v>0</v>
      </c>
    </row>
    <row r="2752" spans="1:7" s="65" customFormat="1" x14ac:dyDescent="0.25">
      <c r="A2752" s="65">
        <v>274.90000000000299</v>
      </c>
      <c r="B2752" s="2">
        <v>0</v>
      </c>
      <c r="C2752" s="2">
        <v>0</v>
      </c>
      <c r="D2752" s="2">
        <v>0</v>
      </c>
      <c r="E2752" s="2">
        <v>0</v>
      </c>
      <c r="F2752" s="2">
        <v>0</v>
      </c>
      <c r="G2752" s="2">
        <v>0</v>
      </c>
    </row>
    <row r="2753" spans="1:7" s="65" customFormat="1" x14ac:dyDescent="0.25">
      <c r="A2753" s="65">
        <v>275.00000000000301</v>
      </c>
      <c r="B2753" s="2">
        <v>0</v>
      </c>
      <c r="C2753" s="2">
        <v>0</v>
      </c>
      <c r="D2753" s="2">
        <v>0</v>
      </c>
      <c r="E2753" s="2">
        <v>0</v>
      </c>
      <c r="F2753" s="2">
        <v>0</v>
      </c>
      <c r="G2753" s="2">
        <v>0</v>
      </c>
    </row>
    <row r="2754" spans="1:7" s="65" customFormat="1" x14ac:dyDescent="0.25">
      <c r="A2754" s="65">
        <v>275.10000000000298</v>
      </c>
      <c r="B2754" s="2">
        <v>0</v>
      </c>
      <c r="C2754" s="2">
        <v>0</v>
      </c>
      <c r="D2754" s="2">
        <v>0</v>
      </c>
      <c r="E2754" s="2">
        <v>0</v>
      </c>
      <c r="F2754" s="2">
        <v>0</v>
      </c>
      <c r="G2754" s="2">
        <v>0</v>
      </c>
    </row>
    <row r="2755" spans="1:7" s="65" customFormat="1" x14ac:dyDescent="0.25">
      <c r="A2755" s="65">
        <v>275.200000000003</v>
      </c>
      <c r="B2755" s="2">
        <v>0</v>
      </c>
      <c r="C2755" s="2">
        <v>0</v>
      </c>
      <c r="D2755" s="2">
        <v>0</v>
      </c>
      <c r="E2755" s="2">
        <v>0</v>
      </c>
      <c r="F2755" s="2">
        <v>0</v>
      </c>
      <c r="G2755" s="2">
        <v>0</v>
      </c>
    </row>
    <row r="2756" spans="1:7" s="65" customFormat="1" x14ac:dyDescent="0.25">
      <c r="A2756" s="65">
        <v>275.30000000000302</v>
      </c>
      <c r="B2756" s="2">
        <v>0</v>
      </c>
      <c r="C2756" s="2">
        <v>0</v>
      </c>
      <c r="D2756" s="2">
        <v>0</v>
      </c>
      <c r="E2756" s="2">
        <v>0</v>
      </c>
      <c r="F2756" s="2">
        <v>0</v>
      </c>
      <c r="G2756" s="2">
        <v>0</v>
      </c>
    </row>
    <row r="2757" spans="1:7" s="65" customFormat="1" x14ac:dyDescent="0.25">
      <c r="A2757" s="65">
        <v>275.40000000000299</v>
      </c>
      <c r="B2757" s="2">
        <v>0</v>
      </c>
      <c r="C2757" s="2">
        <v>0</v>
      </c>
      <c r="D2757" s="2">
        <v>0</v>
      </c>
      <c r="E2757" s="2">
        <v>0</v>
      </c>
      <c r="F2757" s="2">
        <v>0</v>
      </c>
      <c r="G2757" s="2">
        <v>0</v>
      </c>
    </row>
    <row r="2758" spans="1:7" s="65" customFormat="1" x14ac:dyDescent="0.25">
      <c r="A2758" s="65">
        <v>275.50000000000301</v>
      </c>
      <c r="B2758" s="2">
        <v>0</v>
      </c>
      <c r="C2758" s="2">
        <v>0</v>
      </c>
      <c r="D2758" s="2">
        <v>0</v>
      </c>
      <c r="E2758" s="2">
        <v>0</v>
      </c>
      <c r="F2758" s="2">
        <v>0</v>
      </c>
      <c r="G2758" s="2">
        <v>0</v>
      </c>
    </row>
    <row r="2759" spans="1:7" s="65" customFormat="1" x14ac:dyDescent="0.25">
      <c r="A2759" s="65">
        <v>275.60000000000298</v>
      </c>
      <c r="B2759" s="2">
        <v>0</v>
      </c>
      <c r="C2759" s="2">
        <v>0</v>
      </c>
      <c r="D2759" s="2">
        <v>0</v>
      </c>
      <c r="E2759" s="2">
        <v>0</v>
      </c>
      <c r="F2759" s="2">
        <v>0</v>
      </c>
      <c r="G2759" s="2">
        <v>0</v>
      </c>
    </row>
    <row r="2760" spans="1:7" s="65" customFormat="1" x14ac:dyDescent="0.25">
      <c r="A2760" s="65">
        <v>275.700000000003</v>
      </c>
      <c r="B2760" s="2">
        <v>0</v>
      </c>
      <c r="C2760" s="2">
        <v>0</v>
      </c>
      <c r="D2760" s="2">
        <v>0</v>
      </c>
      <c r="E2760" s="2">
        <v>0</v>
      </c>
      <c r="F2760" s="2">
        <v>0</v>
      </c>
      <c r="G2760" s="2">
        <v>0</v>
      </c>
    </row>
    <row r="2761" spans="1:7" s="65" customFormat="1" x14ac:dyDescent="0.25">
      <c r="A2761" s="65">
        <v>275.80000000000302</v>
      </c>
      <c r="B2761" s="2">
        <v>0</v>
      </c>
      <c r="C2761" s="2">
        <v>0</v>
      </c>
      <c r="D2761" s="2">
        <v>0</v>
      </c>
      <c r="E2761" s="2">
        <v>0</v>
      </c>
      <c r="F2761" s="2">
        <v>0</v>
      </c>
      <c r="G2761" s="2">
        <v>0</v>
      </c>
    </row>
    <row r="2762" spans="1:7" s="65" customFormat="1" x14ac:dyDescent="0.25">
      <c r="A2762" s="65">
        <v>275.90000000000299</v>
      </c>
      <c r="B2762" s="2">
        <v>0</v>
      </c>
      <c r="C2762" s="2">
        <v>0</v>
      </c>
      <c r="D2762" s="2">
        <v>0</v>
      </c>
      <c r="E2762" s="2">
        <v>0</v>
      </c>
      <c r="F2762" s="2">
        <v>0</v>
      </c>
      <c r="G2762" s="2">
        <v>0</v>
      </c>
    </row>
    <row r="2763" spans="1:7" s="65" customFormat="1" x14ac:dyDescent="0.25">
      <c r="A2763" s="65">
        <v>276.00000000000301</v>
      </c>
      <c r="B2763" s="2">
        <v>0</v>
      </c>
      <c r="C2763" s="2">
        <v>0</v>
      </c>
      <c r="D2763" s="2">
        <v>0</v>
      </c>
      <c r="E2763" s="2">
        <v>0</v>
      </c>
      <c r="F2763" s="2">
        <v>0</v>
      </c>
      <c r="G2763" s="2">
        <v>0</v>
      </c>
    </row>
    <row r="2764" spans="1:7" s="65" customFormat="1" x14ac:dyDescent="0.25">
      <c r="A2764" s="65">
        <v>276.10000000000298</v>
      </c>
      <c r="B2764" s="2">
        <v>0</v>
      </c>
      <c r="C2764" s="2">
        <v>0</v>
      </c>
      <c r="D2764" s="2">
        <v>0</v>
      </c>
      <c r="E2764" s="2">
        <v>0</v>
      </c>
      <c r="F2764" s="2">
        <v>0</v>
      </c>
      <c r="G2764" s="2">
        <v>0</v>
      </c>
    </row>
    <row r="2765" spans="1:7" s="65" customFormat="1" x14ac:dyDescent="0.25">
      <c r="A2765" s="65">
        <v>276.200000000003</v>
      </c>
      <c r="B2765" s="2">
        <v>0</v>
      </c>
      <c r="C2765" s="2">
        <v>0</v>
      </c>
      <c r="D2765" s="2">
        <v>0</v>
      </c>
      <c r="E2765" s="2">
        <v>0</v>
      </c>
      <c r="F2765" s="2">
        <v>0</v>
      </c>
      <c r="G2765" s="2">
        <v>0</v>
      </c>
    </row>
    <row r="2766" spans="1:7" s="65" customFormat="1" x14ac:dyDescent="0.25">
      <c r="A2766" s="65">
        <v>276.30000000000302</v>
      </c>
      <c r="B2766" s="2">
        <v>0</v>
      </c>
      <c r="C2766" s="2">
        <v>0</v>
      </c>
      <c r="D2766" s="2">
        <v>0</v>
      </c>
      <c r="E2766" s="2">
        <v>0</v>
      </c>
      <c r="F2766" s="2">
        <v>0</v>
      </c>
      <c r="G2766" s="2">
        <v>0</v>
      </c>
    </row>
    <row r="2767" spans="1:7" s="65" customFormat="1" x14ac:dyDescent="0.25">
      <c r="A2767" s="65">
        <v>276.40000000000299</v>
      </c>
      <c r="B2767" s="2">
        <v>0</v>
      </c>
      <c r="C2767" s="2">
        <v>0</v>
      </c>
      <c r="D2767" s="2">
        <v>0</v>
      </c>
      <c r="E2767" s="2">
        <v>0</v>
      </c>
      <c r="F2767" s="2">
        <v>0</v>
      </c>
      <c r="G2767" s="2">
        <v>0</v>
      </c>
    </row>
    <row r="2768" spans="1:7" s="65" customFormat="1" x14ac:dyDescent="0.25">
      <c r="A2768" s="65">
        <v>276.50000000000301</v>
      </c>
      <c r="B2768" s="2">
        <v>0</v>
      </c>
      <c r="C2768" s="2">
        <v>0</v>
      </c>
      <c r="D2768" s="2">
        <v>0</v>
      </c>
      <c r="E2768" s="2">
        <v>0</v>
      </c>
      <c r="F2768" s="2">
        <v>0</v>
      </c>
      <c r="G2768" s="2">
        <v>0</v>
      </c>
    </row>
    <row r="2769" spans="1:7" s="65" customFormat="1" x14ac:dyDescent="0.25">
      <c r="A2769" s="65">
        <v>276.60000000000298</v>
      </c>
      <c r="B2769" s="2">
        <v>0</v>
      </c>
      <c r="C2769" s="2">
        <v>0</v>
      </c>
      <c r="D2769" s="2">
        <v>0</v>
      </c>
      <c r="E2769" s="2">
        <v>0</v>
      </c>
      <c r="F2769" s="2">
        <v>0</v>
      </c>
      <c r="G2769" s="2">
        <v>0</v>
      </c>
    </row>
    <row r="2770" spans="1:7" s="65" customFormat="1" x14ac:dyDescent="0.25">
      <c r="A2770" s="65">
        <v>276.700000000003</v>
      </c>
      <c r="B2770" s="2">
        <v>0</v>
      </c>
      <c r="C2770" s="2">
        <v>0</v>
      </c>
      <c r="D2770" s="2">
        <v>0</v>
      </c>
      <c r="E2770" s="2">
        <v>0</v>
      </c>
      <c r="F2770" s="2">
        <v>0</v>
      </c>
      <c r="G2770" s="2">
        <v>0</v>
      </c>
    </row>
    <row r="2771" spans="1:7" s="65" customFormat="1" x14ac:dyDescent="0.25">
      <c r="A2771" s="65">
        <v>276.80000000000302</v>
      </c>
      <c r="B2771" s="2">
        <v>0</v>
      </c>
      <c r="C2771" s="2">
        <v>0</v>
      </c>
      <c r="D2771" s="2">
        <v>0</v>
      </c>
      <c r="E2771" s="2">
        <v>0</v>
      </c>
      <c r="F2771" s="2">
        <v>0</v>
      </c>
      <c r="G2771" s="2">
        <v>0</v>
      </c>
    </row>
    <row r="2772" spans="1:7" s="65" customFormat="1" x14ac:dyDescent="0.25">
      <c r="A2772" s="65">
        <v>276.90000000000299</v>
      </c>
      <c r="B2772" s="2">
        <v>0</v>
      </c>
      <c r="C2772" s="2">
        <v>0</v>
      </c>
      <c r="D2772" s="2">
        <v>0</v>
      </c>
      <c r="E2772" s="2">
        <v>0</v>
      </c>
      <c r="F2772" s="2">
        <v>0</v>
      </c>
      <c r="G2772" s="2">
        <v>0</v>
      </c>
    </row>
    <row r="2773" spans="1:7" s="65" customFormat="1" x14ac:dyDescent="0.25">
      <c r="A2773" s="65">
        <v>277.00000000000301</v>
      </c>
      <c r="B2773" s="2">
        <v>0</v>
      </c>
      <c r="C2773" s="2">
        <v>0</v>
      </c>
      <c r="D2773" s="2">
        <v>0</v>
      </c>
      <c r="E2773" s="2">
        <v>0</v>
      </c>
      <c r="F2773" s="2">
        <v>0</v>
      </c>
      <c r="G2773" s="2">
        <v>0</v>
      </c>
    </row>
    <row r="2774" spans="1:7" s="65" customFormat="1" x14ac:dyDescent="0.25">
      <c r="A2774" s="65">
        <v>277.10000000000298</v>
      </c>
      <c r="B2774" s="2">
        <v>0</v>
      </c>
      <c r="C2774" s="2">
        <v>0</v>
      </c>
      <c r="D2774" s="2">
        <v>0</v>
      </c>
      <c r="E2774" s="2">
        <v>0</v>
      </c>
      <c r="F2774" s="2">
        <v>0</v>
      </c>
      <c r="G2774" s="2">
        <v>0</v>
      </c>
    </row>
    <row r="2775" spans="1:7" s="65" customFormat="1" x14ac:dyDescent="0.25">
      <c r="A2775" s="65">
        <v>277.200000000003</v>
      </c>
      <c r="B2775" s="2">
        <v>0</v>
      </c>
      <c r="C2775" s="2">
        <v>0</v>
      </c>
      <c r="D2775" s="2">
        <v>0</v>
      </c>
      <c r="E2775" s="2">
        <v>0</v>
      </c>
      <c r="F2775" s="2">
        <v>0</v>
      </c>
      <c r="G2775" s="2">
        <v>0</v>
      </c>
    </row>
    <row r="2776" spans="1:7" s="65" customFormat="1" x14ac:dyDescent="0.25">
      <c r="A2776" s="65">
        <v>277.30000000000302</v>
      </c>
      <c r="B2776" s="2">
        <v>0</v>
      </c>
      <c r="C2776" s="2">
        <v>0</v>
      </c>
      <c r="D2776" s="2">
        <v>0</v>
      </c>
      <c r="E2776" s="2">
        <v>0</v>
      </c>
      <c r="F2776" s="2">
        <v>0</v>
      </c>
      <c r="G2776" s="2">
        <v>0</v>
      </c>
    </row>
    <row r="2777" spans="1:7" s="65" customFormat="1" x14ac:dyDescent="0.25">
      <c r="A2777" s="65">
        <v>277.40000000000299</v>
      </c>
      <c r="B2777" s="2">
        <v>0</v>
      </c>
      <c r="C2777" s="2">
        <v>0</v>
      </c>
      <c r="D2777" s="2">
        <v>0</v>
      </c>
      <c r="E2777" s="2">
        <v>0</v>
      </c>
      <c r="F2777" s="2">
        <v>0</v>
      </c>
      <c r="G2777" s="2">
        <v>0</v>
      </c>
    </row>
    <row r="2778" spans="1:7" s="65" customFormat="1" x14ac:dyDescent="0.25">
      <c r="A2778" s="65">
        <v>277.50000000000301</v>
      </c>
      <c r="B2778" s="2">
        <v>0</v>
      </c>
      <c r="C2778" s="2">
        <v>0</v>
      </c>
      <c r="D2778" s="2">
        <v>0</v>
      </c>
      <c r="E2778" s="2">
        <v>0</v>
      </c>
      <c r="F2778" s="2">
        <v>0</v>
      </c>
      <c r="G2778" s="2">
        <v>0</v>
      </c>
    </row>
    <row r="2779" spans="1:7" s="65" customFormat="1" x14ac:dyDescent="0.25">
      <c r="A2779" s="65">
        <v>277.60000000000298</v>
      </c>
      <c r="B2779" s="2">
        <v>0</v>
      </c>
      <c r="C2779" s="2">
        <v>0</v>
      </c>
      <c r="D2779" s="2">
        <v>0</v>
      </c>
      <c r="E2779" s="2">
        <v>0</v>
      </c>
      <c r="F2779" s="2">
        <v>0</v>
      </c>
      <c r="G2779" s="2">
        <v>0</v>
      </c>
    </row>
    <row r="2780" spans="1:7" s="65" customFormat="1" x14ac:dyDescent="0.25">
      <c r="A2780" s="65">
        <v>277.700000000003</v>
      </c>
      <c r="B2780" s="2">
        <v>0</v>
      </c>
      <c r="C2780" s="2">
        <v>0</v>
      </c>
      <c r="D2780" s="2">
        <v>0</v>
      </c>
      <c r="E2780" s="2">
        <v>0</v>
      </c>
      <c r="F2780" s="2">
        <v>0</v>
      </c>
      <c r="G2780" s="2">
        <v>0</v>
      </c>
    </row>
    <row r="2781" spans="1:7" s="65" customFormat="1" x14ac:dyDescent="0.25">
      <c r="A2781" s="65">
        <v>277.80000000000302</v>
      </c>
      <c r="B2781" s="2">
        <v>0</v>
      </c>
      <c r="C2781" s="2">
        <v>0</v>
      </c>
      <c r="D2781" s="2">
        <v>0</v>
      </c>
      <c r="E2781" s="2">
        <v>0</v>
      </c>
      <c r="F2781" s="2">
        <v>0</v>
      </c>
      <c r="G2781" s="2">
        <v>0</v>
      </c>
    </row>
    <row r="2782" spans="1:7" s="65" customFormat="1" x14ac:dyDescent="0.25">
      <c r="A2782" s="65">
        <v>277.90000000000299</v>
      </c>
      <c r="B2782" s="2">
        <v>0</v>
      </c>
      <c r="C2782" s="2">
        <v>0</v>
      </c>
      <c r="D2782" s="2">
        <v>0</v>
      </c>
      <c r="E2782" s="2">
        <v>0</v>
      </c>
      <c r="F2782" s="2">
        <v>0</v>
      </c>
      <c r="G2782" s="2">
        <v>0</v>
      </c>
    </row>
    <row r="2783" spans="1:7" s="65" customFormat="1" x14ac:dyDescent="0.25">
      <c r="A2783" s="65">
        <v>278.00000000000301</v>
      </c>
      <c r="B2783" s="2">
        <v>0</v>
      </c>
      <c r="C2783" s="2">
        <v>0</v>
      </c>
      <c r="D2783" s="2">
        <v>0</v>
      </c>
      <c r="E2783" s="2">
        <v>0</v>
      </c>
      <c r="F2783" s="2">
        <v>0</v>
      </c>
      <c r="G2783" s="2">
        <v>0</v>
      </c>
    </row>
    <row r="2784" spans="1:7" s="65" customFormat="1" x14ac:dyDescent="0.25">
      <c r="A2784" s="65">
        <v>278.10000000000298</v>
      </c>
      <c r="B2784" s="2">
        <v>0</v>
      </c>
      <c r="C2784" s="2">
        <v>0</v>
      </c>
      <c r="D2784" s="2">
        <v>0</v>
      </c>
      <c r="E2784" s="2">
        <v>0</v>
      </c>
      <c r="F2784" s="2">
        <v>0</v>
      </c>
      <c r="G2784" s="2">
        <v>0</v>
      </c>
    </row>
    <row r="2785" spans="1:7" s="65" customFormat="1" x14ac:dyDescent="0.25">
      <c r="A2785" s="65">
        <v>278.200000000003</v>
      </c>
      <c r="B2785" s="2">
        <v>0</v>
      </c>
      <c r="C2785" s="2">
        <v>0</v>
      </c>
      <c r="D2785" s="2">
        <v>0</v>
      </c>
      <c r="E2785" s="2">
        <v>0</v>
      </c>
      <c r="F2785" s="2">
        <v>0</v>
      </c>
      <c r="G2785" s="2">
        <v>0</v>
      </c>
    </row>
    <row r="2786" spans="1:7" s="65" customFormat="1" x14ac:dyDescent="0.25">
      <c r="A2786" s="65">
        <v>278.30000000000302</v>
      </c>
      <c r="B2786" s="2">
        <v>0</v>
      </c>
      <c r="C2786" s="2">
        <v>0</v>
      </c>
      <c r="D2786" s="2">
        <v>0</v>
      </c>
      <c r="E2786" s="2">
        <v>0</v>
      </c>
      <c r="F2786" s="2">
        <v>0</v>
      </c>
      <c r="G2786" s="2">
        <v>0</v>
      </c>
    </row>
    <row r="2787" spans="1:7" s="65" customFormat="1" x14ac:dyDescent="0.25">
      <c r="A2787" s="65">
        <v>278.40000000000299</v>
      </c>
      <c r="B2787" s="2">
        <v>0</v>
      </c>
      <c r="C2787" s="2">
        <v>0</v>
      </c>
      <c r="D2787" s="2">
        <v>0</v>
      </c>
      <c r="E2787" s="2">
        <v>0</v>
      </c>
      <c r="F2787" s="2">
        <v>0</v>
      </c>
      <c r="G2787" s="2">
        <v>0</v>
      </c>
    </row>
    <row r="2788" spans="1:7" s="65" customFormat="1" x14ac:dyDescent="0.25">
      <c r="A2788" s="65">
        <v>278.50000000000301</v>
      </c>
      <c r="B2788" s="2">
        <v>0</v>
      </c>
      <c r="C2788" s="2">
        <v>0</v>
      </c>
      <c r="D2788" s="2">
        <v>0</v>
      </c>
      <c r="E2788" s="2">
        <v>0</v>
      </c>
      <c r="F2788" s="2">
        <v>0</v>
      </c>
      <c r="G2788" s="2">
        <v>0</v>
      </c>
    </row>
    <row r="2789" spans="1:7" s="65" customFormat="1" x14ac:dyDescent="0.25">
      <c r="A2789" s="65">
        <v>278.60000000000298</v>
      </c>
      <c r="B2789" s="2">
        <v>0</v>
      </c>
      <c r="C2789" s="2">
        <v>0</v>
      </c>
      <c r="D2789" s="2">
        <v>0</v>
      </c>
      <c r="E2789" s="2">
        <v>0</v>
      </c>
      <c r="F2789" s="2">
        <v>0</v>
      </c>
      <c r="G2789" s="2">
        <v>0</v>
      </c>
    </row>
    <row r="2790" spans="1:7" s="65" customFormat="1" x14ac:dyDescent="0.25">
      <c r="A2790" s="65">
        <v>278.700000000003</v>
      </c>
      <c r="B2790" s="2">
        <v>0</v>
      </c>
      <c r="C2790" s="2">
        <v>0</v>
      </c>
      <c r="D2790" s="2">
        <v>0</v>
      </c>
      <c r="E2790" s="2">
        <v>0</v>
      </c>
      <c r="F2790" s="2">
        <v>0</v>
      </c>
      <c r="G2790" s="2">
        <v>0</v>
      </c>
    </row>
    <row r="2791" spans="1:7" s="65" customFormat="1" x14ac:dyDescent="0.25">
      <c r="A2791" s="65">
        <v>278.80000000000302</v>
      </c>
      <c r="B2791" s="2">
        <v>0</v>
      </c>
      <c r="C2791" s="2">
        <v>0</v>
      </c>
      <c r="D2791" s="2">
        <v>0</v>
      </c>
      <c r="E2791" s="2">
        <v>0</v>
      </c>
      <c r="F2791" s="2">
        <v>0</v>
      </c>
      <c r="G2791" s="2">
        <v>0</v>
      </c>
    </row>
    <row r="2792" spans="1:7" s="65" customFormat="1" x14ac:dyDescent="0.25">
      <c r="A2792" s="65">
        <v>278.90000000000299</v>
      </c>
      <c r="B2792" s="2">
        <v>0</v>
      </c>
      <c r="C2792" s="2">
        <v>0</v>
      </c>
      <c r="D2792" s="2">
        <v>0</v>
      </c>
      <c r="E2792" s="2">
        <v>0</v>
      </c>
      <c r="F2792" s="2">
        <v>0</v>
      </c>
      <c r="G2792" s="2">
        <v>0</v>
      </c>
    </row>
    <row r="2793" spans="1:7" s="65" customFormat="1" x14ac:dyDescent="0.25">
      <c r="A2793" s="65">
        <v>279.00000000000301</v>
      </c>
      <c r="B2793" s="2">
        <v>0</v>
      </c>
      <c r="C2793" s="2">
        <v>0</v>
      </c>
      <c r="D2793" s="2">
        <v>0</v>
      </c>
      <c r="E2793" s="2">
        <v>0</v>
      </c>
      <c r="F2793" s="2">
        <v>0</v>
      </c>
      <c r="G2793" s="2">
        <v>0</v>
      </c>
    </row>
    <row r="2794" spans="1:7" s="65" customFormat="1" x14ac:dyDescent="0.25">
      <c r="A2794" s="65">
        <v>279.10000000000298</v>
      </c>
      <c r="B2794" s="2">
        <v>0</v>
      </c>
      <c r="C2794" s="2">
        <v>0</v>
      </c>
      <c r="D2794" s="2">
        <v>0</v>
      </c>
      <c r="E2794" s="2">
        <v>0</v>
      </c>
      <c r="F2794" s="2">
        <v>0</v>
      </c>
      <c r="G2794" s="2">
        <v>0</v>
      </c>
    </row>
    <row r="2795" spans="1:7" s="65" customFormat="1" x14ac:dyDescent="0.25">
      <c r="A2795" s="65">
        <v>279.200000000003</v>
      </c>
      <c r="B2795" s="2">
        <v>0</v>
      </c>
      <c r="C2795" s="2">
        <v>0</v>
      </c>
      <c r="D2795" s="2">
        <v>0</v>
      </c>
      <c r="E2795" s="2">
        <v>0</v>
      </c>
      <c r="F2795" s="2">
        <v>0</v>
      </c>
      <c r="G2795" s="2">
        <v>0</v>
      </c>
    </row>
    <row r="2796" spans="1:7" s="65" customFormat="1" x14ac:dyDescent="0.25">
      <c r="A2796" s="65">
        <v>279.30000000000302</v>
      </c>
      <c r="B2796" s="2">
        <v>0</v>
      </c>
      <c r="C2796" s="2">
        <v>0</v>
      </c>
      <c r="D2796" s="2">
        <v>0</v>
      </c>
      <c r="E2796" s="2">
        <v>0</v>
      </c>
      <c r="F2796" s="2">
        <v>0</v>
      </c>
      <c r="G2796" s="2">
        <v>0</v>
      </c>
    </row>
    <row r="2797" spans="1:7" s="65" customFormat="1" x14ac:dyDescent="0.25">
      <c r="A2797" s="65">
        <v>279.40000000000299</v>
      </c>
      <c r="B2797" s="2">
        <v>0</v>
      </c>
      <c r="C2797" s="2">
        <v>0</v>
      </c>
      <c r="D2797" s="2">
        <v>0</v>
      </c>
      <c r="E2797" s="2">
        <v>0</v>
      </c>
      <c r="F2797" s="2">
        <v>0</v>
      </c>
      <c r="G2797" s="2">
        <v>0</v>
      </c>
    </row>
    <row r="2798" spans="1:7" s="65" customFormat="1" x14ac:dyDescent="0.25">
      <c r="A2798" s="65">
        <v>279.50000000000301</v>
      </c>
      <c r="B2798" s="2">
        <v>0</v>
      </c>
      <c r="C2798" s="2">
        <v>0</v>
      </c>
      <c r="D2798" s="2">
        <v>0</v>
      </c>
      <c r="E2798" s="2">
        <v>0</v>
      </c>
      <c r="F2798" s="2">
        <v>0</v>
      </c>
      <c r="G2798" s="2">
        <v>0</v>
      </c>
    </row>
    <row r="2799" spans="1:7" s="65" customFormat="1" x14ac:dyDescent="0.25">
      <c r="A2799" s="65">
        <v>279.60000000000298</v>
      </c>
      <c r="B2799" s="2">
        <v>0</v>
      </c>
      <c r="C2799" s="2">
        <v>0</v>
      </c>
      <c r="D2799" s="2">
        <v>0</v>
      </c>
      <c r="E2799" s="2">
        <v>0</v>
      </c>
      <c r="F2799" s="2">
        <v>0</v>
      </c>
      <c r="G2799" s="2">
        <v>0</v>
      </c>
    </row>
    <row r="2800" spans="1:7" s="65" customFormat="1" x14ac:dyDescent="0.25">
      <c r="A2800" s="65">
        <v>279.700000000003</v>
      </c>
      <c r="B2800" s="2">
        <v>0</v>
      </c>
      <c r="C2800" s="2">
        <v>0</v>
      </c>
      <c r="D2800" s="2">
        <v>0</v>
      </c>
      <c r="E2800" s="2">
        <v>0</v>
      </c>
      <c r="F2800" s="2">
        <v>0</v>
      </c>
      <c r="G2800" s="2">
        <v>0</v>
      </c>
    </row>
    <row r="2801" spans="1:7" s="65" customFormat="1" x14ac:dyDescent="0.25">
      <c r="A2801" s="65">
        <v>279.80000000000302</v>
      </c>
      <c r="B2801" s="2">
        <v>0</v>
      </c>
      <c r="C2801" s="2">
        <v>0</v>
      </c>
      <c r="D2801" s="2">
        <v>0</v>
      </c>
      <c r="E2801" s="2">
        <v>0</v>
      </c>
      <c r="F2801" s="2">
        <v>0</v>
      </c>
      <c r="G2801" s="2">
        <v>0</v>
      </c>
    </row>
    <row r="2802" spans="1:7" s="65" customFormat="1" x14ac:dyDescent="0.25">
      <c r="A2802" s="65">
        <v>279.90000000000299</v>
      </c>
      <c r="B2802" s="2">
        <v>0</v>
      </c>
      <c r="C2802" s="2">
        <v>0</v>
      </c>
      <c r="D2802" s="2">
        <v>0</v>
      </c>
      <c r="E2802" s="2">
        <v>0</v>
      </c>
      <c r="F2802" s="2">
        <v>0</v>
      </c>
      <c r="G2802" s="2">
        <v>0</v>
      </c>
    </row>
    <row r="2803" spans="1:7" s="65" customFormat="1" x14ac:dyDescent="0.25">
      <c r="A2803" s="65">
        <v>280.00000000000301</v>
      </c>
      <c r="B2803" s="2">
        <v>0</v>
      </c>
      <c r="C2803" s="2">
        <v>0</v>
      </c>
      <c r="D2803" s="2">
        <v>0</v>
      </c>
      <c r="E2803" s="2">
        <v>0</v>
      </c>
      <c r="F2803" s="2">
        <v>0</v>
      </c>
      <c r="G2803" s="2">
        <v>0</v>
      </c>
    </row>
    <row r="2804" spans="1:7" s="65" customFormat="1" x14ac:dyDescent="0.25">
      <c r="A2804" s="65">
        <v>280.10000000000298</v>
      </c>
      <c r="B2804" s="2">
        <v>0</v>
      </c>
      <c r="C2804" s="2">
        <v>0</v>
      </c>
      <c r="D2804" s="2">
        <v>0</v>
      </c>
      <c r="E2804" s="2">
        <v>0</v>
      </c>
      <c r="F2804" s="2">
        <v>0</v>
      </c>
      <c r="G2804" s="2">
        <v>0</v>
      </c>
    </row>
    <row r="2805" spans="1:7" s="65" customFormat="1" x14ac:dyDescent="0.25">
      <c r="A2805" s="65">
        <v>280.200000000003</v>
      </c>
      <c r="B2805" s="2">
        <v>0</v>
      </c>
      <c r="C2805" s="2">
        <v>0</v>
      </c>
      <c r="D2805" s="2">
        <v>0</v>
      </c>
      <c r="E2805" s="2">
        <v>0</v>
      </c>
      <c r="F2805" s="2">
        <v>0</v>
      </c>
      <c r="G2805" s="2">
        <v>0</v>
      </c>
    </row>
    <row r="2806" spans="1:7" s="65" customFormat="1" x14ac:dyDescent="0.25">
      <c r="A2806" s="65">
        <v>280.30000000000302</v>
      </c>
      <c r="B2806" s="2">
        <v>0</v>
      </c>
      <c r="C2806" s="2">
        <v>0</v>
      </c>
      <c r="D2806" s="2">
        <v>0</v>
      </c>
      <c r="E2806" s="2">
        <v>0</v>
      </c>
      <c r="F2806" s="2">
        <v>0</v>
      </c>
      <c r="G2806" s="2">
        <v>0</v>
      </c>
    </row>
    <row r="2807" spans="1:7" s="65" customFormat="1" x14ac:dyDescent="0.25">
      <c r="A2807" s="65">
        <v>280.40000000000299</v>
      </c>
      <c r="B2807" s="2">
        <v>0</v>
      </c>
      <c r="C2807" s="2">
        <v>0</v>
      </c>
      <c r="D2807" s="2">
        <v>0</v>
      </c>
      <c r="E2807" s="2">
        <v>0</v>
      </c>
      <c r="F2807" s="2">
        <v>0</v>
      </c>
      <c r="G2807" s="2">
        <v>0</v>
      </c>
    </row>
    <row r="2808" spans="1:7" s="65" customFormat="1" x14ac:dyDescent="0.25">
      <c r="A2808" s="65">
        <v>280.50000000000301</v>
      </c>
      <c r="B2808" s="2">
        <v>0</v>
      </c>
      <c r="C2808" s="2">
        <v>0</v>
      </c>
      <c r="D2808" s="2">
        <v>0</v>
      </c>
      <c r="E2808" s="2">
        <v>0</v>
      </c>
      <c r="F2808" s="2">
        <v>0</v>
      </c>
      <c r="G2808" s="2">
        <v>0</v>
      </c>
    </row>
    <row r="2809" spans="1:7" s="65" customFormat="1" x14ac:dyDescent="0.25">
      <c r="A2809" s="65">
        <v>280.60000000000298</v>
      </c>
      <c r="B2809" s="2">
        <v>0</v>
      </c>
      <c r="C2809" s="2">
        <v>0</v>
      </c>
      <c r="D2809" s="2">
        <v>0</v>
      </c>
      <c r="E2809" s="2">
        <v>0</v>
      </c>
      <c r="F2809" s="2">
        <v>0</v>
      </c>
      <c r="G2809" s="2">
        <v>0</v>
      </c>
    </row>
    <row r="2810" spans="1:7" s="65" customFormat="1" x14ac:dyDescent="0.25">
      <c r="A2810" s="65">
        <v>280.700000000003</v>
      </c>
      <c r="B2810" s="2">
        <v>0</v>
      </c>
      <c r="C2810" s="2">
        <v>0</v>
      </c>
      <c r="D2810" s="2">
        <v>0</v>
      </c>
      <c r="E2810" s="2">
        <v>0</v>
      </c>
      <c r="F2810" s="2">
        <v>0</v>
      </c>
      <c r="G2810" s="2">
        <v>0</v>
      </c>
    </row>
    <row r="2811" spans="1:7" s="65" customFormat="1" x14ac:dyDescent="0.25">
      <c r="A2811" s="65">
        <v>280.80000000000302</v>
      </c>
      <c r="B2811" s="2">
        <v>0</v>
      </c>
      <c r="C2811" s="2">
        <v>0</v>
      </c>
      <c r="D2811" s="2">
        <v>0</v>
      </c>
      <c r="E2811" s="2">
        <v>0</v>
      </c>
      <c r="F2811" s="2">
        <v>0</v>
      </c>
      <c r="G2811" s="2">
        <v>0</v>
      </c>
    </row>
    <row r="2812" spans="1:7" s="65" customFormat="1" x14ac:dyDescent="0.25">
      <c r="A2812" s="65">
        <v>280.90000000000299</v>
      </c>
      <c r="B2812" s="2">
        <v>0</v>
      </c>
      <c r="C2812" s="2">
        <v>0</v>
      </c>
      <c r="D2812" s="2">
        <v>0</v>
      </c>
      <c r="E2812" s="2">
        <v>0</v>
      </c>
      <c r="F2812" s="2">
        <v>0</v>
      </c>
      <c r="G2812" s="2">
        <v>0</v>
      </c>
    </row>
    <row r="2813" spans="1:7" s="65" customFormat="1" x14ac:dyDescent="0.25">
      <c r="A2813" s="65">
        <v>281.00000000000301</v>
      </c>
      <c r="B2813" s="2">
        <v>0</v>
      </c>
      <c r="C2813" s="2">
        <v>0</v>
      </c>
      <c r="D2813" s="2">
        <v>0</v>
      </c>
      <c r="E2813" s="2">
        <v>0</v>
      </c>
      <c r="F2813" s="2">
        <v>0</v>
      </c>
      <c r="G2813" s="2">
        <v>0</v>
      </c>
    </row>
    <row r="2814" spans="1:7" s="65" customFormat="1" x14ac:dyDescent="0.25">
      <c r="A2814" s="65">
        <v>281.10000000000298</v>
      </c>
      <c r="B2814" s="2">
        <v>0</v>
      </c>
      <c r="C2814" s="2">
        <v>0</v>
      </c>
      <c r="D2814" s="2">
        <v>0</v>
      </c>
      <c r="E2814" s="2">
        <v>0</v>
      </c>
      <c r="F2814" s="2">
        <v>0</v>
      </c>
      <c r="G2814" s="2">
        <v>0</v>
      </c>
    </row>
    <row r="2815" spans="1:7" s="65" customFormat="1" x14ac:dyDescent="0.25">
      <c r="A2815" s="65">
        <v>281.200000000003</v>
      </c>
      <c r="B2815" s="2">
        <v>0</v>
      </c>
      <c r="C2815" s="2">
        <v>0</v>
      </c>
      <c r="D2815" s="2">
        <v>0</v>
      </c>
      <c r="E2815" s="2">
        <v>0</v>
      </c>
      <c r="F2815" s="2">
        <v>0</v>
      </c>
      <c r="G2815" s="2">
        <v>0</v>
      </c>
    </row>
    <row r="2816" spans="1:7" s="65" customFormat="1" x14ac:dyDescent="0.25">
      <c r="A2816" s="65">
        <v>281.30000000000302</v>
      </c>
      <c r="B2816" s="2">
        <v>0</v>
      </c>
      <c r="C2816" s="2">
        <v>0</v>
      </c>
      <c r="D2816" s="2">
        <v>0</v>
      </c>
      <c r="E2816" s="2">
        <v>0</v>
      </c>
      <c r="F2816" s="2">
        <v>0</v>
      </c>
      <c r="G2816" s="2">
        <v>0</v>
      </c>
    </row>
    <row r="2817" spans="1:7" s="65" customFormat="1" x14ac:dyDescent="0.25">
      <c r="A2817" s="65">
        <v>281.40000000000299</v>
      </c>
      <c r="B2817" s="2">
        <v>0</v>
      </c>
      <c r="C2817" s="2">
        <v>0</v>
      </c>
      <c r="D2817" s="2">
        <v>0</v>
      </c>
      <c r="E2817" s="2">
        <v>0</v>
      </c>
      <c r="F2817" s="2">
        <v>0</v>
      </c>
      <c r="G2817" s="2">
        <v>0</v>
      </c>
    </row>
    <row r="2818" spans="1:7" s="65" customFormat="1" x14ac:dyDescent="0.25">
      <c r="A2818" s="65">
        <v>281.50000000000301</v>
      </c>
      <c r="B2818" s="2">
        <v>0</v>
      </c>
      <c r="C2818" s="2">
        <v>0</v>
      </c>
      <c r="D2818" s="2">
        <v>0</v>
      </c>
      <c r="E2818" s="2">
        <v>0</v>
      </c>
      <c r="F2818" s="2">
        <v>0</v>
      </c>
      <c r="G2818" s="2">
        <v>0</v>
      </c>
    </row>
    <row r="2819" spans="1:7" s="65" customFormat="1" x14ac:dyDescent="0.25">
      <c r="A2819" s="65">
        <v>281.60000000000298</v>
      </c>
      <c r="B2819" s="2">
        <v>0</v>
      </c>
      <c r="C2819" s="2">
        <v>0</v>
      </c>
      <c r="D2819" s="2">
        <v>0</v>
      </c>
      <c r="E2819" s="2">
        <v>0</v>
      </c>
      <c r="F2819" s="2">
        <v>0</v>
      </c>
      <c r="G2819" s="2">
        <v>0</v>
      </c>
    </row>
    <row r="2820" spans="1:7" s="65" customFormat="1" x14ac:dyDescent="0.25">
      <c r="A2820" s="65">
        <v>281.700000000003</v>
      </c>
      <c r="B2820" s="2">
        <v>0</v>
      </c>
      <c r="C2820" s="2">
        <v>0</v>
      </c>
      <c r="D2820" s="2">
        <v>0</v>
      </c>
      <c r="E2820" s="2">
        <v>0</v>
      </c>
      <c r="F2820" s="2">
        <v>0</v>
      </c>
      <c r="G2820" s="2">
        <v>0</v>
      </c>
    </row>
    <row r="2821" spans="1:7" s="65" customFormat="1" x14ac:dyDescent="0.25">
      <c r="A2821" s="65">
        <v>281.80000000000302</v>
      </c>
      <c r="B2821" s="2">
        <v>0</v>
      </c>
      <c r="C2821" s="2">
        <v>0</v>
      </c>
      <c r="D2821" s="2">
        <v>0</v>
      </c>
      <c r="E2821" s="2">
        <v>0</v>
      </c>
      <c r="F2821" s="2">
        <v>0</v>
      </c>
      <c r="G2821" s="2">
        <v>0</v>
      </c>
    </row>
    <row r="2822" spans="1:7" s="65" customFormat="1" x14ac:dyDescent="0.25">
      <c r="A2822" s="65">
        <v>281.90000000000299</v>
      </c>
      <c r="B2822" s="2">
        <v>0</v>
      </c>
      <c r="C2822" s="2">
        <v>0</v>
      </c>
      <c r="D2822" s="2">
        <v>0</v>
      </c>
      <c r="E2822" s="2">
        <v>0</v>
      </c>
      <c r="F2822" s="2">
        <v>0</v>
      </c>
      <c r="G2822" s="2">
        <v>0</v>
      </c>
    </row>
    <row r="2823" spans="1:7" s="65" customFormat="1" x14ac:dyDescent="0.25">
      <c r="A2823" s="65">
        <v>282.00000000000301</v>
      </c>
      <c r="B2823" s="2">
        <v>0</v>
      </c>
      <c r="C2823" s="2">
        <v>0</v>
      </c>
      <c r="D2823" s="2">
        <v>0</v>
      </c>
      <c r="E2823" s="2">
        <v>0</v>
      </c>
      <c r="F2823" s="2">
        <v>0</v>
      </c>
      <c r="G2823" s="2">
        <v>0</v>
      </c>
    </row>
    <row r="2824" spans="1:7" s="65" customFormat="1" x14ac:dyDescent="0.25">
      <c r="A2824" s="65">
        <v>282.10000000000298</v>
      </c>
      <c r="B2824" s="2">
        <v>0</v>
      </c>
      <c r="C2824" s="2">
        <v>0</v>
      </c>
      <c r="D2824" s="2">
        <v>0</v>
      </c>
      <c r="E2824" s="2">
        <v>0</v>
      </c>
      <c r="F2824" s="2">
        <v>0</v>
      </c>
      <c r="G2824" s="2">
        <v>0</v>
      </c>
    </row>
    <row r="2825" spans="1:7" s="65" customFormat="1" x14ac:dyDescent="0.25">
      <c r="A2825" s="65">
        <v>282.200000000003</v>
      </c>
      <c r="B2825" s="2">
        <v>0</v>
      </c>
      <c r="C2825" s="2">
        <v>0</v>
      </c>
      <c r="D2825" s="2">
        <v>0</v>
      </c>
      <c r="E2825" s="2">
        <v>0</v>
      </c>
      <c r="F2825" s="2">
        <v>0</v>
      </c>
      <c r="G2825" s="2">
        <v>0</v>
      </c>
    </row>
    <row r="2826" spans="1:7" s="65" customFormat="1" x14ac:dyDescent="0.25">
      <c r="A2826" s="65">
        <v>282.30000000000302</v>
      </c>
      <c r="B2826" s="2">
        <v>0</v>
      </c>
      <c r="C2826" s="2">
        <v>0</v>
      </c>
      <c r="D2826" s="2">
        <v>0</v>
      </c>
      <c r="E2826" s="2">
        <v>0</v>
      </c>
      <c r="F2826" s="2">
        <v>0</v>
      </c>
      <c r="G2826" s="2">
        <v>0</v>
      </c>
    </row>
    <row r="2827" spans="1:7" s="65" customFormat="1" x14ac:dyDescent="0.25">
      <c r="A2827" s="65">
        <v>282.40000000000299</v>
      </c>
      <c r="B2827" s="2">
        <v>0</v>
      </c>
      <c r="C2827" s="2">
        <v>0</v>
      </c>
      <c r="D2827" s="2">
        <v>0</v>
      </c>
      <c r="E2827" s="2">
        <v>0</v>
      </c>
      <c r="F2827" s="2">
        <v>0</v>
      </c>
      <c r="G2827" s="2">
        <v>0</v>
      </c>
    </row>
    <row r="2828" spans="1:7" s="65" customFormat="1" x14ac:dyDescent="0.25">
      <c r="A2828" s="65">
        <v>282.50000000000301</v>
      </c>
      <c r="B2828" s="2">
        <v>0</v>
      </c>
      <c r="C2828" s="2">
        <v>0</v>
      </c>
      <c r="D2828" s="2">
        <v>0</v>
      </c>
      <c r="E2828" s="2">
        <v>0</v>
      </c>
      <c r="F2828" s="2">
        <v>0</v>
      </c>
      <c r="G2828" s="2">
        <v>0</v>
      </c>
    </row>
    <row r="2829" spans="1:7" s="65" customFormat="1" x14ac:dyDescent="0.25">
      <c r="A2829" s="65">
        <v>282.60000000000298</v>
      </c>
      <c r="B2829" s="2">
        <v>0</v>
      </c>
      <c r="C2829" s="2">
        <v>0</v>
      </c>
      <c r="D2829" s="2">
        <v>0</v>
      </c>
      <c r="E2829" s="2">
        <v>0</v>
      </c>
      <c r="F2829" s="2">
        <v>0</v>
      </c>
      <c r="G2829" s="2">
        <v>0</v>
      </c>
    </row>
    <row r="2830" spans="1:7" s="65" customFormat="1" x14ac:dyDescent="0.25">
      <c r="A2830" s="65">
        <v>282.700000000003</v>
      </c>
      <c r="B2830" s="2">
        <v>0</v>
      </c>
      <c r="C2830" s="2">
        <v>0</v>
      </c>
      <c r="D2830" s="2">
        <v>0</v>
      </c>
      <c r="E2830" s="2">
        <v>0</v>
      </c>
      <c r="F2830" s="2">
        <v>0</v>
      </c>
      <c r="G2830" s="2">
        <v>0</v>
      </c>
    </row>
    <row r="2831" spans="1:7" s="65" customFormat="1" x14ac:dyDescent="0.25">
      <c r="A2831" s="65">
        <v>282.80000000000302</v>
      </c>
      <c r="B2831" s="2">
        <v>0</v>
      </c>
      <c r="C2831" s="2">
        <v>0</v>
      </c>
      <c r="D2831" s="2">
        <v>0</v>
      </c>
      <c r="E2831" s="2">
        <v>0</v>
      </c>
      <c r="F2831" s="2">
        <v>0</v>
      </c>
      <c r="G2831" s="2">
        <v>0</v>
      </c>
    </row>
    <row r="2832" spans="1:7" s="65" customFormat="1" x14ac:dyDescent="0.25">
      <c r="A2832" s="65">
        <v>282.90000000000299</v>
      </c>
      <c r="B2832" s="2">
        <v>0</v>
      </c>
      <c r="C2832" s="2">
        <v>0</v>
      </c>
      <c r="D2832" s="2">
        <v>0</v>
      </c>
      <c r="E2832" s="2">
        <v>0</v>
      </c>
      <c r="F2832" s="2">
        <v>0</v>
      </c>
      <c r="G2832" s="2">
        <v>0</v>
      </c>
    </row>
    <row r="2833" spans="1:7" s="65" customFormat="1" x14ac:dyDescent="0.25">
      <c r="A2833" s="65">
        <v>283.00000000000301</v>
      </c>
      <c r="B2833" s="2">
        <v>0</v>
      </c>
      <c r="C2833" s="2">
        <v>0</v>
      </c>
      <c r="D2833" s="2">
        <v>0</v>
      </c>
      <c r="E2833" s="2">
        <v>0</v>
      </c>
      <c r="F2833" s="2">
        <v>0</v>
      </c>
      <c r="G2833" s="2">
        <v>0</v>
      </c>
    </row>
    <row r="2834" spans="1:7" s="65" customFormat="1" x14ac:dyDescent="0.25">
      <c r="A2834" s="65">
        <v>283.10000000000298</v>
      </c>
      <c r="B2834" s="2">
        <v>0</v>
      </c>
      <c r="C2834" s="2">
        <v>0</v>
      </c>
      <c r="D2834" s="2">
        <v>0</v>
      </c>
      <c r="E2834" s="2">
        <v>0</v>
      </c>
      <c r="F2834" s="2">
        <v>0</v>
      </c>
      <c r="G2834" s="2">
        <v>0</v>
      </c>
    </row>
    <row r="2835" spans="1:7" s="65" customFormat="1" x14ac:dyDescent="0.25">
      <c r="A2835" s="65">
        <v>283.200000000003</v>
      </c>
      <c r="B2835" s="2">
        <v>0</v>
      </c>
      <c r="C2835" s="2">
        <v>0</v>
      </c>
      <c r="D2835" s="2">
        <v>0</v>
      </c>
      <c r="E2835" s="2">
        <v>0</v>
      </c>
      <c r="F2835" s="2">
        <v>0</v>
      </c>
      <c r="G2835" s="2">
        <v>0</v>
      </c>
    </row>
    <row r="2836" spans="1:7" s="65" customFormat="1" x14ac:dyDescent="0.25">
      <c r="A2836" s="65">
        <v>283.30000000000302</v>
      </c>
      <c r="B2836" s="2">
        <v>0</v>
      </c>
      <c r="C2836" s="2">
        <v>0</v>
      </c>
      <c r="D2836" s="2">
        <v>0</v>
      </c>
      <c r="E2836" s="2">
        <v>0</v>
      </c>
      <c r="F2836" s="2">
        <v>0</v>
      </c>
      <c r="G2836" s="2">
        <v>0</v>
      </c>
    </row>
    <row r="2837" spans="1:7" s="65" customFormat="1" x14ac:dyDescent="0.25">
      <c r="A2837" s="65">
        <v>283.40000000000299</v>
      </c>
      <c r="B2837" s="2">
        <v>0</v>
      </c>
      <c r="C2837" s="2">
        <v>0</v>
      </c>
      <c r="D2837" s="2">
        <v>0</v>
      </c>
      <c r="E2837" s="2">
        <v>0</v>
      </c>
      <c r="F2837" s="2">
        <v>0</v>
      </c>
      <c r="G2837" s="2">
        <v>0</v>
      </c>
    </row>
    <row r="2838" spans="1:7" s="65" customFormat="1" x14ac:dyDescent="0.25">
      <c r="A2838" s="65">
        <v>283.50000000000301</v>
      </c>
      <c r="B2838" s="2">
        <v>0</v>
      </c>
      <c r="C2838" s="2">
        <v>0</v>
      </c>
      <c r="D2838" s="2">
        <v>0</v>
      </c>
      <c r="E2838" s="2">
        <v>0</v>
      </c>
      <c r="F2838" s="2">
        <v>0</v>
      </c>
      <c r="G2838" s="2">
        <v>0</v>
      </c>
    </row>
    <row r="2839" spans="1:7" s="65" customFormat="1" x14ac:dyDescent="0.25">
      <c r="A2839" s="65">
        <v>283.60000000000298</v>
      </c>
      <c r="B2839" s="2">
        <v>0</v>
      </c>
      <c r="C2839" s="2">
        <v>0</v>
      </c>
      <c r="D2839" s="2">
        <v>0</v>
      </c>
      <c r="E2839" s="2">
        <v>0</v>
      </c>
      <c r="F2839" s="2">
        <v>0</v>
      </c>
      <c r="G2839" s="2">
        <v>0</v>
      </c>
    </row>
    <row r="2840" spans="1:7" s="65" customFormat="1" x14ac:dyDescent="0.25">
      <c r="A2840" s="65">
        <v>283.700000000003</v>
      </c>
      <c r="B2840" s="2">
        <v>0</v>
      </c>
      <c r="C2840" s="2">
        <v>0</v>
      </c>
      <c r="D2840" s="2">
        <v>0</v>
      </c>
      <c r="E2840" s="2">
        <v>0</v>
      </c>
      <c r="F2840" s="2">
        <v>0</v>
      </c>
      <c r="G2840" s="2">
        <v>0</v>
      </c>
    </row>
    <row r="2841" spans="1:7" s="65" customFormat="1" x14ac:dyDescent="0.25">
      <c r="A2841" s="65">
        <v>283.80000000000302</v>
      </c>
      <c r="B2841" s="2">
        <v>0</v>
      </c>
      <c r="C2841" s="2">
        <v>0</v>
      </c>
      <c r="D2841" s="2">
        <v>0</v>
      </c>
      <c r="E2841" s="2">
        <v>0</v>
      </c>
      <c r="F2841" s="2">
        <v>0</v>
      </c>
      <c r="G2841" s="2">
        <v>0</v>
      </c>
    </row>
    <row r="2842" spans="1:7" s="65" customFormat="1" x14ac:dyDescent="0.25">
      <c r="A2842" s="65">
        <v>283.90000000000299</v>
      </c>
      <c r="B2842" s="2">
        <v>0</v>
      </c>
      <c r="C2842" s="2">
        <v>0</v>
      </c>
      <c r="D2842" s="2">
        <v>0</v>
      </c>
      <c r="E2842" s="2">
        <v>0</v>
      </c>
      <c r="F2842" s="2">
        <v>0</v>
      </c>
      <c r="G2842" s="2">
        <v>0</v>
      </c>
    </row>
    <row r="2843" spans="1:7" s="65" customFormat="1" x14ac:dyDescent="0.25">
      <c r="A2843" s="65">
        <v>284.00000000000301</v>
      </c>
      <c r="B2843" s="2">
        <v>0</v>
      </c>
      <c r="C2843" s="2">
        <v>0</v>
      </c>
      <c r="D2843" s="2">
        <v>0</v>
      </c>
      <c r="E2843" s="2">
        <v>0</v>
      </c>
      <c r="F2843" s="2">
        <v>0</v>
      </c>
      <c r="G2843" s="2">
        <v>0</v>
      </c>
    </row>
    <row r="2844" spans="1:7" s="65" customFormat="1" x14ac:dyDescent="0.25">
      <c r="A2844" s="65">
        <v>284.10000000000298</v>
      </c>
      <c r="B2844" s="2">
        <v>0</v>
      </c>
      <c r="C2844" s="2">
        <v>0</v>
      </c>
      <c r="D2844" s="2">
        <v>0</v>
      </c>
      <c r="E2844" s="2">
        <v>0</v>
      </c>
      <c r="F2844" s="2">
        <v>0</v>
      </c>
      <c r="G2844" s="2">
        <v>0</v>
      </c>
    </row>
    <row r="2845" spans="1:7" s="65" customFormat="1" x14ac:dyDescent="0.25">
      <c r="A2845" s="65">
        <v>284.200000000003</v>
      </c>
      <c r="B2845" s="2">
        <v>0</v>
      </c>
      <c r="C2845" s="2">
        <v>0</v>
      </c>
      <c r="D2845" s="2">
        <v>0</v>
      </c>
      <c r="E2845" s="2">
        <v>0</v>
      </c>
      <c r="F2845" s="2">
        <v>0</v>
      </c>
      <c r="G2845" s="2">
        <v>0</v>
      </c>
    </row>
    <row r="2846" spans="1:7" s="65" customFormat="1" x14ac:dyDescent="0.25">
      <c r="A2846" s="65">
        <v>284.30000000000302</v>
      </c>
      <c r="B2846" s="2">
        <v>0</v>
      </c>
      <c r="C2846" s="2">
        <v>0</v>
      </c>
      <c r="D2846" s="2">
        <v>0</v>
      </c>
      <c r="E2846" s="2">
        <v>0</v>
      </c>
      <c r="F2846" s="2">
        <v>0</v>
      </c>
      <c r="G2846" s="2">
        <v>0</v>
      </c>
    </row>
    <row r="2847" spans="1:7" s="65" customFormat="1" x14ac:dyDescent="0.25">
      <c r="A2847" s="65">
        <v>284.40000000000299</v>
      </c>
      <c r="B2847" s="2">
        <v>0</v>
      </c>
      <c r="C2847" s="2">
        <v>0</v>
      </c>
      <c r="D2847" s="2">
        <v>0</v>
      </c>
      <c r="E2847" s="2">
        <v>0</v>
      </c>
      <c r="F2847" s="2">
        <v>0</v>
      </c>
      <c r="G2847" s="2">
        <v>0</v>
      </c>
    </row>
    <row r="2848" spans="1:7" s="65" customFormat="1" x14ac:dyDescent="0.25">
      <c r="A2848" s="65">
        <v>284.50000000000301</v>
      </c>
      <c r="B2848" s="2">
        <v>0</v>
      </c>
      <c r="C2848" s="2">
        <v>0</v>
      </c>
      <c r="D2848" s="2">
        <v>0</v>
      </c>
      <c r="E2848" s="2">
        <v>0</v>
      </c>
      <c r="F2848" s="2">
        <v>0</v>
      </c>
      <c r="G2848" s="2">
        <v>0</v>
      </c>
    </row>
    <row r="2849" spans="1:7" s="65" customFormat="1" x14ac:dyDescent="0.25">
      <c r="A2849" s="65">
        <v>284.60000000000298</v>
      </c>
      <c r="B2849" s="2">
        <v>0</v>
      </c>
      <c r="C2849" s="2">
        <v>0</v>
      </c>
      <c r="D2849" s="2">
        <v>0</v>
      </c>
      <c r="E2849" s="2">
        <v>0</v>
      </c>
      <c r="F2849" s="2">
        <v>0</v>
      </c>
      <c r="G2849" s="2">
        <v>0</v>
      </c>
    </row>
    <row r="2850" spans="1:7" s="65" customFormat="1" x14ac:dyDescent="0.25">
      <c r="A2850" s="65">
        <v>284.700000000003</v>
      </c>
      <c r="B2850" s="2">
        <v>0</v>
      </c>
      <c r="C2850" s="2">
        <v>0</v>
      </c>
      <c r="D2850" s="2">
        <v>0</v>
      </c>
      <c r="E2850" s="2">
        <v>0</v>
      </c>
      <c r="F2850" s="2">
        <v>0</v>
      </c>
      <c r="G2850" s="2">
        <v>0</v>
      </c>
    </row>
    <row r="2851" spans="1:7" s="65" customFormat="1" x14ac:dyDescent="0.25">
      <c r="A2851" s="65">
        <v>284.80000000000302</v>
      </c>
      <c r="B2851" s="2">
        <v>0</v>
      </c>
      <c r="C2851" s="2">
        <v>0</v>
      </c>
      <c r="D2851" s="2">
        <v>0</v>
      </c>
      <c r="E2851" s="2">
        <v>0</v>
      </c>
      <c r="F2851" s="2">
        <v>0</v>
      </c>
      <c r="G2851" s="2">
        <v>0</v>
      </c>
    </row>
    <row r="2852" spans="1:7" s="65" customFormat="1" x14ac:dyDescent="0.25">
      <c r="A2852" s="65">
        <v>284.90000000000299</v>
      </c>
      <c r="B2852" s="2">
        <v>0</v>
      </c>
      <c r="C2852" s="2">
        <v>0</v>
      </c>
      <c r="D2852" s="2">
        <v>0</v>
      </c>
      <c r="E2852" s="2">
        <v>0</v>
      </c>
      <c r="F2852" s="2">
        <v>0</v>
      </c>
      <c r="G2852" s="2">
        <v>0</v>
      </c>
    </row>
    <row r="2853" spans="1:7" s="65" customFormat="1" x14ac:dyDescent="0.25">
      <c r="A2853" s="65">
        <v>285.00000000000301</v>
      </c>
      <c r="B2853" s="2">
        <v>0</v>
      </c>
      <c r="C2853" s="2">
        <v>0</v>
      </c>
      <c r="D2853" s="2">
        <v>0</v>
      </c>
      <c r="E2853" s="2">
        <v>0</v>
      </c>
      <c r="F2853" s="2">
        <v>0</v>
      </c>
      <c r="G2853" s="2">
        <v>0</v>
      </c>
    </row>
    <row r="2854" spans="1:7" s="65" customFormat="1" x14ac:dyDescent="0.25">
      <c r="A2854" s="65">
        <v>285.10000000000298</v>
      </c>
      <c r="B2854" s="2">
        <v>0</v>
      </c>
      <c r="C2854" s="2">
        <v>0</v>
      </c>
      <c r="D2854" s="2">
        <v>0</v>
      </c>
      <c r="E2854" s="2">
        <v>0</v>
      </c>
      <c r="F2854" s="2">
        <v>0</v>
      </c>
      <c r="G2854" s="2">
        <v>0</v>
      </c>
    </row>
    <row r="2855" spans="1:7" s="65" customFormat="1" x14ac:dyDescent="0.25">
      <c r="A2855" s="65">
        <v>285.200000000003</v>
      </c>
      <c r="B2855" s="2">
        <v>0</v>
      </c>
      <c r="C2855" s="2">
        <v>0</v>
      </c>
      <c r="D2855" s="2">
        <v>0</v>
      </c>
      <c r="E2855" s="2">
        <v>0</v>
      </c>
      <c r="F2855" s="2">
        <v>0</v>
      </c>
      <c r="G2855" s="2">
        <v>0</v>
      </c>
    </row>
    <row r="2856" spans="1:7" s="65" customFormat="1" x14ac:dyDescent="0.25">
      <c r="A2856" s="65">
        <v>285.30000000000302</v>
      </c>
      <c r="B2856" s="2">
        <v>0</v>
      </c>
      <c r="C2856" s="2">
        <v>0</v>
      </c>
      <c r="D2856" s="2">
        <v>0</v>
      </c>
      <c r="E2856" s="2">
        <v>0</v>
      </c>
      <c r="F2856" s="2">
        <v>0</v>
      </c>
      <c r="G2856" s="2">
        <v>0</v>
      </c>
    </row>
    <row r="2857" spans="1:7" s="65" customFormat="1" x14ac:dyDescent="0.25">
      <c r="A2857" s="65">
        <v>285.40000000000299</v>
      </c>
      <c r="B2857" s="2">
        <v>0</v>
      </c>
      <c r="C2857" s="2">
        <v>0</v>
      </c>
      <c r="D2857" s="2">
        <v>0</v>
      </c>
      <c r="E2857" s="2">
        <v>0</v>
      </c>
      <c r="F2857" s="2">
        <v>0</v>
      </c>
      <c r="G2857" s="2">
        <v>0</v>
      </c>
    </row>
    <row r="2858" spans="1:7" s="65" customFormat="1" x14ac:dyDescent="0.25">
      <c r="A2858" s="65">
        <v>285.50000000000301</v>
      </c>
      <c r="B2858" s="2">
        <v>0</v>
      </c>
      <c r="C2858" s="2">
        <v>0</v>
      </c>
      <c r="D2858" s="2">
        <v>0</v>
      </c>
      <c r="E2858" s="2">
        <v>0</v>
      </c>
      <c r="F2858" s="2">
        <v>0</v>
      </c>
      <c r="G2858" s="2">
        <v>0</v>
      </c>
    </row>
    <row r="2859" spans="1:7" s="65" customFormat="1" x14ac:dyDescent="0.25">
      <c r="A2859" s="65">
        <v>285.60000000000298</v>
      </c>
      <c r="B2859" s="2">
        <v>0</v>
      </c>
      <c r="C2859" s="2">
        <v>0</v>
      </c>
      <c r="D2859" s="2">
        <v>0</v>
      </c>
      <c r="E2859" s="2">
        <v>0</v>
      </c>
      <c r="F2859" s="2">
        <v>0</v>
      </c>
      <c r="G2859" s="2">
        <v>0</v>
      </c>
    </row>
    <row r="2860" spans="1:7" s="65" customFormat="1" x14ac:dyDescent="0.25">
      <c r="A2860" s="65">
        <v>285.700000000003</v>
      </c>
      <c r="B2860" s="2">
        <v>0</v>
      </c>
      <c r="C2860" s="2">
        <v>0</v>
      </c>
      <c r="D2860" s="2">
        <v>0</v>
      </c>
      <c r="E2860" s="2">
        <v>0</v>
      </c>
      <c r="F2860" s="2">
        <v>0</v>
      </c>
      <c r="G2860" s="2">
        <v>0</v>
      </c>
    </row>
    <row r="2861" spans="1:7" s="65" customFormat="1" x14ac:dyDescent="0.25">
      <c r="A2861" s="65">
        <v>285.80000000000302</v>
      </c>
      <c r="B2861" s="2">
        <v>0</v>
      </c>
      <c r="C2861" s="2">
        <v>0</v>
      </c>
      <c r="D2861" s="2">
        <v>0</v>
      </c>
      <c r="E2861" s="2">
        <v>0</v>
      </c>
      <c r="F2861" s="2">
        <v>0</v>
      </c>
      <c r="G2861" s="2">
        <v>0</v>
      </c>
    </row>
    <row r="2862" spans="1:7" s="65" customFormat="1" x14ac:dyDescent="0.25">
      <c r="A2862" s="65">
        <v>285.90000000000299</v>
      </c>
      <c r="B2862" s="2">
        <v>0</v>
      </c>
      <c r="C2862" s="2">
        <v>0</v>
      </c>
      <c r="D2862" s="2">
        <v>0</v>
      </c>
      <c r="E2862" s="2">
        <v>0</v>
      </c>
      <c r="F2862" s="2">
        <v>0</v>
      </c>
      <c r="G2862" s="2">
        <v>0</v>
      </c>
    </row>
    <row r="2863" spans="1:7" s="65" customFormat="1" x14ac:dyDescent="0.25">
      <c r="A2863" s="65">
        <v>286.00000000000301</v>
      </c>
      <c r="B2863" s="2">
        <v>0</v>
      </c>
      <c r="C2863" s="2">
        <v>0</v>
      </c>
      <c r="D2863" s="2">
        <v>0</v>
      </c>
      <c r="E2863" s="2">
        <v>0</v>
      </c>
      <c r="F2863" s="2">
        <v>0</v>
      </c>
      <c r="G2863" s="2">
        <v>0</v>
      </c>
    </row>
    <row r="2864" spans="1:7" s="65" customFormat="1" x14ac:dyDescent="0.25">
      <c r="A2864" s="65">
        <v>286.10000000000298</v>
      </c>
      <c r="B2864" s="2">
        <v>0</v>
      </c>
      <c r="C2864" s="2">
        <v>0</v>
      </c>
      <c r="D2864" s="2">
        <v>0</v>
      </c>
      <c r="E2864" s="2">
        <v>0</v>
      </c>
      <c r="F2864" s="2">
        <v>0</v>
      </c>
      <c r="G2864" s="2">
        <v>0</v>
      </c>
    </row>
    <row r="2865" spans="1:7" s="65" customFormat="1" x14ac:dyDescent="0.25">
      <c r="A2865" s="65">
        <v>286.200000000003</v>
      </c>
      <c r="B2865" s="2">
        <v>0</v>
      </c>
      <c r="C2865" s="2">
        <v>0</v>
      </c>
      <c r="D2865" s="2">
        <v>0</v>
      </c>
      <c r="E2865" s="2">
        <v>0</v>
      </c>
      <c r="F2865" s="2">
        <v>0</v>
      </c>
      <c r="G2865" s="2">
        <v>0</v>
      </c>
    </row>
    <row r="2866" spans="1:7" s="65" customFormat="1" x14ac:dyDescent="0.25">
      <c r="A2866" s="65">
        <v>286.30000000000302</v>
      </c>
      <c r="B2866" s="2">
        <v>0</v>
      </c>
      <c r="C2866" s="2">
        <v>0</v>
      </c>
      <c r="D2866" s="2">
        <v>0</v>
      </c>
      <c r="E2866" s="2">
        <v>0</v>
      </c>
      <c r="F2866" s="2">
        <v>0</v>
      </c>
      <c r="G2866" s="2">
        <v>0</v>
      </c>
    </row>
    <row r="2867" spans="1:7" s="65" customFormat="1" x14ac:dyDescent="0.25">
      <c r="A2867" s="65">
        <v>286.40000000000299</v>
      </c>
      <c r="B2867" s="2">
        <v>0</v>
      </c>
      <c r="C2867" s="2">
        <v>0</v>
      </c>
      <c r="D2867" s="2">
        <v>0</v>
      </c>
      <c r="E2867" s="2">
        <v>0</v>
      </c>
      <c r="F2867" s="2">
        <v>0</v>
      </c>
      <c r="G2867" s="2">
        <v>0</v>
      </c>
    </row>
    <row r="2868" spans="1:7" s="65" customFormat="1" x14ac:dyDescent="0.25">
      <c r="A2868" s="65">
        <v>286.50000000000301</v>
      </c>
      <c r="B2868" s="2">
        <v>0</v>
      </c>
      <c r="C2868" s="2">
        <v>0</v>
      </c>
      <c r="D2868" s="2">
        <v>0</v>
      </c>
      <c r="E2868" s="2">
        <v>0</v>
      </c>
      <c r="F2868" s="2">
        <v>0</v>
      </c>
      <c r="G2868" s="2">
        <v>0</v>
      </c>
    </row>
    <row r="2869" spans="1:7" s="65" customFormat="1" x14ac:dyDescent="0.25">
      <c r="A2869" s="65">
        <v>286.60000000000298</v>
      </c>
      <c r="B2869" s="2">
        <v>0</v>
      </c>
      <c r="C2869" s="2">
        <v>0</v>
      </c>
      <c r="D2869" s="2">
        <v>0</v>
      </c>
      <c r="E2869" s="2">
        <v>0</v>
      </c>
      <c r="F2869" s="2">
        <v>0</v>
      </c>
      <c r="G2869" s="2">
        <v>0</v>
      </c>
    </row>
    <row r="2870" spans="1:7" s="65" customFormat="1" x14ac:dyDescent="0.25">
      <c r="A2870" s="65">
        <v>286.700000000003</v>
      </c>
      <c r="B2870" s="2">
        <v>0</v>
      </c>
      <c r="C2870" s="2">
        <v>0</v>
      </c>
      <c r="D2870" s="2">
        <v>0</v>
      </c>
      <c r="E2870" s="2">
        <v>0</v>
      </c>
      <c r="F2870" s="2">
        <v>0</v>
      </c>
      <c r="G2870" s="2">
        <v>0</v>
      </c>
    </row>
    <row r="2871" spans="1:7" s="65" customFormat="1" x14ac:dyDescent="0.25">
      <c r="A2871" s="65">
        <v>286.80000000000302</v>
      </c>
      <c r="B2871" s="2">
        <v>0</v>
      </c>
      <c r="C2871" s="2">
        <v>0</v>
      </c>
      <c r="D2871" s="2">
        <v>0</v>
      </c>
      <c r="E2871" s="2">
        <v>0</v>
      </c>
      <c r="F2871" s="2">
        <v>0</v>
      </c>
      <c r="G2871" s="2">
        <v>0</v>
      </c>
    </row>
    <row r="2872" spans="1:7" s="65" customFormat="1" x14ac:dyDescent="0.25">
      <c r="A2872" s="65">
        <v>286.90000000000299</v>
      </c>
      <c r="B2872" s="2">
        <v>0</v>
      </c>
      <c r="C2872" s="2">
        <v>0</v>
      </c>
      <c r="D2872" s="2">
        <v>0</v>
      </c>
      <c r="E2872" s="2">
        <v>0</v>
      </c>
      <c r="F2872" s="2">
        <v>0</v>
      </c>
      <c r="G2872" s="2">
        <v>0</v>
      </c>
    </row>
    <row r="2873" spans="1:7" s="65" customFormat="1" x14ac:dyDescent="0.25">
      <c r="A2873" s="65">
        <v>287.00000000000301</v>
      </c>
      <c r="B2873" s="2">
        <v>0</v>
      </c>
      <c r="C2873" s="2">
        <v>0</v>
      </c>
      <c r="D2873" s="2">
        <v>0</v>
      </c>
      <c r="E2873" s="2">
        <v>0</v>
      </c>
      <c r="F2873" s="2">
        <v>0</v>
      </c>
      <c r="G2873" s="2">
        <v>0</v>
      </c>
    </row>
    <row r="2874" spans="1:7" s="65" customFormat="1" x14ac:dyDescent="0.25">
      <c r="A2874" s="65">
        <v>287.10000000000298</v>
      </c>
      <c r="B2874" s="2">
        <v>0</v>
      </c>
      <c r="C2874" s="2">
        <v>0</v>
      </c>
      <c r="D2874" s="2">
        <v>0</v>
      </c>
      <c r="E2874" s="2">
        <v>0</v>
      </c>
      <c r="F2874" s="2">
        <v>0</v>
      </c>
      <c r="G2874" s="2">
        <v>0</v>
      </c>
    </row>
    <row r="2875" spans="1:7" s="65" customFormat="1" x14ac:dyDescent="0.25">
      <c r="A2875" s="65">
        <v>287.200000000003</v>
      </c>
      <c r="B2875" s="2">
        <v>0</v>
      </c>
      <c r="C2875" s="2">
        <v>0</v>
      </c>
      <c r="D2875" s="2">
        <v>0</v>
      </c>
      <c r="E2875" s="2">
        <v>0</v>
      </c>
      <c r="F2875" s="2">
        <v>0</v>
      </c>
      <c r="G2875" s="2">
        <v>0</v>
      </c>
    </row>
    <row r="2876" spans="1:7" s="65" customFormat="1" x14ac:dyDescent="0.25">
      <c r="A2876" s="65">
        <v>287.30000000000302</v>
      </c>
      <c r="B2876" s="2">
        <v>0</v>
      </c>
      <c r="C2876" s="2">
        <v>0</v>
      </c>
      <c r="D2876" s="2">
        <v>0</v>
      </c>
      <c r="E2876" s="2">
        <v>0</v>
      </c>
      <c r="F2876" s="2">
        <v>0</v>
      </c>
      <c r="G2876" s="2">
        <v>0</v>
      </c>
    </row>
    <row r="2877" spans="1:7" s="65" customFormat="1" x14ac:dyDescent="0.25">
      <c r="A2877" s="65">
        <v>287.40000000000299</v>
      </c>
      <c r="B2877" s="2">
        <v>0</v>
      </c>
      <c r="C2877" s="2">
        <v>0</v>
      </c>
      <c r="D2877" s="2">
        <v>0</v>
      </c>
      <c r="E2877" s="2">
        <v>0</v>
      </c>
      <c r="F2877" s="2">
        <v>0</v>
      </c>
      <c r="G2877" s="2">
        <v>0</v>
      </c>
    </row>
    <row r="2878" spans="1:7" s="65" customFormat="1" x14ac:dyDescent="0.25">
      <c r="A2878" s="65">
        <v>287.50000000000301</v>
      </c>
      <c r="B2878" s="2">
        <v>0</v>
      </c>
      <c r="C2878" s="2">
        <v>0</v>
      </c>
      <c r="D2878" s="2">
        <v>0</v>
      </c>
      <c r="E2878" s="2">
        <v>0</v>
      </c>
      <c r="F2878" s="2">
        <v>0</v>
      </c>
      <c r="G2878" s="2">
        <v>0</v>
      </c>
    </row>
    <row r="2879" spans="1:7" s="65" customFormat="1" x14ac:dyDescent="0.25">
      <c r="A2879" s="65">
        <v>287.60000000000298</v>
      </c>
      <c r="B2879" s="2">
        <v>0</v>
      </c>
      <c r="C2879" s="2">
        <v>0</v>
      </c>
      <c r="D2879" s="2">
        <v>0</v>
      </c>
      <c r="E2879" s="2">
        <v>0</v>
      </c>
      <c r="F2879" s="2">
        <v>0</v>
      </c>
      <c r="G2879" s="2">
        <v>0</v>
      </c>
    </row>
    <row r="2880" spans="1:7" s="65" customFormat="1" x14ac:dyDescent="0.25">
      <c r="A2880" s="65">
        <v>287.700000000003</v>
      </c>
      <c r="B2880" s="2">
        <v>0</v>
      </c>
      <c r="C2880" s="2">
        <v>0</v>
      </c>
      <c r="D2880" s="2">
        <v>0</v>
      </c>
      <c r="E2880" s="2">
        <v>0</v>
      </c>
      <c r="F2880" s="2">
        <v>0</v>
      </c>
      <c r="G2880" s="2">
        <v>0</v>
      </c>
    </row>
    <row r="2881" spans="1:7" s="65" customFormat="1" x14ac:dyDescent="0.25">
      <c r="A2881" s="65">
        <v>287.80000000000302</v>
      </c>
      <c r="B2881" s="2">
        <v>0</v>
      </c>
      <c r="C2881" s="2">
        <v>0</v>
      </c>
      <c r="D2881" s="2">
        <v>0</v>
      </c>
      <c r="E2881" s="2">
        <v>0</v>
      </c>
      <c r="F2881" s="2">
        <v>0</v>
      </c>
      <c r="G2881" s="2">
        <v>0</v>
      </c>
    </row>
    <row r="2882" spans="1:7" s="65" customFormat="1" x14ac:dyDescent="0.25">
      <c r="A2882" s="65">
        <v>287.90000000000299</v>
      </c>
      <c r="B2882" s="2">
        <v>0</v>
      </c>
      <c r="C2882" s="2">
        <v>0</v>
      </c>
      <c r="D2882" s="2">
        <v>0</v>
      </c>
      <c r="E2882" s="2">
        <v>0</v>
      </c>
      <c r="F2882" s="2">
        <v>0</v>
      </c>
      <c r="G2882" s="2">
        <v>0</v>
      </c>
    </row>
    <row r="2883" spans="1:7" s="65" customFormat="1" x14ac:dyDescent="0.25">
      <c r="A2883" s="65">
        <v>288.00000000000301</v>
      </c>
      <c r="B2883" s="2">
        <v>0</v>
      </c>
      <c r="C2883" s="2">
        <v>0</v>
      </c>
      <c r="D2883" s="2">
        <v>0</v>
      </c>
      <c r="E2883" s="2">
        <v>0</v>
      </c>
      <c r="F2883" s="2">
        <v>0</v>
      </c>
      <c r="G2883" s="2">
        <v>0</v>
      </c>
    </row>
    <row r="2884" spans="1:7" s="65" customFormat="1" x14ac:dyDescent="0.25">
      <c r="A2884" s="65">
        <v>288.10000000000298</v>
      </c>
      <c r="B2884" s="2">
        <v>0</v>
      </c>
      <c r="C2884" s="2">
        <v>0</v>
      </c>
      <c r="D2884" s="2">
        <v>0</v>
      </c>
      <c r="E2884" s="2">
        <v>0</v>
      </c>
      <c r="F2884" s="2">
        <v>0</v>
      </c>
      <c r="G2884" s="2">
        <v>0</v>
      </c>
    </row>
    <row r="2885" spans="1:7" s="65" customFormat="1" x14ac:dyDescent="0.25">
      <c r="A2885" s="65">
        <v>288.200000000003</v>
      </c>
      <c r="B2885" s="2">
        <v>0</v>
      </c>
      <c r="C2885" s="2">
        <v>0</v>
      </c>
      <c r="D2885" s="2">
        <v>0</v>
      </c>
      <c r="E2885" s="2">
        <v>0</v>
      </c>
      <c r="F2885" s="2">
        <v>0</v>
      </c>
      <c r="G2885" s="2">
        <v>0</v>
      </c>
    </row>
    <row r="2886" spans="1:7" s="65" customFormat="1" x14ac:dyDescent="0.25">
      <c r="A2886" s="65">
        <v>288.30000000000302</v>
      </c>
      <c r="B2886" s="2">
        <v>0</v>
      </c>
      <c r="C2886" s="2">
        <v>0</v>
      </c>
      <c r="D2886" s="2">
        <v>0</v>
      </c>
      <c r="E2886" s="2">
        <v>0</v>
      </c>
      <c r="F2886" s="2">
        <v>0</v>
      </c>
      <c r="G2886" s="2">
        <v>0</v>
      </c>
    </row>
    <row r="2887" spans="1:7" s="65" customFormat="1" x14ac:dyDescent="0.25">
      <c r="A2887" s="65">
        <v>288.40000000000299</v>
      </c>
      <c r="B2887" s="2">
        <v>0</v>
      </c>
      <c r="C2887" s="2">
        <v>0</v>
      </c>
      <c r="D2887" s="2">
        <v>0</v>
      </c>
      <c r="E2887" s="2">
        <v>0</v>
      </c>
      <c r="F2887" s="2">
        <v>0</v>
      </c>
      <c r="G2887" s="2">
        <v>0</v>
      </c>
    </row>
    <row r="2888" spans="1:7" s="65" customFormat="1" x14ac:dyDescent="0.25">
      <c r="A2888" s="65">
        <v>288.50000000000301</v>
      </c>
      <c r="B2888" s="2">
        <v>0</v>
      </c>
      <c r="C2888" s="2">
        <v>0</v>
      </c>
      <c r="D2888" s="2">
        <v>0</v>
      </c>
      <c r="E2888" s="2">
        <v>0</v>
      </c>
      <c r="F2888" s="2">
        <v>0</v>
      </c>
      <c r="G2888" s="2">
        <v>0</v>
      </c>
    </row>
    <row r="2889" spans="1:7" s="65" customFormat="1" x14ac:dyDescent="0.25">
      <c r="A2889" s="65">
        <v>288.60000000000298</v>
      </c>
      <c r="B2889" s="2">
        <v>0</v>
      </c>
      <c r="C2889" s="2">
        <v>0</v>
      </c>
      <c r="D2889" s="2">
        <v>0</v>
      </c>
      <c r="E2889" s="2">
        <v>0</v>
      </c>
      <c r="F2889" s="2">
        <v>0</v>
      </c>
      <c r="G2889" s="2">
        <v>0</v>
      </c>
    </row>
    <row r="2890" spans="1:7" s="65" customFormat="1" x14ac:dyDescent="0.25">
      <c r="A2890" s="65">
        <v>288.700000000003</v>
      </c>
      <c r="B2890" s="2">
        <v>0</v>
      </c>
      <c r="C2890" s="2">
        <v>0</v>
      </c>
      <c r="D2890" s="2">
        <v>0</v>
      </c>
      <c r="E2890" s="2">
        <v>0</v>
      </c>
      <c r="F2890" s="2">
        <v>0</v>
      </c>
      <c r="G2890" s="2">
        <v>0</v>
      </c>
    </row>
    <row r="2891" spans="1:7" s="65" customFormat="1" x14ac:dyDescent="0.25">
      <c r="A2891" s="65">
        <v>288.80000000000302</v>
      </c>
      <c r="B2891" s="2">
        <v>0</v>
      </c>
      <c r="C2891" s="2">
        <v>0</v>
      </c>
      <c r="D2891" s="2">
        <v>0</v>
      </c>
      <c r="E2891" s="2">
        <v>0</v>
      </c>
      <c r="F2891" s="2">
        <v>0</v>
      </c>
      <c r="G2891" s="2">
        <v>0</v>
      </c>
    </row>
    <row r="2892" spans="1:7" s="65" customFormat="1" x14ac:dyDescent="0.25">
      <c r="A2892" s="65">
        <v>288.90000000000299</v>
      </c>
      <c r="B2892" s="2">
        <v>0</v>
      </c>
      <c r="C2892" s="2">
        <v>0</v>
      </c>
      <c r="D2892" s="2">
        <v>0</v>
      </c>
      <c r="E2892" s="2">
        <v>0</v>
      </c>
      <c r="F2892" s="2">
        <v>0</v>
      </c>
      <c r="G2892" s="2">
        <v>0</v>
      </c>
    </row>
    <row r="2893" spans="1:7" s="65" customFormat="1" x14ac:dyDescent="0.25">
      <c r="A2893" s="65">
        <v>289.00000000000301</v>
      </c>
      <c r="B2893" s="2">
        <v>0</v>
      </c>
      <c r="C2893" s="2">
        <v>0</v>
      </c>
      <c r="D2893" s="2">
        <v>0</v>
      </c>
      <c r="E2893" s="2">
        <v>0</v>
      </c>
      <c r="F2893" s="2">
        <v>0</v>
      </c>
      <c r="G2893" s="2">
        <v>0</v>
      </c>
    </row>
    <row r="2894" spans="1:7" s="65" customFormat="1" x14ac:dyDescent="0.25">
      <c r="A2894" s="65">
        <v>289.10000000000298</v>
      </c>
      <c r="B2894" s="2">
        <v>0</v>
      </c>
      <c r="C2894" s="2">
        <v>0</v>
      </c>
      <c r="D2894" s="2">
        <v>0</v>
      </c>
      <c r="E2894" s="2">
        <v>0</v>
      </c>
      <c r="F2894" s="2">
        <v>0</v>
      </c>
      <c r="G2894" s="2">
        <v>0</v>
      </c>
    </row>
    <row r="2895" spans="1:7" s="65" customFormat="1" x14ac:dyDescent="0.25">
      <c r="A2895" s="65">
        <v>289.200000000003</v>
      </c>
      <c r="B2895" s="2">
        <v>0</v>
      </c>
      <c r="C2895" s="2">
        <v>0</v>
      </c>
      <c r="D2895" s="2">
        <v>0</v>
      </c>
      <c r="E2895" s="2">
        <v>0</v>
      </c>
      <c r="F2895" s="2">
        <v>0</v>
      </c>
      <c r="G2895" s="2">
        <v>0</v>
      </c>
    </row>
    <row r="2896" spans="1:7" s="65" customFormat="1" x14ac:dyDescent="0.25">
      <c r="A2896" s="65">
        <v>289.30000000000302</v>
      </c>
      <c r="B2896" s="2">
        <v>0</v>
      </c>
      <c r="C2896" s="2">
        <v>0</v>
      </c>
      <c r="D2896" s="2">
        <v>0</v>
      </c>
      <c r="E2896" s="2">
        <v>0</v>
      </c>
      <c r="F2896" s="2">
        <v>0</v>
      </c>
      <c r="G2896" s="2">
        <v>0</v>
      </c>
    </row>
    <row r="2897" spans="1:7" s="65" customFormat="1" x14ac:dyDescent="0.25">
      <c r="A2897" s="65">
        <v>289.40000000000299</v>
      </c>
      <c r="B2897" s="2">
        <v>0</v>
      </c>
      <c r="C2897" s="2">
        <v>0</v>
      </c>
      <c r="D2897" s="2">
        <v>0</v>
      </c>
      <c r="E2897" s="2">
        <v>0</v>
      </c>
      <c r="F2897" s="2">
        <v>0</v>
      </c>
      <c r="G2897" s="2">
        <v>0</v>
      </c>
    </row>
    <row r="2898" spans="1:7" s="65" customFormat="1" x14ac:dyDescent="0.25">
      <c r="A2898" s="65">
        <v>289.50000000000301</v>
      </c>
      <c r="B2898" s="2">
        <v>0</v>
      </c>
      <c r="C2898" s="2">
        <v>0</v>
      </c>
      <c r="D2898" s="2">
        <v>0</v>
      </c>
      <c r="E2898" s="2">
        <v>0</v>
      </c>
      <c r="F2898" s="2">
        <v>0</v>
      </c>
      <c r="G2898" s="2">
        <v>0</v>
      </c>
    </row>
    <row r="2899" spans="1:7" s="65" customFormat="1" x14ac:dyDescent="0.25">
      <c r="A2899" s="65">
        <v>289.60000000000298</v>
      </c>
      <c r="B2899" s="2">
        <v>0</v>
      </c>
      <c r="C2899" s="2">
        <v>0</v>
      </c>
      <c r="D2899" s="2">
        <v>0</v>
      </c>
      <c r="E2899" s="2">
        <v>0</v>
      </c>
      <c r="F2899" s="2">
        <v>0</v>
      </c>
      <c r="G2899" s="2">
        <v>0</v>
      </c>
    </row>
    <row r="2900" spans="1:7" s="65" customFormat="1" x14ac:dyDescent="0.25">
      <c r="A2900" s="65">
        <v>289.700000000003</v>
      </c>
      <c r="B2900" s="2">
        <v>0</v>
      </c>
      <c r="C2900" s="2">
        <v>0</v>
      </c>
      <c r="D2900" s="2">
        <v>0</v>
      </c>
      <c r="E2900" s="2">
        <v>0</v>
      </c>
      <c r="F2900" s="2">
        <v>0</v>
      </c>
      <c r="G2900" s="2">
        <v>0</v>
      </c>
    </row>
    <row r="2901" spans="1:7" s="65" customFormat="1" x14ac:dyDescent="0.25">
      <c r="A2901" s="65">
        <v>289.80000000000302</v>
      </c>
      <c r="B2901" s="2">
        <v>0</v>
      </c>
      <c r="C2901" s="2">
        <v>0</v>
      </c>
      <c r="D2901" s="2">
        <v>0</v>
      </c>
      <c r="E2901" s="2">
        <v>0</v>
      </c>
      <c r="F2901" s="2">
        <v>0</v>
      </c>
      <c r="G2901" s="2">
        <v>0</v>
      </c>
    </row>
    <row r="2902" spans="1:7" s="65" customFormat="1" x14ac:dyDescent="0.25">
      <c r="A2902" s="65">
        <v>289.90000000000299</v>
      </c>
      <c r="B2902" s="2">
        <v>0</v>
      </c>
      <c r="C2902" s="2">
        <v>0</v>
      </c>
      <c r="D2902" s="2">
        <v>0</v>
      </c>
      <c r="E2902" s="2">
        <v>0</v>
      </c>
      <c r="F2902" s="2">
        <v>0</v>
      </c>
      <c r="G2902" s="2">
        <v>0</v>
      </c>
    </row>
    <row r="2903" spans="1:7" s="65" customFormat="1" x14ac:dyDescent="0.25">
      <c r="A2903" s="65">
        <v>290.00000000000301</v>
      </c>
      <c r="B2903" s="2">
        <v>0</v>
      </c>
      <c r="C2903" s="2">
        <v>0</v>
      </c>
      <c r="D2903" s="2">
        <v>0</v>
      </c>
      <c r="E2903" s="2">
        <v>0</v>
      </c>
      <c r="F2903" s="2">
        <v>0</v>
      </c>
      <c r="G2903" s="2">
        <v>0</v>
      </c>
    </row>
    <row r="2904" spans="1:7" s="65" customFormat="1" x14ac:dyDescent="0.25">
      <c r="A2904" s="65">
        <v>290.10000000000298</v>
      </c>
      <c r="B2904" s="2">
        <v>0</v>
      </c>
      <c r="C2904" s="2">
        <v>0</v>
      </c>
      <c r="D2904" s="2">
        <v>0</v>
      </c>
      <c r="E2904" s="2">
        <v>0</v>
      </c>
      <c r="F2904" s="2">
        <v>0</v>
      </c>
      <c r="G2904" s="2">
        <v>0</v>
      </c>
    </row>
    <row r="2905" spans="1:7" s="65" customFormat="1" x14ac:dyDescent="0.25">
      <c r="A2905" s="65">
        <v>290.200000000003</v>
      </c>
      <c r="B2905" s="2">
        <v>0</v>
      </c>
      <c r="C2905" s="2">
        <v>0</v>
      </c>
      <c r="D2905" s="2">
        <v>0</v>
      </c>
      <c r="E2905" s="2">
        <v>0</v>
      </c>
      <c r="F2905" s="2">
        <v>0</v>
      </c>
      <c r="G2905" s="2">
        <v>0</v>
      </c>
    </row>
    <row r="2906" spans="1:7" s="65" customFormat="1" x14ac:dyDescent="0.25">
      <c r="A2906" s="65">
        <v>290.30000000000302</v>
      </c>
      <c r="B2906" s="2">
        <v>0</v>
      </c>
      <c r="C2906" s="2">
        <v>0</v>
      </c>
      <c r="D2906" s="2">
        <v>0</v>
      </c>
      <c r="E2906" s="2">
        <v>0</v>
      </c>
      <c r="F2906" s="2">
        <v>0</v>
      </c>
      <c r="G2906" s="2">
        <v>0</v>
      </c>
    </row>
    <row r="2907" spans="1:7" s="65" customFormat="1" x14ac:dyDescent="0.25">
      <c r="A2907" s="65">
        <v>290.40000000000299</v>
      </c>
      <c r="B2907" s="2">
        <v>0</v>
      </c>
      <c r="C2907" s="2">
        <v>0</v>
      </c>
      <c r="D2907" s="2">
        <v>0</v>
      </c>
      <c r="E2907" s="2">
        <v>0</v>
      </c>
      <c r="F2907" s="2">
        <v>0</v>
      </c>
      <c r="G2907" s="2">
        <v>0</v>
      </c>
    </row>
    <row r="2908" spans="1:7" s="65" customFormat="1" x14ac:dyDescent="0.25">
      <c r="A2908" s="65">
        <v>290.50000000000301</v>
      </c>
      <c r="B2908" s="2">
        <v>0</v>
      </c>
      <c r="C2908" s="2">
        <v>0</v>
      </c>
      <c r="D2908" s="2">
        <v>0</v>
      </c>
      <c r="E2908" s="2">
        <v>0</v>
      </c>
      <c r="F2908" s="2">
        <v>0</v>
      </c>
      <c r="G2908" s="2">
        <v>0</v>
      </c>
    </row>
    <row r="2909" spans="1:7" s="65" customFormat="1" x14ac:dyDescent="0.25">
      <c r="A2909" s="65">
        <v>290.60000000000298</v>
      </c>
      <c r="B2909" s="2">
        <v>0</v>
      </c>
      <c r="C2909" s="2">
        <v>0</v>
      </c>
      <c r="D2909" s="2">
        <v>0</v>
      </c>
      <c r="E2909" s="2">
        <v>0</v>
      </c>
      <c r="F2909" s="2">
        <v>0</v>
      </c>
      <c r="G2909" s="2">
        <v>0</v>
      </c>
    </row>
    <row r="2910" spans="1:7" s="65" customFormat="1" x14ac:dyDescent="0.25">
      <c r="A2910" s="65">
        <v>290.700000000003</v>
      </c>
      <c r="B2910" s="2">
        <v>0</v>
      </c>
      <c r="C2910" s="2">
        <v>0</v>
      </c>
      <c r="D2910" s="2">
        <v>0</v>
      </c>
      <c r="E2910" s="2">
        <v>0</v>
      </c>
      <c r="F2910" s="2">
        <v>0</v>
      </c>
      <c r="G2910" s="2">
        <v>0</v>
      </c>
    </row>
    <row r="2911" spans="1:7" s="65" customFormat="1" x14ac:dyDescent="0.25">
      <c r="A2911" s="65">
        <v>290.80000000000302</v>
      </c>
      <c r="B2911" s="2">
        <v>0</v>
      </c>
      <c r="C2911" s="2">
        <v>0</v>
      </c>
      <c r="D2911" s="2">
        <v>0</v>
      </c>
      <c r="E2911" s="2">
        <v>0</v>
      </c>
      <c r="F2911" s="2">
        <v>0</v>
      </c>
      <c r="G2911" s="2">
        <v>0</v>
      </c>
    </row>
    <row r="2912" spans="1:7" s="65" customFormat="1" x14ac:dyDescent="0.25">
      <c r="A2912" s="65">
        <v>290.90000000000299</v>
      </c>
      <c r="B2912" s="2">
        <v>0</v>
      </c>
      <c r="C2912" s="2">
        <v>0</v>
      </c>
      <c r="D2912" s="2">
        <v>0</v>
      </c>
      <c r="E2912" s="2">
        <v>0</v>
      </c>
      <c r="F2912" s="2">
        <v>0</v>
      </c>
      <c r="G2912" s="2">
        <v>0</v>
      </c>
    </row>
    <row r="2913" spans="1:7" s="65" customFormat="1" x14ac:dyDescent="0.25">
      <c r="A2913" s="65">
        <v>291.00000000000301</v>
      </c>
      <c r="B2913" s="2">
        <v>0</v>
      </c>
      <c r="C2913" s="2">
        <v>0</v>
      </c>
      <c r="D2913" s="2">
        <v>0</v>
      </c>
      <c r="E2913" s="2">
        <v>0</v>
      </c>
      <c r="F2913" s="2">
        <v>0</v>
      </c>
      <c r="G2913" s="2">
        <v>0</v>
      </c>
    </row>
    <row r="2914" spans="1:7" s="65" customFormat="1" x14ac:dyDescent="0.25">
      <c r="A2914" s="65">
        <v>291.10000000000298</v>
      </c>
      <c r="B2914" s="2">
        <v>0</v>
      </c>
      <c r="C2914" s="2">
        <v>0</v>
      </c>
      <c r="D2914" s="2">
        <v>0</v>
      </c>
      <c r="E2914" s="2">
        <v>0</v>
      </c>
      <c r="F2914" s="2">
        <v>0</v>
      </c>
      <c r="G2914" s="2">
        <v>0</v>
      </c>
    </row>
    <row r="2915" spans="1:7" s="65" customFormat="1" x14ac:dyDescent="0.25">
      <c r="A2915" s="65">
        <v>291.200000000003</v>
      </c>
      <c r="B2915" s="2">
        <v>0</v>
      </c>
      <c r="C2915" s="2">
        <v>0</v>
      </c>
      <c r="D2915" s="2">
        <v>0</v>
      </c>
      <c r="E2915" s="2">
        <v>0</v>
      </c>
      <c r="F2915" s="2">
        <v>0</v>
      </c>
      <c r="G2915" s="2">
        <v>0</v>
      </c>
    </row>
    <row r="2916" spans="1:7" s="65" customFormat="1" x14ac:dyDescent="0.25">
      <c r="A2916" s="65">
        <v>291.30000000000302</v>
      </c>
      <c r="B2916" s="2">
        <v>0</v>
      </c>
      <c r="C2916" s="2">
        <v>0</v>
      </c>
      <c r="D2916" s="2">
        <v>0</v>
      </c>
      <c r="E2916" s="2">
        <v>0</v>
      </c>
      <c r="F2916" s="2">
        <v>0</v>
      </c>
      <c r="G2916" s="2">
        <v>0</v>
      </c>
    </row>
    <row r="2917" spans="1:7" s="65" customFormat="1" x14ac:dyDescent="0.25">
      <c r="A2917" s="65">
        <v>291.40000000000299</v>
      </c>
      <c r="B2917" s="2">
        <v>0</v>
      </c>
      <c r="C2917" s="2">
        <v>0</v>
      </c>
      <c r="D2917" s="2">
        <v>0</v>
      </c>
      <c r="E2917" s="2">
        <v>0</v>
      </c>
      <c r="F2917" s="2">
        <v>0</v>
      </c>
      <c r="G2917" s="2">
        <v>0</v>
      </c>
    </row>
    <row r="2918" spans="1:7" s="65" customFormat="1" x14ac:dyDescent="0.25">
      <c r="A2918" s="65">
        <v>291.50000000000301</v>
      </c>
      <c r="B2918" s="2">
        <v>0</v>
      </c>
      <c r="C2918" s="2">
        <v>0</v>
      </c>
      <c r="D2918" s="2">
        <v>0</v>
      </c>
      <c r="E2918" s="2">
        <v>0</v>
      </c>
      <c r="F2918" s="2">
        <v>0</v>
      </c>
      <c r="G2918" s="2">
        <v>0</v>
      </c>
    </row>
    <row r="2919" spans="1:7" s="65" customFormat="1" x14ac:dyDescent="0.25">
      <c r="A2919" s="65">
        <v>291.60000000000298</v>
      </c>
      <c r="B2919" s="2">
        <v>0</v>
      </c>
      <c r="C2919" s="2">
        <v>0</v>
      </c>
      <c r="D2919" s="2">
        <v>0</v>
      </c>
      <c r="E2919" s="2">
        <v>0</v>
      </c>
      <c r="F2919" s="2">
        <v>0</v>
      </c>
      <c r="G2919" s="2">
        <v>0</v>
      </c>
    </row>
    <row r="2920" spans="1:7" s="65" customFormat="1" x14ac:dyDescent="0.25">
      <c r="A2920" s="65">
        <v>291.700000000003</v>
      </c>
      <c r="B2920" s="2">
        <v>0</v>
      </c>
      <c r="C2920" s="2">
        <v>0</v>
      </c>
      <c r="D2920" s="2">
        <v>0</v>
      </c>
      <c r="E2920" s="2">
        <v>0</v>
      </c>
      <c r="F2920" s="2">
        <v>0</v>
      </c>
      <c r="G2920" s="2">
        <v>0</v>
      </c>
    </row>
    <row r="2921" spans="1:7" s="65" customFormat="1" x14ac:dyDescent="0.25">
      <c r="A2921" s="65">
        <v>291.80000000000302</v>
      </c>
      <c r="B2921" s="2">
        <v>0</v>
      </c>
      <c r="C2921" s="2">
        <v>0</v>
      </c>
      <c r="D2921" s="2">
        <v>0</v>
      </c>
      <c r="E2921" s="2">
        <v>0</v>
      </c>
      <c r="F2921" s="2">
        <v>0</v>
      </c>
      <c r="G2921" s="2">
        <v>0</v>
      </c>
    </row>
    <row r="2922" spans="1:7" s="65" customFormat="1" x14ac:dyDescent="0.25">
      <c r="A2922" s="65">
        <v>291.90000000000299</v>
      </c>
      <c r="B2922" s="2">
        <v>0</v>
      </c>
      <c r="C2922" s="2">
        <v>0</v>
      </c>
      <c r="D2922" s="2">
        <v>0</v>
      </c>
      <c r="E2922" s="2">
        <v>0</v>
      </c>
      <c r="F2922" s="2">
        <v>0</v>
      </c>
      <c r="G2922" s="2">
        <v>0</v>
      </c>
    </row>
    <row r="2923" spans="1:7" s="65" customFormat="1" x14ac:dyDescent="0.25">
      <c r="A2923" s="65">
        <v>292.00000000000301</v>
      </c>
      <c r="B2923" s="2">
        <v>0</v>
      </c>
      <c r="C2923" s="2">
        <v>0</v>
      </c>
      <c r="D2923" s="2">
        <v>0</v>
      </c>
      <c r="E2923" s="2">
        <v>0</v>
      </c>
      <c r="F2923" s="2">
        <v>0</v>
      </c>
      <c r="G2923" s="2">
        <v>0</v>
      </c>
    </row>
    <row r="2924" spans="1:7" s="65" customFormat="1" x14ac:dyDescent="0.25">
      <c r="A2924" s="65">
        <v>292.10000000000298</v>
      </c>
      <c r="B2924" s="2">
        <v>0</v>
      </c>
      <c r="C2924" s="2">
        <v>0</v>
      </c>
      <c r="D2924" s="2">
        <v>0</v>
      </c>
      <c r="E2924" s="2">
        <v>0</v>
      </c>
      <c r="F2924" s="2">
        <v>0</v>
      </c>
      <c r="G2924" s="2">
        <v>0</v>
      </c>
    </row>
    <row r="2925" spans="1:7" s="65" customFormat="1" x14ac:dyDescent="0.25">
      <c r="A2925" s="65">
        <v>292.200000000003</v>
      </c>
      <c r="B2925" s="2">
        <v>0</v>
      </c>
      <c r="C2925" s="2">
        <v>0</v>
      </c>
      <c r="D2925" s="2">
        <v>0</v>
      </c>
      <c r="E2925" s="2">
        <v>0</v>
      </c>
      <c r="F2925" s="2">
        <v>0</v>
      </c>
      <c r="G2925" s="2">
        <v>0</v>
      </c>
    </row>
    <row r="2926" spans="1:7" s="65" customFormat="1" x14ac:dyDescent="0.25">
      <c r="A2926" s="65">
        <v>292.30000000000302</v>
      </c>
      <c r="B2926" s="2">
        <v>0</v>
      </c>
      <c r="C2926" s="2">
        <v>0</v>
      </c>
      <c r="D2926" s="2">
        <v>0</v>
      </c>
      <c r="E2926" s="2">
        <v>0</v>
      </c>
      <c r="F2926" s="2">
        <v>0</v>
      </c>
      <c r="G2926" s="2">
        <v>0</v>
      </c>
    </row>
    <row r="2927" spans="1:7" s="65" customFormat="1" x14ac:dyDescent="0.25">
      <c r="A2927" s="65">
        <v>292.40000000000299</v>
      </c>
      <c r="B2927" s="2">
        <v>0</v>
      </c>
      <c r="C2927" s="2">
        <v>0</v>
      </c>
      <c r="D2927" s="2">
        <v>0</v>
      </c>
      <c r="E2927" s="2">
        <v>0</v>
      </c>
      <c r="F2927" s="2">
        <v>0</v>
      </c>
      <c r="G2927" s="2">
        <v>0</v>
      </c>
    </row>
    <row r="2928" spans="1:7" s="65" customFormat="1" x14ac:dyDescent="0.25">
      <c r="A2928" s="65">
        <v>292.50000000000301</v>
      </c>
      <c r="B2928" s="2">
        <v>0</v>
      </c>
      <c r="C2928" s="2">
        <v>0</v>
      </c>
      <c r="D2928" s="2">
        <v>0</v>
      </c>
      <c r="E2928" s="2">
        <v>0</v>
      </c>
      <c r="F2928" s="2">
        <v>0</v>
      </c>
      <c r="G2928" s="2">
        <v>0</v>
      </c>
    </row>
    <row r="2929" spans="1:7" s="65" customFormat="1" x14ac:dyDescent="0.25">
      <c r="A2929" s="65">
        <v>292.60000000000298</v>
      </c>
      <c r="B2929" s="2">
        <v>0</v>
      </c>
      <c r="C2929" s="2">
        <v>0</v>
      </c>
      <c r="D2929" s="2">
        <v>0</v>
      </c>
      <c r="E2929" s="2">
        <v>0</v>
      </c>
      <c r="F2929" s="2">
        <v>0</v>
      </c>
      <c r="G2929" s="2">
        <v>0</v>
      </c>
    </row>
    <row r="2930" spans="1:7" s="65" customFormat="1" x14ac:dyDescent="0.25">
      <c r="A2930" s="65">
        <v>292.700000000003</v>
      </c>
      <c r="B2930" s="2">
        <v>0</v>
      </c>
      <c r="C2930" s="2">
        <v>0</v>
      </c>
      <c r="D2930" s="2">
        <v>0</v>
      </c>
      <c r="E2930" s="2">
        <v>0</v>
      </c>
      <c r="F2930" s="2">
        <v>0</v>
      </c>
      <c r="G2930" s="2">
        <v>0</v>
      </c>
    </row>
    <row r="2931" spans="1:7" s="65" customFormat="1" x14ac:dyDescent="0.25">
      <c r="A2931" s="65">
        <v>292.80000000000302</v>
      </c>
      <c r="B2931" s="2">
        <v>0</v>
      </c>
      <c r="C2931" s="2">
        <v>0</v>
      </c>
      <c r="D2931" s="2">
        <v>0</v>
      </c>
      <c r="E2931" s="2">
        <v>0</v>
      </c>
      <c r="F2931" s="2">
        <v>0</v>
      </c>
      <c r="G2931" s="2">
        <v>0</v>
      </c>
    </row>
    <row r="2932" spans="1:7" s="65" customFormat="1" x14ac:dyDescent="0.25">
      <c r="A2932" s="65">
        <v>292.90000000000299</v>
      </c>
      <c r="B2932" s="2">
        <v>0</v>
      </c>
      <c r="C2932" s="2">
        <v>0</v>
      </c>
      <c r="D2932" s="2">
        <v>0</v>
      </c>
      <c r="E2932" s="2">
        <v>0</v>
      </c>
      <c r="F2932" s="2">
        <v>0</v>
      </c>
      <c r="G2932" s="2">
        <v>0</v>
      </c>
    </row>
    <row r="2933" spans="1:7" s="65" customFormat="1" x14ac:dyDescent="0.25">
      <c r="A2933" s="65">
        <v>293.00000000000301</v>
      </c>
      <c r="B2933" s="2">
        <v>0</v>
      </c>
      <c r="C2933" s="2">
        <v>0</v>
      </c>
      <c r="D2933" s="2">
        <v>0</v>
      </c>
      <c r="E2933" s="2">
        <v>0</v>
      </c>
      <c r="F2933" s="2">
        <v>0</v>
      </c>
      <c r="G2933" s="2">
        <v>0</v>
      </c>
    </row>
    <row r="2934" spans="1:7" s="65" customFormat="1" x14ac:dyDescent="0.25">
      <c r="A2934" s="65">
        <v>293.10000000000298</v>
      </c>
      <c r="B2934" s="2">
        <v>0</v>
      </c>
      <c r="C2934" s="2">
        <v>0</v>
      </c>
      <c r="D2934" s="2">
        <v>0</v>
      </c>
      <c r="E2934" s="2">
        <v>0</v>
      </c>
      <c r="F2934" s="2">
        <v>0</v>
      </c>
      <c r="G2934" s="2">
        <v>0</v>
      </c>
    </row>
    <row r="2935" spans="1:7" s="65" customFormat="1" x14ac:dyDescent="0.25">
      <c r="A2935" s="65">
        <v>293.200000000003</v>
      </c>
      <c r="B2935" s="2">
        <v>0</v>
      </c>
      <c r="C2935" s="2">
        <v>0</v>
      </c>
      <c r="D2935" s="2">
        <v>0</v>
      </c>
      <c r="E2935" s="2">
        <v>0</v>
      </c>
      <c r="F2935" s="2">
        <v>0</v>
      </c>
      <c r="G2935" s="2">
        <v>0</v>
      </c>
    </row>
    <row r="2936" spans="1:7" s="65" customFormat="1" x14ac:dyDescent="0.25">
      <c r="A2936" s="65">
        <v>293.30000000000302</v>
      </c>
      <c r="B2936" s="2">
        <v>0</v>
      </c>
      <c r="C2936" s="2">
        <v>0</v>
      </c>
      <c r="D2936" s="2">
        <v>0</v>
      </c>
      <c r="E2936" s="2">
        <v>0</v>
      </c>
      <c r="F2936" s="2">
        <v>0</v>
      </c>
      <c r="G2936" s="2">
        <v>0</v>
      </c>
    </row>
    <row r="2937" spans="1:7" s="65" customFormat="1" x14ac:dyDescent="0.25">
      <c r="A2937" s="65">
        <v>293.40000000000299</v>
      </c>
      <c r="B2937" s="2">
        <v>0</v>
      </c>
      <c r="C2937" s="2">
        <v>0</v>
      </c>
      <c r="D2937" s="2">
        <v>0</v>
      </c>
      <c r="E2937" s="2">
        <v>0</v>
      </c>
      <c r="F2937" s="2">
        <v>0</v>
      </c>
      <c r="G2937" s="2">
        <v>0</v>
      </c>
    </row>
    <row r="2938" spans="1:7" s="65" customFormat="1" x14ac:dyDescent="0.25">
      <c r="A2938" s="65">
        <v>293.50000000000301</v>
      </c>
      <c r="B2938" s="2">
        <v>0</v>
      </c>
      <c r="C2938" s="2">
        <v>0</v>
      </c>
      <c r="D2938" s="2">
        <v>0</v>
      </c>
      <c r="E2938" s="2">
        <v>0</v>
      </c>
      <c r="F2938" s="2">
        <v>0</v>
      </c>
      <c r="G2938" s="2">
        <v>0</v>
      </c>
    </row>
    <row r="2939" spans="1:7" s="65" customFormat="1" x14ac:dyDescent="0.25">
      <c r="A2939" s="65">
        <v>293.60000000000298</v>
      </c>
      <c r="B2939" s="2">
        <v>0</v>
      </c>
      <c r="C2939" s="2">
        <v>0</v>
      </c>
      <c r="D2939" s="2">
        <v>0</v>
      </c>
      <c r="E2939" s="2">
        <v>0</v>
      </c>
      <c r="F2939" s="2">
        <v>0</v>
      </c>
      <c r="G2939" s="2">
        <v>0</v>
      </c>
    </row>
    <row r="2940" spans="1:7" s="65" customFormat="1" x14ac:dyDescent="0.25">
      <c r="A2940" s="65">
        <v>293.700000000003</v>
      </c>
      <c r="B2940" s="2">
        <v>0</v>
      </c>
      <c r="C2940" s="2">
        <v>0</v>
      </c>
      <c r="D2940" s="2">
        <v>0</v>
      </c>
      <c r="E2940" s="2">
        <v>0</v>
      </c>
      <c r="F2940" s="2">
        <v>0</v>
      </c>
      <c r="G2940" s="2">
        <v>0</v>
      </c>
    </row>
    <row r="2941" spans="1:7" s="65" customFormat="1" x14ac:dyDescent="0.25">
      <c r="A2941" s="65">
        <v>293.80000000000302</v>
      </c>
      <c r="B2941" s="2">
        <v>0</v>
      </c>
      <c r="C2941" s="2">
        <v>0</v>
      </c>
      <c r="D2941" s="2">
        <v>0</v>
      </c>
      <c r="E2941" s="2">
        <v>0</v>
      </c>
      <c r="F2941" s="2">
        <v>0</v>
      </c>
      <c r="G2941" s="2">
        <v>0</v>
      </c>
    </row>
    <row r="2942" spans="1:7" s="65" customFormat="1" x14ac:dyDescent="0.25">
      <c r="A2942" s="65">
        <v>293.90000000000299</v>
      </c>
      <c r="B2942" s="2">
        <v>0</v>
      </c>
      <c r="C2942" s="2">
        <v>0</v>
      </c>
      <c r="D2942" s="2">
        <v>0</v>
      </c>
      <c r="E2942" s="2">
        <v>0</v>
      </c>
      <c r="F2942" s="2">
        <v>0</v>
      </c>
      <c r="G2942" s="2">
        <v>0</v>
      </c>
    </row>
    <row r="2943" spans="1:7" s="65" customFormat="1" x14ac:dyDescent="0.25">
      <c r="A2943" s="65">
        <v>294.00000000000301</v>
      </c>
      <c r="B2943" s="2">
        <v>0</v>
      </c>
      <c r="C2943" s="2">
        <v>0</v>
      </c>
      <c r="D2943" s="2">
        <v>0</v>
      </c>
      <c r="E2943" s="2">
        <v>0</v>
      </c>
      <c r="F2943" s="2">
        <v>0</v>
      </c>
      <c r="G2943" s="2">
        <v>0</v>
      </c>
    </row>
    <row r="2944" spans="1:7" s="65" customFormat="1" x14ac:dyDescent="0.25">
      <c r="A2944" s="65">
        <v>294.10000000000298</v>
      </c>
      <c r="B2944" s="2">
        <v>0</v>
      </c>
      <c r="C2944" s="2">
        <v>0</v>
      </c>
      <c r="D2944" s="2">
        <v>0</v>
      </c>
      <c r="E2944" s="2">
        <v>0</v>
      </c>
      <c r="F2944" s="2">
        <v>0</v>
      </c>
      <c r="G2944" s="2">
        <v>0</v>
      </c>
    </row>
    <row r="2945" spans="1:7" s="65" customFormat="1" x14ac:dyDescent="0.25">
      <c r="A2945" s="65">
        <v>294.200000000003</v>
      </c>
      <c r="B2945" s="2">
        <v>0</v>
      </c>
      <c r="C2945" s="2">
        <v>0</v>
      </c>
      <c r="D2945" s="2">
        <v>0</v>
      </c>
      <c r="E2945" s="2">
        <v>0</v>
      </c>
      <c r="F2945" s="2">
        <v>0</v>
      </c>
      <c r="G2945" s="2">
        <v>0</v>
      </c>
    </row>
    <row r="2946" spans="1:7" s="65" customFormat="1" x14ac:dyDescent="0.25">
      <c r="A2946" s="65">
        <v>294.30000000000302</v>
      </c>
      <c r="B2946" s="2">
        <v>0</v>
      </c>
      <c r="C2946" s="2">
        <v>0</v>
      </c>
      <c r="D2946" s="2">
        <v>0</v>
      </c>
      <c r="E2946" s="2">
        <v>0</v>
      </c>
      <c r="F2946" s="2">
        <v>0</v>
      </c>
      <c r="G2946" s="2">
        <v>0</v>
      </c>
    </row>
    <row r="2947" spans="1:7" s="65" customFormat="1" x14ac:dyDescent="0.25">
      <c r="A2947" s="65">
        <v>294.40000000000299</v>
      </c>
      <c r="B2947" s="2">
        <v>0</v>
      </c>
      <c r="C2947" s="2">
        <v>0</v>
      </c>
      <c r="D2947" s="2">
        <v>0</v>
      </c>
      <c r="E2947" s="2">
        <v>0</v>
      </c>
      <c r="F2947" s="2">
        <v>0</v>
      </c>
      <c r="G2947" s="2">
        <v>0</v>
      </c>
    </row>
    <row r="2948" spans="1:7" s="65" customFormat="1" x14ac:dyDescent="0.25">
      <c r="A2948" s="65">
        <v>294.50000000000301</v>
      </c>
      <c r="B2948" s="2">
        <v>0</v>
      </c>
      <c r="C2948" s="2">
        <v>0</v>
      </c>
      <c r="D2948" s="2">
        <v>0</v>
      </c>
      <c r="E2948" s="2">
        <v>0</v>
      </c>
      <c r="F2948" s="2">
        <v>0</v>
      </c>
      <c r="G2948" s="2">
        <v>0</v>
      </c>
    </row>
    <row r="2949" spans="1:7" s="65" customFormat="1" x14ac:dyDescent="0.25">
      <c r="A2949" s="65">
        <v>294.60000000000298</v>
      </c>
      <c r="B2949" s="2">
        <v>0</v>
      </c>
      <c r="C2949" s="2">
        <v>0</v>
      </c>
      <c r="D2949" s="2">
        <v>0</v>
      </c>
      <c r="E2949" s="2">
        <v>0</v>
      </c>
      <c r="F2949" s="2">
        <v>0</v>
      </c>
      <c r="G2949" s="2">
        <v>0</v>
      </c>
    </row>
    <row r="2950" spans="1:7" s="65" customFormat="1" x14ac:dyDescent="0.25">
      <c r="A2950" s="65">
        <v>294.700000000003</v>
      </c>
      <c r="B2950" s="2">
        <v>0</v>
      </c>
      <c r="C2950" s="2">
        <v>0</v>
      </c>
      <c r="D2950" s="2">
        <v>0</v>
      </c>
      <c r="E2950" s="2">
        <v>0</v>
      </c>
      <c r="F2950" s="2">
        <v>0</v>
      </c>
      <c r="G2950" s="2">
        <v>0</v>
      </c>
    </row>
    <row r="2951" spans="1:7" s="65" customFormat="1" x14ac:dyDescent="0.25">
      <c r="A2951" s="65">
        <v>294.80000000000302</v>
      </c>
      <c r="B2951" s="2">
        <v>0</v>
      </c>
      <c r="C2951" s="2">
        <v>0</v>
      </c>
      <c r="D2951" s="2">
        <v>0</v>
      </c>
      <c r="E2951" s="2">
        <v>0</v>
      </c>
      <c r="F2951" s="2">
        <v>0</v>
      </c>
      <c r="G2951" s="2">
        <v>0</v>
      </c>
    </row>
    <row r="2952" spans="1:7" s="65" customFormat="1" x14ac:dyDescent="0.25">
      <c r="A2952" s="65">
        <v>294.90000000000299</v>
      </c>
      <c r="B2952" s="2">
        <v>0</v>
      </c>
      <c r="C2952" s="2">
        <v>0</v>
      </c>
      <c r="D2952" s="2">
        <v>0</v>
      </c>
      <c r="E2952" s="2">
        <v>0</v>
      </c>
      <c r="F2952" s="2">
        <v>0</v>
      </c>
      <c r="G2952" s="2">
        <v>0</v>
      </c>
    </row>
    <row r="2953" spans="1:7" s="65" customFormat="1" x14ac:dyDescent="0.25">
      <c r="A2953" s="65">
        <v>295.00000000000301</v>
      </c>
      <c r="B2953" s="2">
        <v>0</v>
      </c>
      <c r="C2953" s="2">
        <v>0</v>
      </c>
      <c r="D2953" s="2">
        <v>0</v>
      </c>
      <c r="E2953" s="2">
        <v>0</v>
      </c>
      <c r="F2953" s="2">
        <v>0</v>
      </c>
      <c r="G2953" s="2">
        <v>0</v>
      </c>
    </row>
    <row r="2954" spans="1:7" s="65" customFormat="1" x14ac:dyDescent="0.25">
      <c r="A2954" s="65">
        <v>295.10000000000298</v>
      </c>
      <c r="B2954" s="2">
        <v>0</v>
      </c>
      <c r="C2954" s="2">
        <v>0</v>
      </c>
      <c r="D2954" s="2">
        <v>0</v>
      </c>
      <c r="E2954" s="2">
        <v>0</v>
      </c>
      <c r="F2954" s="2">
        <v>0</v>
      </c>
      <c r="G2954" s="2">
        <v>0</v>
      </c>
    </row>
    <row r="2955" spans="1:7" s="65" customFormat="1" x14ac:dyDescent="0.25">
      <c r="A2955" s="65">
        <v>295.200000000003</v>
      </c>
      <c r="B2955" s="2">
        <v>0</v>
      </c>
      <c r="C2955" s="2">
        <v>0</v>
      </c>
      <c r="D2955" s="2">
        <v>0</v>
      </c>
      <c r="E2955" s="2">
        <v>0</v>
      </c>
      <c r="F2955" s="2">
        <v>0</v>
      </c>
      <c r="G2955" s="2">
        <v>0</v>
      </c>
    </row>
    <row r="2956" spans="1:7" s="65" customFormat="1" x14ac:dyDescent="0.25">
      <c r="A2956" s="65">
        <v>295.30000000000302</v>
      </c>
      <c r="B2956" s="2">
        <v>0</v>
      </c>
      <c r="C2956" s="2">
        <v>0</v>
      </c>
      <c r="D2956" s="2">
        <v>0</v>
      </c>
      <c r="E2956" s="2">
        <v>0</v>
      </c>
      <c r="F2956" s="2">
        <v>0</v>
      </c>
      <c r="G2956" s="2">
        <v>0</v>
      </c>
    </row>
    <row r="2957" spans="1:7" s="65" customFormat="1" x14ac:dyDescent="0.25">
      <c r="A2957" s="65">
        <v>295.40000000000299</v>
      </c>
      <c r="B2957" s="2">
        <v>0</v>
      </c>
      <c r="C2957" s="2">
        <v>0</v>
      </c>
      <c r="D2957" s="2">
        <v>0</v>
      </c>
      <c r="E2957" s="2">
        <v>0</v>
      </c>
      <c r="F2957" s="2">
        <v>0</v>
      </c>
      <c r="G2957" s="2">
        <v>0</v>
      </c>
    </row>
    <row r="2958" spans="1:7" s="65" customFormat="1" x14ac:dyDescent="0.25">
      <c r="A2958" s="65">
        <v>295.50000000000301</v>
      </c>
      <c r="B2958" s="2">
        <v>0</v>
      </c>
      <c r="C2958" s="2">
        <v>0</v>
      </c>
      <c r="D2958" s="2">
        <v>0</v>
      </c>
      <c r="E2958" s="2">
        <v>0</v>
      </c>
      <c r="F2958" s="2">
        <v>0</v>
      </c>
      <c r="G2958" s="2">
        <v>0</v>
      </c>
    </row>
    <row r="2959" spans="1:7" s="65" customFormat="1" x14ac:dyDescent="0.25">
      <c r="A2959" s="65">
        <v>295.60000000000298</v>
      </c>
      <c r="B2959" s="2">
        <v>0</v>
      </c>
      <c r="C2959" s="2">
        <v>0</v>
      </c>
      <c r="D2959" s="2">
        <v>0</v>
      </c>
      <c r="E2959" s="2">
        <v>0</v>
      </c>
      <c r="F2959" s="2">
        <v>0</v>
      </c>
      <c r="G2959" s="2">
        <v>0</v>
      </c>
    </row>
    <row r="2960" spans="1:7" s="65" customFormat="1" x14ac:dyDescent="0.25">
      <c r="A2960" s="65">
        <v>295.700000000003</v>
      </c>
      <c r="B2960" s="2">
        <v>0</v>
      </c>
      <c r="C2960" s="2">
        <v>0</v>
      </c>
      <c r="D2960" s="2">
        <v>0</v>
      </c>
      <c r="E2960" s="2">
        <v>0</v>
      </c>
      <c r="F2960" s="2">
        <v>0</v>
      </c>
      <c r="G2960" s="2">
        <v>0</v>
      </c>
    </row>
    <row r="2961" spans="1:7" s="65" customFormat="1" x14ac:dyDescent="0.25">
      <c r="A2961" s="65">
        <v>295.80000000000302</v>
      </c>
      <c r="B2961" s="2">
        <v>0</v>
      </c>
      <c r="C2961" s="2">
        <v>0</v>
      </c>
      <c r="D2961" s="2">
        <v>0</v>
      </c>
      <c r="E2961" s="2">
        <v>0</v>
      </c>
      <c r="F2961" s="2">
        <v>0</v>
      </c>
      <c r="G2961" s="2">
        <v>0</v>
      </c>
    </row>
    <row r="2962" spans="1:7" s="65" customFormat="1" x14ac:dyDescent="0.25">
      <c r="A2962" s="65">
        <v>295.90000000000299</v>
      </c>
      <c r="B2962" s="2">
        <v>0</v>
      </c>
      <c r="C2962" s="2">
        <v>0</v>
      </c>
      <c r="D2962" s="2">
        <v>0</v>
      </c>
      <c r="E2962" s="2">
        <v>0</v>
      </c>
      <c r="F2962" s="2">
        <v>0</v>
      </c>
      <c r="G2962" s="2">
        <v>0</v>
      </c>
    </row>
    <row r="2963" spans="1:7" s="65" customFormat="1" x14ac:dyDescent="0.25">
      <c r="A2963" s="65">
        <v>296.00000000000301</v>
      </c>
      <c r="B2963" s="2">
        <v>0</v>
      </c>
      <c r="C2963" s="2">
        <v>0</v>
      </c>
      <c r="D2963" s="2">
        <v>0</v>
      </c>
      <c r="E2963" s="2">
        <v>0</v>
      </c>
      <c r="F2963" s="2">
        <v>0</v>
      </c>
      <c r="G2963" s="2">
        <v>0</v>
      </c>
    </row>
    <row r="2964" spans="1:7" s="65" customFormat="1" x14ac:dyDescent="0.25">
      <c r="A2964" s="65">
        <v>296.10000000000298</v>
      </c>
      <c r="B2964" s="2">
        <v>0</v>
      </c>
      <c r="C2964" s="2">
        <v>0</v>
      </c>
      <c r="D2964" s="2">
        <v>0</v>
      </c>
      <c r="E2964" s="2">
        <v>0</v>
      </c>
      <c r="F2964" s="2">
        <v>0</v>
      </c>
      <c r="G2964" s="2">
        <v>0</v>
      </c>
    </row>
    <row r="2965" spans="1:7" s="65" customFormat="1" x14ac:dyDescent="0.25">
      <c r="A2965" s="65">
        <v>296.200000000003</v>
      </c>
      <c r="B2965" s="2">
        <v>0</v>
      </c>
      <c r="C2965" s="2">
        <v>0</v>
      </c>
      <c r="D2965" s="2">
        <v>0</v>
      </c>
      <c r="E2965" s="2">
        <v>0</v>
      </c>
      <c r="F2965" s="2">
        <v>0</v>
      </c>
      <c r="G2965" s="2">
        <v>0</v>
      </c>
    </row>
    <row r="2966" spans="1:7" s="65" customFormat="1" x14ac:dyDescent="0.25">
      <c r="A2966" s="65">
        <v>296.30000000000302</v>
      </c>
      <c r="B2966" s="2">
        <v>0</v>
      </c>
      <c r="C2966" s="2">
        <v>0</v>
      </c>
      <c r="D2966" s="2">
        <v>0</v>
      </c>
      <c r="E2966" s="2">
        <v>0</v>
      </c>
      <c r="F2966" s="2">
        <v>0</v>
      </c>
      <c r="G2966" s="2">
        <v>0</v>
      </c>
    </row>
    <row r="2967" spans="1:7" s="65" customFormat="1" x14ac:dyDescent="0.25">
      <c r="A2967" s="65">
        <v>296.40000000000299</v>
      </c>
      <c r="B2967" s="2">
        <v>0</v>
      </c>
      <c r="C2967" s="2">
        <v>0</v>
      </c>
      <c r="D2967" s="2">
        <v>0</v>
      </c>
      <c r="E2967" s="2">
        <v>0</v>
      </c>
      <c r="F2967" s="2">
        <v>0</v>
      </c>
      <c r="G2967" s="2">
        <v>0</v>
      </c>
    </row>
    <row r="2968" spans="1:7" s="65" customFormat="1" x14ac:dyDescent="0.25">
      <c r="A2968" s="65">
        <v>296.50000000000301</v>
      </c>
      <c r="B2968" s="2">
        <v>0</v>
      </c>
      <c r="C2968" s="2">
        <v>0</v>
      </c>
      <c r="D2968" s="2">
        <v>0</v>
      </c>
      <c r="E2968" s="2">
        <v>0</v>
      </c>
      <c r="F2968" s="2">
        <v>0</v>
      </c>
      <c r="G2968" s="2">
        <v>0</v>
      </c>
    </row>
    <row r="2969" spans="1:7" s="65" customFormat="1" x14ac:dyDescent="0.25">
      <c r="A2969" s="65">
        <v>296.60000000000298</v>
      </c>
      <c r="B2969" s="2">
        <v>0</v>
      </c>
      <c r="C2969" s="2">
        <v>0</v>
      </c>
      <c r="D2969" s="2">
        <v>0</v>
      </c>
      <c r="E2969" s="2">
        <v>0</v>
      </c>
      <c r="F2969" s="2">
        <v>0</v>
      </c>
      <c r="G2969" s="2">
        <v>0</v>
      </c>
    </row>
    <row r="2970" spans="1:7" s="65" customFormat="1" x14ac:dyDescent="0.25">
      <c r="A2970" s="65">
        <v>296.700000000003</v>
      </c>
      <c r="B2970" s="2">
        <v>0</v>
      </c>
      <c r="C2970" s="2">
        <v>0</v>
      </c>
      <c r="D2970" s="2">
        <v>0</v>
      </c>
      <c r="E2970" s="2">
        <v>0</v>
      </c>
      <c r="F2970" s="2">
        <v>0</v>
      </c>
      <c r="G2970" s="2">
        <v>0</v>
      </c>
    </row>
    <row r="2971" spans="1:7" s="65" customFormat="1" x14ac:dyDescent="0.25">
      <c r="A2971" s="65">
        <v>296.80000000000302</v>
      </c>
      <c r="B2971" s="2">
        <v>0</v>
      </c>
      <c r="C2971" s="2">
        <v>0</v>
      </c>
      <c r="D2971" s="2">
        <v>0</v>
      </c>
      <c r="E2971" s="2">
        <v>0</v>
      </c>
      <c r="F2971" s="2">
        <v>0</v>
      </c>
      <c r="G2971" s="2">
        <v>0</v>
      </c>
    </row>
    <row r="2972" spans="1:7" s="65" customFormat="1" x14ac:dyDescent="0.25">
      <c r="A2972" s="65">
        <v>296.90000000000299</v>
      </c>
      <c r="B2972" s="2">
        <v>0</v>
      </c>
      <c r="C2972" s="2">
        <v>0</v>
      </c>
      <c r="D2972" s="2">
        <v>0</v>
      </c>
      <c r="E2972" s="2">
        <v>0</v>
      </c>
      <c r="F2972" s="2">
        <v>0</v>
      </c>
      <c r="G2972" s="2">
        <v>0</v>
      </c>
    </row>
    <row r="2973" spans="1:7" s="65" customFormat="1" x14ac:dyDescent="0.25">
      <c r="A2973" s="65">
        <v>297.00000000000301</v>
      </c>
      <c r="B2973" s="2">
        <v>0</v>
      </c>
      <c r="C2973" s="2">
        <v>0</v>
      </c>
      <c r="D2973" s="2">
        <v>0</v>
      </c>
      <c r="E2973" s="2">
        <v>0</v>
      </c>
      <c r="F2973" s="2">
        <v>0</v>
      </c>
      <c r="G2973" s="2">
        <v>0</v>
      </c>
    </row>
    <row r="2974" spans="1:7" s="65" customFormat="1" x14ac:dyDescent="0.25">
      <c r="A2974" s="65">
        <v>297.10000000000298</v>
      </c>
      <c r="B2974" s="2">
        <v>0</v>
      </c>
      <c r="C2974" s="2">
        <v>0</v>
      </c>
      <c r="D2974" s="2">
        <v>0</v>
      </c>
      <c r="E2974" s="2">
        <v>0</v>
      </c>
      <c r="F2974" s="2">
        <v>0</v>
      </c>
      <c r="G2974" s="2">
        <v>0</v>
      </c>
    </row>
    <row r="2975" spans="1:7" s="65" customFormat="1" x14ac:dyDescent="0.25">
      <c r="A2975" s="65">
        <v>297.200000000003</v>
      </c>
      <c r="B2975" s="2">
        <v>0</v>
      </c>
      <c r="C2975" s="2">
        <v>0</v>
      </c>
      <c r="D2975" s="2">
        <v>0</v>
      </c>
      <c r="E2975" s="2">
        <v>0</v>
      </c>
      <c r="F2975" s="2">
        <v>0</v>
      </c>
      <c r="G2975" s="2">
        <v>0</v>
      </c>
    </row>
    <row r="2976" spans="1:7" s="65" customFormat="1" x14ac:dyDescent="0.25">
      <c r="A2976" s="65">
        <v>297.30000000000302</v>
      </c>
      <c r="B2976" s="2">
        <v>0</v>
      </c>
      <c r="C2976" s="2">
        <v>0</v>
      </c>
      <c r="D2976" s="2">
        <v>0</v>
      </c>
      <c r="E2976" s="2">
        <v>0</v>
      </c>
      <c r="F2976" s="2">
        <v>0</v>
      </c>
      <c r="G2976" s="2">
        <v>0</v>
      </c>
    </row>
    <row r="2977" spans="1:7" s="65" customFormat="1" x14ac:dyDescent="0.25">
      <c r="A2977" s="65">
        <v>297.40000000000299</v>
      </c>
      <c r="B2977" s="2">
        <v>0</v>
      </c>
      <c r="C2977" s="2">
        <v>0</v>
      </c>
      <c r="D2977" s="2">
        <v>0</v>
      </c>
      <c r="E2977" s="2">
        <v>0</v>
      </c>
      <c r="F2977" s="2">
        <v>0</v>
      </c>
      <c r="G2977" s="2">
        <v>0</v>
      </c>
    </row>
    <row r="2978" spans="1:7" s="65" customFormat="1" x14ac:dyDescent="0.25">
      <c r="A2978" s="65">
        <v>297.50000000000301</v>
      </c>
      <c r="B2978" s="2">
        <v>0</v>
      </c>
      <c r="C2978" s="2">
        <v>0</v>
      </c>
      <c r="D2978" s="2">
        <v>0</v>
      </c>
      <c r="E2978" s="2">
        <v>0</v>
      </c>
      <c r="F2978" s="2">
        <v>0</v>
      </c>
      <c r="G2978" s="2">
        <v>0</v>
      </c>
    </row>
    <row r="2979" spans="1:7" s="65" customFormat="1" x14ac:dyDescent="0.25">
      <c r="A2979" s="65">
        <v>297.60000000000298</v>
      </c>
      <c r="B2979" s="2">
        <v>0</v>
      </c>
      <c r="C2979" s="2">
        <v>0</v>
      </c>
      <c r="D2979" s="2">
        <v>0</v>
      </c>
      <c r="E2979" s="2">
        <v>0</v>
      </c>
      <c r="F2979" s="2">
        <v>0</v>
      </c>
      <c r="G2979" s="2">
        <v>0</v>
      </c>
    </row>
    <row r="2980" spans="1:7" s="65" customFormat="1" x14ac:dyDescent="0.25">
      <c r="A2980" s="65">
        <v>297.700000000003</v>
      </c>
      <c r="B2980" s="2">
        <v>0</v>
      </c>
      <c r="C2980" s="2">
        <v>0</v>
      </c>
      <c r="D2980" s="2">
        <v>0</v>
      </c>
      <c r="E2980" s="2">
        <v>0</v>
      </c>
      <c r="F2980" s="2">
        <v>0</v>
      </c>
      <c r="G2980" s="2">
        <v>0</v>
      </c>
    </row>
    <row r="2981" spans="1:7" s="65" customFormat="1" x14ac:dyDescent="0.25">
      <c r="A2981" s="65">
        <v>297.80000000000302</v>
      </c>
      <c r="B2981" s="2">
        <v>0</v>
      </c>
      <c r="C2981" s="2">
        <v>0</v>
      </c>
      <c r="D2981" s="2">
        <v>0</v>
      </c>
      <c r="E2981" s="2">
        <v>0</v>
      </c>
      <c r="F2981" s="2">
        <v>0</v>
      </c>
      <c r="G2981" s="2">
        <v>0</v>
      </c>
    </row>
    <row r="2982" spans="1:7" s="65" customFormat="1" x14ac:dyDescent="0.25">
      <c r="A2982" s="65">
        <v>297.90000000000299</v>
      </c>
      <c r="B2982" s="2">
        <v>0</v>
      </c>
      <c r="C2982" s="2">
        <v>0</v>
      </c>
      <c r="D2982" s="2">
        <v>0</v>
      </c>
      <c r="E2982" s="2">
        <v>0</v>
      </c>
      <c r="F2982" s="2">
        <v>0</v>
      </c>
      <c r="G2982" s="2">
        <v>0</v>
      </c>
    </row>
    <row r="2983" spans="1:7" s="65" customFormat="1" x14ac:dyDescent="0.25">
      <c r="A2983" s="65">
        <v>298.00000000000301</v>
      </c>
      <c r="B2983" s="2">
        <v>0</v>
      </c>
      <c r="C2983" s="2">
        <v>0</v>
      </c>
      <c r="D2983" s="2">
        <v>0</v>
      </c>
      <c r="E2983" s="2">
        <v>0</v>
      </c>
      <c r="F2983" s="2">
        <v>0</v>
      </c>
      <c r="G2983" s="2">
        <v>0</v>
      </c>
    </row>
    <row r="2984" spans="1:7" s="65" customFormat="1" x14ac:dyDescent="0.25">
      <c r="A2984" s="65">
        <v>298.10000000000298</v>
      </c>
      <c r="B2984" s="2">
        <v>0</v>
      </c>
      <c r="C2984" s="2">
        <v>0</v>
      </c>
      <c r="D2984" s="2">
        <v>0</v>
      </c>
      <c r="E2984" s="2">
        <v>0</v>
      </c>
      <c r="F2984" s="2">
        <v>0</v>
      </c>
      <c r="G2984" s="2">
        <v>0</v>
      </c>
    </row>
    <row r="2985" spans="1:7" s="65" customFormat="1" x14ac:dyDescent="0.25">
      <c r="A2985" s="65">
        <v>298.200000000003</v>
      </c>
      <c r="B2985" s="2">
        <v>0</v>
      </c>
      <c r="C2985" s="2">
        <v>0</v>
      </c>
      <c r="D2985" s="2">
        <v>0</v>
      </c>
      <c r="E2985" s="2">
        <v>0</v>
      </c>
      <c r="F2985" s="2">
        <v>0</v>
      </c>
      <c r="G2985" s="2">
        <v>0</v>
      </c>
    </row>
    <row r="2986" spans="1:7" s="65" customFormat="1" x14ac:dyDescent="0.25">
      <c r="A2986" s="65">
        <v>298.30000000000302</v>
      </c>
      <c r="B2986" s="2">
        <v>0</v>
      </c>
      <c r="C2986" s="2">
        <v>0</v>
      </c>
      <c r="D2986" s="2">
        <v>0</v>
      </c>
      <c r="E2986" s="2">
        <v>0</v>
      </c>
      <c r="F2986" s="2">
        <v>0</v>
      </c>
      <c r="G2986" s="2">
        <v>0</v>
      </c>
    </row>
    <row r="2987" spans="1:7" s="65" customFormat="1" x14ac:dyDescent="0.25">
      <c r="A2987" s="65">
        <v>298.40000000000299</v>
      </c>
      <c r="B2987" s="2">
        <v>0</v>
      </c>
      <c r="C2987" s="2">
        <v>0</v>
      </c>
      <c r="D2987" s="2">
        <v>0</v>
      </c>
      <c r="E2987" s="2">
        <v>0</v>
      </c>
      <c r="F2987" s="2">
        <v>0</v>
      </c>
      <c r="G2987" s="2">
        <v>0</v>
      </c>
    </row>
    <row r="2988" spans="1:7" s="65" customFormat="1" x14ac:dyDescent="0.25">
      <c r="A2988" s="65">
        <v>298.50000000000301</v>
      </c>
      <c r="B2988" s="2">
        <v>0</v>
      </c>
      <c r="C2988" s="2">
        <v>0</v>
      </c>
      <c r="D2988" s="2">
        <v>0</v>
      </c>
      <c r="E2988" s="2">
        <v>0</v>
      </c>
      <c r="F2988" s="2">
        <v>0</v>
      </c>
      <c r="G2988" s="2">
        <v>0</v>
      </c>
    </row>
    <row r="2989" spans="1:7" s="65" customFormat="1" x14ac:dyDescent="0.25">
      <c r="A2989" s="65">
        <v>298.60000000000298</v>
      </c>
      <c r="B2989" s="2">
        <v>0</v>
      </c>
      <c r="C2989" s="2">
        <v>0</v>
      </c>
      <c r="D2989" s="2">
        <v>0</v>
      </c>
      <c r="E2989" s="2">
        <v>0</v>
      </c>
      <c r="F2989" s="2">
        <v>0</v>
      </c>
      <c r="G2989" s="2">
        <v>0</v>
      </c>
    </row>
    <row r="2990" spans="1:7" s="65" customFormat="1" x14ac:dyDescent="0.25">
      <c r="A2990" s="65">
        <v>298.700000000003</v>
      </c>
      <c r="B2990" s="2">
        <v>0</v>
      </c>
      <c r="C2990" s="2">
        <v>0</v>
      </c>
      <c r="D2990" s="2">
        <v>0</v>
      </c>
      <c r="E2990" s="2">
        <v>0</v>
      </c>
      <c r="F2990" s="2">
        <v>0</v>
      </c>
      <c r="G2990" s="2">
        <v>0</v>
      </c>
    </row>
    <row r="2991" spans="1:7" s="65" customFormat="1" x14ac:dyDescent="0.25">
      <c r="A2991" s="65">
        <v>298.80000000000302</v>
      </c>
      <c r="B2991" s="2">
        <v>0</v>
      </c>
      <c r="C2991" s="2">
        <v>0</v>
      </c>
      <c r="D2991" s="2">
        <v>0</v>
      </c>
      <c r="E2991" s="2">
        <v>0</v>
      </c>
      <c r="F2991" s="2">
        <v>0</v>
      </c>
      <c r="G2991" s="2">
        <v>0</v>
      </c>
    </row>
    <row r="2992" spans="1:7" s="65" customFormat="1" x14ac:dyDescent="0.25">
      <c r="A2992" s="65">
        <v>298.90000000000299</v>
      </c>
      <c r="B2992" s="2">
        <v>0</v>
      </c>
      <c r="C2992" s="2">
        <v>0</v>
      </c>
      <c r="D2992" s="2">
        <v>0</v>
      </c>
      <c r="E2992" s="2">
        <v>0</v>
      </c>
      <c r="F2992" s="2">
        <v>0</v>
      </c>
      <c r="G2992" s="2">
        <v>0</v>
      </c>
    </row>
    <row r="2993" spans="1:7" s="65" customFormat="1" x14ac:dyDescent="0.25">
      <c r="A2993" s="65">
        <v>299.00000000000301</v>
      </c>
      <c r="B2993" s="2">
        <v>0</v>
      </c>
      <c r="C2993" s="2">
        <v>0</v>
      </c>
      <c r="D2993" s="2">
        <v>0</v>
      </c>
      <c r="E2993" s="2">
        <v>0</v>
      </c>
      <c r="F2993" s="2">
        <v>0</v>
      </c>
      <c r="G2993" s="2">
        <v>0</v>
      </c>
    </row>
    <row r="2994" spans="1:7" s="65" customFormat="1" x14ac:dyDescent="0.25">
      <c r="A2994" s="65">
        <v>299.10000000000298</v>
      </c>
      <c r="B2994" s="2">
        <v>0</v>
      </c>
      <c r="C2994" s="2">
        <v>0</v>
      </c>
      <c r="D2994" s="2">
        <v>0</v>
      </c>
      <c r="E2994" s="2">
        <v>0</v>
      </c>
      <c r="F2994" s="2">
        <v>0</v>
      </c>
      <c r="G2994" s="2">
        <v>0</v>
      </c>
    </row>
    <row r="2995" spans="1:7" s="65" customFormat="1" x14ac:dyDescent="0.25">
      <c r="A2995" s="65">
        <v>299.200000000003</v>
      </c>
      <c r="B2995" s="2">
        <v>0</v>
      </c>
      <c r="C2995" s="2">
        <v>0</v>
      </c>
      <c r="D2995" s="2">
        <v>0</v>
      </c>
      <c r="E2995" s="2">
        <v>0</v>
      </c>
      <c r="F2995" s="2">
        <v>0</v>
      </c>
      <c r="G2995" s="2">
        <v>0</v>
      </c>
    </row>
    <row r="2996" spans="1:7" s="65" customFormat="1" x14ac:dyDescent="0.25">
      <c r="A2996" s="65">
        <v>299.30000000000302</v>
      </c>
      <c r="B2996" s="2">
        <v>0</v>
      </c>
      <c r="C2996" s="2">
        <v>0</v>
      </c>
      <c r="D2996" s="2">
        <v>0</v>
      </c>
      <c r="E2996" s="2">
        <v>0</v>
      </c>
      <c r="F2996" s="2">
        <v>0</v>
      </c>
      <c r="G2996" s="2">
        <v>0</v>
      </c>
    </row>
    <row r="2997" spans="1:7" s="65" customFormat="1" x14ac:dyDescent="0.25">
      <c r="A2997" s="65">
        <v>299.40000000000299</v>
      </c>
      <c r="B2997" s="2">
        <v>0</v>
      </c>
      <c r="C2997" s="2">
        <v>0</v>
      </c>
      <c r="D2997" s="2">
        <v>0</v>
      </c>
      <c r="E2997" s="2">
        <v>0</v>
      </c>
      <c r="F2997" s="2">
        <v>0</v>
      </c>
      <c r="G2997" s="2">
        <v>0</v>
      </c>
    </row>
    <row r="2998" spans="1:7" s="65" customFormat="1" x14ac:dyDescent="0.25">
      <c r="A2998" s="65">
        <v>299.50000000000301</v>
      </c>
      <c r="B2998" s="2">
        <v>0</v>
      </c>
      <c r="C2998" s="2">
        <v>0</v>
      </c>
      <c r="D2998" s="2">
        <v>0</v>
      </c>
      <c r="E2998" s="2">
        <v>0</v>
      </c>
      <c r="F2998" s="2">
        <v>0</v>
      </c>
      <c r="G2998" s="2">
        <v>0</v>
      </c>
    </row>
    <row r="2999" spans="1:7" s="65" customFormat="1" x14ac:dyDescent="0.25">
      <c r="A2999" s="65">
        <v>299.60000000000298</v>
      </c>
      <c r="B2999" s="2">
        <v>0</v>
      </c>
      <c r="C2999" s="2">
        <v>0</v>
      </c>
      <c r="D2999" s="2">
        <v>0</v>
      </c>
      <c r="E2999" s="2">
        <v>0</v>
      </c>
      <c r="F2999" s="2">
        <v>0</v>
      </c>
      <c r="G2999" s="2">
        <v>0</v>
      </c>
    </row>
    <row r="3000" spans="1:7" s="65" customFormat="1" x14ac:dyDescent="0.25">
      <c r="A3000" s="65">
        <v>299.700000000003</v>
      </c>
      <c r="B3000" s="2">
        <v>0</v>
      </c>
      <c r="C3000" s="2">
        <v>0</v>
      </c>
      <c r="D3000" s="2">
        <v>0</v>
      </c>
      <c r="E3000" s="2">
        <v>0</v>
      </c>
      <c r="F3000" s="2">
        <v>0</v>
      </c>
      <c r="G3000" s="2">
        <v>0</v>
      </c>
    </row>
    <row r="3001" spans="1:7" s="65" customFormat="1" x14ac:dyDescent="0.25">
      <c r="A3001" s="65">
        <v>299.80000000000302</v>
      </c>
      <c r="B3001" s="2">
        <v>0</v>
      </c>
      <c r="C3001" s="2">
        <v>0</v>
      </c>
      <c r="D3001" s="2">
        <v>0</v>
      </c>
      <c r="E3001" s="2">
        <v>0</v>
      </c>
      <c r="F3001" s="2">
        <v>0</v>
      </c>
      <c r="G3001" s="2">
        <v>0</v>
      </c>
    </row>
    <row r="3002" spans="1:7" s="65" customFormat="1" x14ac:dyDescent="0.25">
      <c r="A3002" s="65">
        <v>299.90000000000299</v>
      </c>
      <c r="B3002" s="2">
        <v>0</v>
      </c>
      <c r="C3002" s="2">
        <v>0</v>
      </c>
      <c r="D3002" s="2">
        <v>0</v>
      </c>
      <c r="E3002" s="2">
        <v>0</v>
      </c>
      <c r="F3002" s="2">
        <v>0</v>
      </c>
      <c r="G3002" s="2">
        <v>0</v>
      </c>
    </row>
    <row r="3003" spans="1:7" s="65" customFormat="1" x14ac:dyDescent="0.25">
      <c r="A3003" s="65">
        <v>300.00000000000301</v>
      </c>
      <c r="B3003" s="2">
        <v>0</v>
      </c>
      <c r="C3003" s="2">
        <v>0</v>
      </c>
      <c r="D3003" s="2">
        <v>0</v>
      </c>
      <c r="E3003" s="2">
        <v>0</v>
      </c>
      <c r="F3003" s="2">
        <v>0</v>
      </c>
      <c r="G3003" s="2">
        <v>0</v>
      </c>
    </row>
    <row r="3004" spans="1:7" s="65" customFormat="1" x14ac:dyDescent="0.25">
      <c r="A3004" s="65">
        <v>300.10000000000298</v>
      </c>
      <c r="B3004" s="2">
        <v>0</v>
      </c>
      <c r="C3004" s="2">
        <v>0</v>
      </c>
      <c r="D3004" s="2">
        <v>0</v>
      </c>
      <c r="E3004" s="2">
        <v>0</v>
      </c>
      <c r="F3004" s="2">
        <v>0</v>
      </c>
      <c r="G3004" s="2">
        <v>0</v>
      </c>
    </row>
    <row r="3005" spans="1:7" s="65" customFormat="1" x14ac:dyDescent="0.25">
      <c r="A3005" s="65">
        <v>300.200000000003</v>
      </c>
      <c r="B3005" s="2">
        <v>0</v>
      </c>
      <c r="C3005" s="2">
        <v>0</v>
      </c>
      <c r="D3005" s="2">
        <v>0</v>
      </c>
      <c r="E3005" s="2">
        <v>0</v>
      </c>
      <c r="F3005" s="2">
        <v>0</v>
      </c>
      <c r="G3005" s="2">
        <v>0</v>
      </c>
    </row>
    <row r="3006" spans="1:7" s="65" customFormat="1" x14ac:dyDescent="0.25">
      <c r="A3006" s="65">
        <v>300.30000000000302</v>
      </c>
      <c r="B3006" s="2">
        <v>0</v>
      </c>
      <c r="C3006" s="2">
        <v>0</v>
      </c>
      <c r="D3006" s="2">
        <v>0</v>
      </c>
      <c r="E3006" s="2">
        <v>0</v>
      </c>
      <c r="F3006" s="2">
        <v>0</v>
      </c>
      <c r="G3006" s="2">
        <v>0</v>
      </c>
    </row>
    <row r="3007" spans="1:7" s="65" customFormat="1" x14ac:dyDescent="0.25">
      <c r="A3007" s="65">
        <v>300.40000000000299</v>
      </c>
      <c r="B3007" s="2">
        <v>0</v>
      </c>
      <c r="C3007" s="2">
        <v>0</v>
      </c>
      <c r="D3007" s="2">
        <v>0</v>
      </c>
      <c r="E3007" s="2">
        <v>0</v>
      </c>
      <c r="F3007" s="2">
        <v>0</v>
      </c>
      <c r="G3007" s="2">
        <v>0</v>
      </c>
    </row>
    <row r="3008" spans="1:7" s="65" customFormat="1" x14ac:dyDescent="0.25">
      <c r="A3008" s="65">
        <v>300.50000000000301</v>
      </c>
      <c r="B3008" s="2">
        <v>0</v>
      </c>
      <c r="C3008" s="2">
        <v>0</v>
      </c>
      <c r="D3008" s="2">
        <v>0</v>
      </c>
      <c r="E3008" s="2">
        <v>0</v>
      </c>
      <c r="F3008" s="2">
        <v>0</v>
      </c>
      <c r="G3008" s="2">
        <v>0</v>
      </c>
    </row>
    <row r="3009" spans="1:7" s="65" customFormat="1" x14ac:dyDescent="0.25">
      <c r="A3009" s="65">
        <v>300.60000000000298</v>
      </c>
      <c r="B3009" s="2">
        <v>0</v>
      </c>
      <c r="C3009" s="2">
        <v>0</v>
      </c>
      <c r="D3009" s="2">
        <v>0</v>
      </c>
      <c r="E3009" s="2">
        <v>0</v>
      </c>
      <c r="F3009" s="2">
        <v>0</v>
      </c>
      <c r="G3009" s="2">
        <v>0</v>
      </c>
    </row>
    <row r="3010" spans="1:7" s="65" customFormat="1" x14ac:dyDescent="0.25">
      <c r="A3010" s="65">
        <v>300.700000000003</v>
      </c>
      <c r="B3010" s="2">
        <v>0</v>
      </c>
      <c r="C3010" s="2">
        <v>0</v>
      </c>
      <c r="D3010" s="2">
        <v>0</v>
      </c>
      <c r="E3010" s="2">
        <v>0</v>
      </c>
      <c r="F3010" s="2">
        <v>0</v>
      </c>
      <c r="G3010" s="2">
        <v>0</v>
      </c>
    </row>
    <row r="3011" spans="1:7" s="65" customFormat="1" x14ac:dyDescent="0.25">
      <c r="A3011" s="65">
        <v>300.80000000000302</v>
      </c>
      <c r="B3011" s="2">
        <v>0</v>
      </c>
      <c r="C3011" s="2">
        <v>0</v>
      </c>
      <c r="D3011" s="2">
        <v>0</v>
      </c>
      <c r="E3011" s="2">
        <v>0</v>
      </c>
      <c r="F3011" s="2">
        <v>0</v>
      </c>
      <c r="G3011" s="2">
        <v>0</v>
      </c>
    </row>
    <row r="3012" spans="1:7" s="65" customFormat="1" x14ac:dyDescent="0.25">
      <c r="A3012" s="65">
        <v>300.90000000000299</v>
      </c>
      <c r="B3012" s="2">
        <v>0</v>
      </c>
      <c r="C3012" s="2">
        <v>0</v>
      </c>
      <c r="D3012" s="2">
        <v>0</v>
      </c>
      <c r="E3012" s="2">
        <v>0</v>
      </c>
      <c r="F3012" s="2">
        <v>0</v>
      </c>
      <c r="G3012" s="2">
        <v>0</v>
      </c>
    </row>
    <row r="3013" spans="1:7" s="65" customFormat="1" x14ac:dyDescent="0.25">
      <c r="A3013" s="65">
        <v>301.00000000000301</v>
      </c>
      <c r="B3013" s="2">
        <v>0</v>
      </c>
      <c r="C3013" s="2">
        <v>0</v>
      </c>
      <c r="D3013" s="2">
        <v>0</v>
      </c>
      <c r="E3013" s="2">
        <v>0</v>
      </c>
      <c r="F3013" s="2">
        <v>0</v>
      </c>
      <c r="G3013" s="2">
        <v>0</v>
      </c>
    </row>
    <row r="3014" spans="1:7" s="65" customFormat="1" x14ac:dyDescent="0.25">
      <c r="A3014" s="65">
        <v>301.10000000000298</v>
      </c>
      <c r="B3014" s="2">
        <v>0</v>
      </c>
      <c r="C3014" s="2">
        <v>0</v>
      </c>
      <c r="D3014" s="2">
        <v>0</v>
      </c>
      <c r="E3014" s="2">
        <v>0</v>
      </c>
      <c r="F3014" s="2">
        <v>0</v>
      </c>
      <c r="G3014" s="2">
        <v>0</v>
      </c>
    </row>
    <row r="3015" spans="1:7" s="65" customFormat="1" x14ac:dyDescent="0.25">
      <c r="A3015" s="65">
        <v>301.200000000003</v>
      </c>
      <c r="B3015" s="2">
        <v>0</v>
      </c>
      <c r="C3015" s="2">
        <v>0</v>
      </c>
      <c r="D3015" s="2">
        <v>0</v>
      </c>
      <c r="E3015" s="2">
        <v>0</v>
      </c>
      <c r="F3015" s="2">
        <v>0</v>
      </c>
      <c r="G3015" s="2">
        <v>0</v>
      </c>
    </row>
    <row r="3016" spans="1:7" s="65" customFormat="1" x14ac:dyDescent="0.25">
      <c r="A3016" s="65">
        <v>301.30000000000302</v>
      </c>
      <c r="B3016" s="2">
        <v>0</v>
      </c>
      <c r="C3016" s="2">
        <v>0</v>
      </c>
      <c r="D3016" s="2">
        <v>0</v>
      </c>
      <c r="E3016" s="2">
        <v>0</v>
      </c>
      <c r="F3016" s="2">
        <v>0</v>
      </c>
      <c r="G3016" s="2">
        <v>0</v>
      </c>
    </row>
    <row r="3017" spans="1:7" s="65" customFormat="1" x14ac:dyDescent="0.25">
      <c r="A3017" s="65">
        <v>301.40000000000299</v>
      </c>
      <c r="B3017" s="2">
        <v>0</v>
      </c>
      <c r="C3017" s="2">
        <v>0</v>
      </c>
      <c r="D3017" s="2">
        <v>0</v>
      </c>
      <c r="E3017" s="2">
        <v>0</v>
      </c>
      <c r="F3017" s="2">
        <v>0</v>
      </c>
      <c r="G3017" s="2">
        <v>0</v>
      </c>
    </row>
    <row r="3018" spans="1:7" s="65" customFormat="1" x14ac:dyDescent="0.25">
      <c r="A3018" s="65">
        <v>301.50000000000301</v>
      </c>
      <c r="B3018" s="2">
        <v>0</v>
      </c>
      <c r="C3018" s="2">
        <v>0</v>
      </c>
      <c r="D3018" s="2">
        <v>0</v>
      </c>
      <c r="E3018" s="2">
        <v>0</v>
      </c>
      <c r="F3018" s="2">
        <v>0</v>
      </c>
      <c r="G3018" s="2">
        <v>0</v>
      </c>
    </row>
    <row r="3019" spans="1:7" s="65" customFormat="1" x14ac:dyDescent="0.25">
      <c r="A3019" s="65">
        <v>301.60000000000298</v>
      </c>
      <c r="B3019" s="2">
        <v>0</v>
      </c>
      <c r="C3019" s="2">
        <v>0</v>
      </c>
      <c r="D3019" s="2">
        <v>0</v>
      </c>
      <c r="E3019" s="2">
        <v>0</v>
      </c>
      <c r="F3019" s="2">
        <v>0</v>
      </c>
      <c r="G3019" s="2">
        <v>0</v>
      </c>
    </row>
    <row r="3020" spans="1:7" s="65" customFormat="1" x14ac:dyDescent="0.25">
      <c r="A3020" s="65">
        <v>301.700000000003</v>
      </c>
      <c r="B3020" s="2">
        <v>0</v>
      </c>
      <c r="C3020" s="2">
        <v>0</v>
      </c>
      <c r="D3020" s="2">
        <v>0</v>
      </c>
      <c r="E3020" s="2">
        <v>0</v>
      </c>
      <c r="F3020" s="2">
        <v>0</v>
      </c>
      <c r="G3020" s="2">
        <v>0</v>
      </c>
    </row>
    <row r="3021" spans="1:7" s="65" customFormat="1" x14ac:dyDescent="0.25">
      <c r="A3021" s="65">
        <v>301.80000000000302</v>
      </c>
      <c r="B3021" s="2">
        <v>0</v>
      </c>
      <c r="C3021" s="2">
        <v>0</v>
      </c>
      <c r="D3021" s="2">
        <v>0</v>
      </c>
      <c r="E3021" s="2">
        <v>0</v>
      </c>
      <c r="F3021" s="2">
        <v>0</v>
      </c>
      <c r="G3021" s="2">
        <v>0</v>
      </c>
    </row>
    <row r="3022" spans="1:7" s="65" customFormat="1" x14ac:dyDescent="0.25">
      <c r="A3022" s="65">
        <v>301.90000000000299</v>
      </c>
      <c r="B3022" s="2">
        <v>0</v>
      </c>
      <c r="C3022" s="2">
        <v>0</v>
      </c>
      <c r="D3022" s="2">
        <v>0</v>
      </c>
      <c r="E3022" s="2">
        <v>0</v>
      </c>
      <c r="F3022" s="2">
        <v>0</v>
      </c>
      <c r="G3022" s="2">
        <v>0</v>
      </c>
    </row>
    <row r="3023" spans="1:7" s="65" customFormat="1" x14ac:dyDescent="0.25">
      <c r="A3023" s="65">
        <v>302.00000000000301</v>
      </c>
      <c r="B3023" s="2">
        <v>0</v>
      </c>
      <c r="C3023" s="2">
        <v>0</v>
      </c>
      <c r="D3023" s="2">
        <v>0</v>
      </c>
      <c r="E3023" s="2">
        <v>0</v>
      </c>
      <c r="F3023" s="2">
        <v>0</v>
      </c>
      <c r="G3023" s="2">
        <v>0</v>
      </c>
    </row>
    <row r="3024" spans="1:7" s="65" customFormat="1" x14ac:dyDescent="0.25">
      <c r="A3024" s="65">
        <v>302.10000000000298</v>
      </c>
      <c r="B3024" s="2">
        <v>0</v>
      </c>
      <c r="C3024" s="2">
        <v>0</v>
      </c>
      <c r="D3024" s="2">
        <v>0</v>
      </c>
      <c r="E3024" s="2">
        <v>0</v>
      </c>
      <c r="F3024" s="2">
        <v>0</v>
      </c>
      <c r="G3024" s="2">
        <v>0</v>
      </c>
    </row>
    <row r="3025" spans="1:7" s="65" customFormat="1" x14ac:dyDescent="0.25">
      <c r="A3025" s="65">
        <v>302.200000000003</v>
      </c>
      <c r="B3025" s="2">
        <v>0</v>
      </c>
      <c r="C3025" s="2">
        <v>0</v>
      </c>
      <c r="D3025" s="2">
        <v>0</v>
      </c>
      <c r="E3025" s="2">
        <v>0</v>
      </c>
      <c r="F3025" s="2">
        <v>0</v>
      </c>
      <c r="G3025" s="2">
        <v>0</v>
      </c>
    </row>
    <row r="3026" spans="1:7" s="65" customFormat="1" x14ac:dyDescent="0.25">
      <c r="A3026" s="65">
        <v>302.30000000000302</v>
      </c>
      <c r="B3026" s="2">
        <v>0</v>
      </c>
      <c r="C3026" s="2">
        <v>0</v>
      </c>
      <c r="D3026" s="2">
        <v>0</v>
      </c>
      <c r="E3026" s="2">
        <v>0</v>
      </c>
      <c r="F3026" s="2">
        <v>0</v>
      </c>
      <c r="G3026" s="2">
        <v>0</v>
      </c>
    </row>
    <row r="3027" spans="1:7" s="65" customFormat="1" x14ac:dyDescent="0.25">
      <c r="A3027" s="65">
        <v>302.40000000000299</v>
      </c>
      <c r="B3027" s="2">
        <v>0</v>
      </c>
      <c r="C3027" s="2">
        <v>0</v>
      </c>
      <c r="D3027" s="2">
        <v>0</v>
      </c>
      <c r="E3027" s="2">
        <v>0</v>
      </c>
      <c r="F3027" s="2">
        <v>0</v>
      </c>
      <c r="G3027" s="2">
        <v>0</v>
      </c>
    </row>
    <row r="3028" spans="1:7" s="65" customFormat="1" x14ac:dyDescent="0.25">
      <c r="A3028" s="65">
        <v>302.50000000000301</v>
      </c>
      <c r="B3028" s="2">
        <v>0</v>
      </c>
      <c r="C3028" s="2">
        <v>0</v>
      </c>
      <c r="D3028" s="2">
        <v>0</v>
      </c>
      <c r="E3028" s="2">
        <v>0</v>
      </c>
      <c r="F3028" s="2">
        <v>0</v>
      </c>
      <c r="G3028" s="2">
        <v>0</v>
      </c>
    </row>
    <row r="3029" spans="1:7" s="65" customFormat="1" x14ac:dyDescent="0.25">
      <c r="A3029" s="65">
        <v>302.60000000000298</v>
      </c>
      <c r="B3029" s="2">
        <v>0</v>
      </c>
      <c r="C3029" s="2">
        <v>0</v>
      </c>
      <c r="D3029" s="2">
        <v>0</v>
      </c>
      <c r="E3029" s="2">
        <v>0</v>
      </c>
      <c r="F3029" s="2">
        <v>0</v>
      </c>
      <c r="G3029" s="2">
        <v>0</v>
      </c>
    </row>
    <row r="3030" spans="1:7" s="65" customFormat="1" x14ac:dyDescent="0.25">
      <c r="A3030" s="65">
        <v>302.700000000003</v>
      </c>
      <c r="B3030" s="2">
        <v>0</v>
      </c>
      <c r="C3030" s="2">
        <v>0</v>
      </c>
      <c r="D3030" s="2">
        <v>0</v>
      </c>
      <c r="E3030" s="2">
        <v>0</v>
      </c>
      <c r="F3030" s="2">
        <v>0</v>
      </c>
      <c r="G3030" s="2">
        <v>0</v>
      </c>
    </row>
    <row r="3031" spans="1:7" s="65" customFormat="1" x14ac:dyDescent="0.25">
      <c r="A3031" s="65">
        <v>302.80000000000302</v>
      </c>
      <c r="B3031" s="2">
        <v>0</v>
      </c>
      <c r="C3031" s="2">
        <v>0</v>
      </c>
      <c r="D3031" s="2">
        <v>0</v>
      </c>
      <c r="E3031" s="2">
        <v>0</v>
      </c>
      <c r="F3031" s="2">
        <v>0</v>
      </c>
      <c r="G3031" s="2">
        <v>0</v>
      </c>
    </row>
    <row r="3032" spans="1:7" s="65" customFormat="1" x14ac:dyDescent="0.25">
      <c r="A3032" s="65">
        <v>302.90000000000299</v>
      </c>
      <c r="B3032" s="2">
        <v>0</v>
      </c>
      <c r="C3032" s="2">
        <v>0</v>
      </c>
      <c r="D3032" s="2">
        <v>0</v>
      </c>
      <c r="E3032" s="2">
        <v>0</v>
      </c>
      <c r="F3032" s="2">
        <v>0</v>
      </c>
      <c r="G3032" s="2">
        <v>0</v>
      </c>
    </row>
    <row r="3033" spans="1:7" s="65" customFormat="1" x14ac:dyDescent="0.25">
      <c r="A3033" s="65">
        <v>303.00000000000301</v>
      </c>
      <c r="B3033" s="2">
        <v>0</v>
      </c>
      <c r="C3033" s="2">
        <v>0</v>
      </c>
      <c r="D3033" s="2">
        <v>0</v>
      </c>
      <c r="E3033" s="2">
        <v>0</v>
      </c>
      <c r="F3033" s="2">
        <v>0</v>
      </c>
      <c r="G3033" s="2">
        <v>0</v>
      </c>
    </row>
    <row r="3034" spans="1:7" s="65" customFormat="1" x14ac:dyDescent="0.25">
      <c r="A3034" s="65">
        <v>303.10000000000298</v>
      </c>
      <c r="B3034" s="2">
        <v>0</v>
      </c>
      <c r="C3034" s="2">
        <v>0</v>
      </c>
      <c r="D3034" s="2">
        <v>0</v>
      </c>
      <c r="E3034" s="2">
        <v>0</v>
      </c>
      <c r="F3034" s="2">
        <v>0</v>
      </c>
      <c r="G3034" s="2">
        <v>0</v>
      </c>
    </row>
    <row r="3035" spans="1:7" s="65" customFormat="1" x14ac:dyDescent="0.25">
      <c r="A3035" s="65">
        <v>303.200000000003</v>
      </c>
      <c r="B3035" s="2">
        <v>0</v>
      </c>
      <c r="C3035" s="2">
        <v>0</v>
      </c>
      <c r="D3035" s="2">
        <v>0</v>
      </c>
      <c r="E3035" s="2">
        <v>0</v>
      </c>
      <c r="F3035" s="2">
        <v>0</v>
      </c>
      <c r="G3035" s="2">
        <v>0</v>
      </c>
    </row>
    <row r="3036" spans="1:7" s="65" customFormat="1" x14ac:dyDescent="0.25">
      <c r="A3036" s="65">
        <v>303.30000000000302</v>
      </c>
      <c r="B3036" s="2">
        <v>0</v>
      </c>
      <c r="C3036" s="2">
        <v>0</v>
      </c>
      <c r="D3036" s="2">
        <v>0</v>
      </c>
      <c r="E3036" s="2">
        <v>0</v>
      </c>
      <c r="F3036" s="2">
        <v>0</v>
      </c>
      <c r="G3036" s="2">
        <v>0</v>
      </c>
    </row>
    <row r="3037" spans="1:7" s="65" customFormat="1" x14ac:dyDescent="0.25">
      <c r="A3037" s="65">
        <v>303.40000000000299</v>
      </c>
      <c r="B3037" s="2">
        <v>0</v>
      </c>
      <c r="C3037" s="2">
        <v>0</v>
      </c>
      <c r="D3037" s="2">
        <v>0</v>
      </c>
      <c r="E3037" s="2">
        <v>0</v>
      </c>
      <c r="F3037" s="2">
        <v>0</v>
      </c>
      <c r="G3037" s="2">
        <v>0</v>
      </c>
    </row>
    <row r="3038" spans="1:7" s="65" customFormat="1" x14ac:dyDescent="0.25">
      <c r="A3038" s="65">
        <v>303.50000000000301</v>
      </c>
      <c r="B3038" s="2">
        <v>0</v>
      </c>
      <c r="C3038" s="2">
        <v>0</v>
      </c>
      <c r="D3038" s="2">
        <v>0</v>
      </c>
      <c r="E3038" s="2">
        <v>0</v>
      </c>
      <c r="F3038" s="2">
        <v>0</v>
      </c>
      <c r="G3038" s="2">
        <v>0</v>
      </c>
    </row>
    <row r="3039" spans="1:7" s="65" customFormat="1" x14ac:dyDescent="0.25">
      <c r="A3039" s="65">
        <v>303.60000000000298</v>
      </c>
      <c r="B3039" s="2">
        <v>0</v>
      </c>
      <c r="C3039" s="2">
        <v>0</v>
      </c>
      <c r="D3039" s="2">
        <v>0</v>
      </c>
      <c r="E3039" s="2">
        <v>0</v>
      </c>
      <c r="F3039" s="2">
        <v>0</v>
      </c>
      <c r="G3039" s="2">
        <v>0</v>
      </c>
    </row>
    <row r="3040" spans="1:7" s="65" customFormat="1" x14ac:dyDescent="0.25">
      <c r="A3040" s="65">
        <v>303.700000000003</v>
      </c>
      <c r="B3040" s="2">
        <v>0</v>
      </c>
      <c r="C3040" s="2">
        <v>0</v>
      </c>
      <c r="D3040" s="2">
        <v>0</v>
      </c>
      <c r="E3040" s="2">
        <v>0</v>
      </c>
      <c r="F3040" s="2">
        <v>0</v>
      </c>
      <c r="G3040" s="2">
        <v>0</v>
      </c>
    </row>
    <row r="3041" spans="1:7" s="65" customFormat="1" x14ac:dyDescent="0.25">
      <c r="A3041" s="65">
        <v>303.80000000000302</v>
      </c>
      <c r="B3041" s="2">
        <v>0</v>
      </c>
      <c r="C3041" s="2">
        <v>0</v>
      </c>
      <c r="D3041" s="2">
        <v>0</v>
      </c>
      <c r="E3041" s="2">
        <v>0</v>
      </c>
      <c r="F3041" s="2">
        <v>0</v>
      </c>
      <c r="G3041" s="2">
        <v>0</v>
      </c>
    </row>
    <row r="3042" spans="1:7" s="65" customFormat="1" x14ac:dyDescent="0.25">
      <c r="A3042" s="65">
        <v>303.90000000000299</v>
      </c>
      <c r="B3042" s="2">
        <v>0</v>
      </c>
      <c r="C3042" s="2">
        <v>0</v>
      </c>
      <c r="D3042" s="2">
        <v>0</v>
      </c>
      <c r="E3042" s="2">
        <v>0</v>
      </c>
      <c r="F3042" s="2">
        <v>0</v>
      </c>
      <c r="G3042" s="2">
        <v>0</v>
      </c>
    </row>
    <row r="3043" spans="1:7" s="65" customFormat="1" x14ac:dyDescent="0.25">
      <c r="A3043" s="65">
        <v>304.00000000000301</v>
      </c>
      <c r="B3043" s="2">
        <v>0</v>
      </c>
      <c r="C3043" s="2">
        <v>0</v>
      </c>
      <c r="D3043" s="2">
        <v>0</v>
      </c>
      <c r="E3043" s="2">
        <v>0</v>
      </c>
      <c r="F3043" s="2">
        <v>0</v>
      </c>
      <c r="G3043" s="2">
        <v>0</v>
      </c>
    </row>
    <row r="3044" spans="1:7" s="65" customFormat="1" x14ac:dyDescent="0.25">
      <c r="A3044" s="65">
        <v>304.10000000000298</v>
      </c>
      <c r="B3044" s="2">
        <v>0</v>
      </c>
      <c r="C3044" s="2">
        <v>0</v>
      </c>
      <c r="D3044" s="2">
        <v>0</v>
      </c>
      <c r="E3044" s="2">
        <v>0</v>
      </c>
      <c r="F3044" s="2">
        <v>0</v>
      </c>
      <c r="G3044" s="2">
        <v>0</v>
      </c>
    </row>
    <row r="3045" spans="1:7" s="65" customFormat="1" x14ac:dyDescent="0.25">
      <c r="A3045" s="65">
        <v>304.200000000003</v>
      </c>
      <c r="B3045" s="2">
        <v>0</v>
      </c>
      <c r="C3045" s="2">
        <v>0</v>
      </c>
      <c r="D3045" s="2">
        <v>0</v>
      </c>
      <c r="E3045" s="2">
        <v>0</v>
      </c>
      <c r="F3045" s="2">
        <v>0</v>
      </c>
      <c r="G3045" s="2">
        <v>0</v>
      </c>
    </row>
    <row r="3046" spans="1:7" s="65" customFormat="1" x14ac:dyDescent="0.25">
      <c r="A3046" s="65">
        <v>304.30000000000302</v>
      </c>
      <c r="B3046" s="2">
        <v>0</v>
      </c>
      <c r="C3046" s="2">
        <v>0</v>
      </c>
      <c r="D3046" s="2">
        <v>0</v>
      </c>
      <c r="E3046" s="2">
        <v>0</v>
      </c>
      <c r="F3046" s="2">
        <v>0</v>
      </c>
      <c r="G3046" s="2">
        <v>0</v>
      </c>
    </row>
    <row r="3047" spans="1:7" s="65" customFormat="1" x14ac:dyDescent="0.25">
      <c r="A3047" s="65">
        <v>304.40000000000299</v>
      </c>
      <c r="B3047" s="2">
        <v>0</v>
      </c>
      <c r="C3047" s="2">
        <v>0</v>
      </c>
      <c r="D3047" s="2">
        <v>0</v>
      </c>
      <c r="E3047" s="2">
        <v>0</v>
      </c>
      <c r="F3047" s="2">
        <v>0</v>
      </c>
      <c r="G3047" s="2">
        <v>0</v>
      </c>
    </row>
    <row r="3048" spans="1:7" s="65" customFormat="1" x14ac:dyDescent="0.25">
      <c r="A3048" s="65">
        <v>304.50000000000301</v>
      </c>
      <c r="B3048" s="2">
        <v>0</v>
      </c>
      <c r="C3048" s="2">
        <v>0</v>
      </c>
      <c r="D3048" s="2">
        <v>0</v>
      </c>
      <c r="E3048" s="2">
        <v>0</v>
      </c>
      <c r="F3048" s="2">
        <v>0</v>
      </c>
      <c r="G3048" s="2">
        <v>0</v>
      </c>
    </row>
    <row r="3049" spans="1:7" s="65" customFormat="1" x14ac:dyDescent="0.25">
      <c r="A3049" s="65">
        <v>304.60000000000298</v>
      </c>
      <c r="B3049" s="2">
        <v>0</v>
      </c>
      <c r="C3049" s="2">
        <v>0</v>
      </c>
      <c r="D3049" s="2">
        <v>0</v>
      </c>
      <c r="E3049" s="2">
        <v>0</v>
      </c>
      <c r="F3049" s="2">
        <v>0</v>
      </c>
      <c r="G3049" s="2">
        <v>0</v>
      </c>
    </row>
    <row r="3050" spans="1:7" s="65" customFormat="1" x14ac:dyDescent="0.25">
      <c r="A3050" s="65">
        <v>304.700000000003</v>
      </c>
      <c r="B3050" s="2">
        <v>0</v>
      </c>
      <c r="C3050" s="2">
        <v>0</v>
      </c>
      <c r="D3050" s="2">
        <v>0</v>
      </c>
      <c r="E3050" s="2">
        <v>0</v>
      </c>
      <c r="F3050" s="2">
        <v>0</v>
      </c>
      <c r="G3050" s="2">
        <v>0</v>
      </c>
    </row>
    <row r="3051" spans="1:7" s="65" customFormat="1" x14ac:dyDescent="0.25">
      <c r="A3051" s="65">
        <v>304.80000000000302</v>
      </c>
      <c r="B3051" s="2">
        <v>0</v>
      </c>
      <c r="C3051" s="2">
        <v>0</v>
      </c>
      <c r="D3051" s="2">
        <v>0</v>
      </c>
      <c r="E3051" s="2">
        <v>0</v>
      </c>
      <c r="F3051" s="2">
        <v>0</v>
      </c>
      <c r="G3051" s="2">
        <v>0</v>
      </c>
    </row>
    <row r="3052" spans="1:7" s="65" customFormat="1" x14ac:dyDescent="0.25">
      <c r="A3052" s="65">
        <v>304.90000000000299</v>
      </c>
      <c r="B3052" s="2">
        <v>0</v>
      </c>
      <c r="C3052" s="2">
        <v>0</v>
      </c>
      <c r="D3052" s="2">
        <v>0</v>
      </c>
      <c r="E3052" s="2">
        <v>0</v>
      </c>
      <c r="F3052" s="2">
        <v>0</v>
      </c>
      <c r="G3052" s="2">
        <v>0</v>
      </c>
    </row>
    <row r="3053" spans="1:7" s="65" customFormat="1" x14ac:dyDescent="0.25">
      <c r="A3053" s="65">
        <v>305.00000000000301</v>
      </c>
      <c r="B3053" s="2">
        <v>0</v>
      </c>
      <c r="C3053" s="2">
        <v>0</v>
      </c>
      <c r="D3053" s="2">
        <v>0</v>
      </c>
      <c r="E3053" s="2">
        <v>0</v>
      </c>
      <c r="F3053" s="2">
        <v>0</v>
      </c>
      <c r="G3053" s="2">
        <v>0</v>
      </c>
    </row>
    <row r="3054" spans="1:7" s="65" customFormat="1" x14ac:dyDescent="0.25">
      <c r="A3054" s="65">
        <v>305.10000000000298</v>
      </c>
      <c r="B3054" s="2">
        <v>0</v>
      </c>
      <c r="C3054" s="2">
        <v>0</v>
      </c>
      <c r="D3054" s="2">
        <v>0</v>
      </c>
      <c r="E3054" s="2">
        <v>0</v>
      </c>
      <c r="F3054" s="2">
        <v>0</v>
      </c>
      <c r="G3054" s="2">
        <v>0</v>
      </c>
    </row>
    <row r="3055" spans="1:7" s="65" customFormat="1" x14ac:dyDescent="0.25">
      <c r="A3055" s="65">
        <v>305.20000000000402</v>
      </c>
      <c r="B3055" s="2">
        <v>0</v>
      </c>
      <c r="C3055" s="2">
        <v>0</v>
      </c>
      <c r="D3055" s="2">
        <v>0</v>
      </c>
      <c r="E3055" s="2">
        <v>0</v>
      </c>
      <c r="F3055" s="2">
        <v>0</v>
      </c>
      <c r="G3055" s="2">
        <v>0</v>
      </c>
    </row>
    <row r="3056" spans="1:7" s="65" customFormat="1" x14ac:dyDescent="0.25">
      <c r="A3056" s="65">
        <v>305.30000000000302</v>
      </c>
      <c r="B3056" s="2">
        <v>0</v>
      </c>
      <c r="C3056" s="2">
        <v>0</v>
      </c>
      <c r="D3056" s="2">
        <v>0</v>
      </c>
      <c r="E3056" s="2">
        <v>0</v>
      </c>
      <c r="F3056" s="2">
        <v>0</v>
      </c>
      <c r="G3056" s="2">
        <v>0</v>
      </c>
    </row>
    <row r="3057" spans="1:7" s="65" customFormat="1" x14ac:dyDescent="0.25">
      <c r="A3057" s="65">
        <v>305.40000000000299</v>
      </c>
      <c r="B3057" s="2">
        <v>0</v>
      </c>
      <c r="C3057" s="2">
        <v>0</v>
      </c>
      <c r="D3057" s="2">
        <v>0</v>
      </c>
      <c r="E3057" s="2">
        <v>0</v>
      </c>
      <c r="F3057" s="2">
        <v>0</v>
      </c>
      <c r="G3057" s="2">
        <v>0</v>
      </c>
    </row>
    <row r="3058" spans="1:7" s="65" customFormat="1" x14ac:dyDescent="0.25">
      <c r="A3058" s="65">
        <v>305.50000000000301</v>
      </c>
      <c r="B3058" s="2">
        <v>0</v>
      </c>
      <c r="C3058" s="2">
        <v>0</v>
      </c>
      <c r="D3058" s="2">
        <v>0</v>
      </c>
      <c r="E3058" s="2">
        <v>0</v>
      </c>
      <c r="F3058" s="2">
        <v>0</v>
      </c>
      <c r="G3058" s="2">
        <v>0</v>
      </c>
    </row>
    <row r="3059" spans="1:7" s="65" customFormat="1" x14ac:dyDescent="0.25">
      <c r="A3059" s="65">
        <v>305.60000000000298</v>
      </c>
      <c r="B3059" s="2">
        <v>0</v>
      </c>
      <c r="C3059" s="2">
        <v>0</v>
      </c>
      <c r="D3059" s="2">
        <v>0</v>
      </c>
      <c r="E3059" s="2">
        <v>0</v>
      </c>
      <c r="F3059" s="2">
        <v>0</v>
      </c>
      <c r="G3059" s="2">
        <v>0</v>
      </c>
    </row>
    <row r="3060" spans="1:7" s="65" customFormat="1" x14ac:dyDescent="0.25">
      <c r="A3060" s="65">
        <v>305.70000000000402</v>
      </c>
      <c r="B3060" s="2">
        <v>0</v>
      </c>
      <c r="C3060" s="2">
        <v>0</v>
      </c>
      <c r="D3060" s="2">
        <v>0</v>
      </c>
      <c r="E3060" s="2">
        <v>0</v>
      </c>
      <c r="F3060" s="2">
        <v>0</v>
      </c>
      <c r="G3060" s="2">
        <v>0</v>
      </c>
    </row>
    <row r="3061" spans="1:7" s="65" customFormat="1" x14ac:dyDescent="0.25">
      <c r="A3061" s="65">
        <v>305.80000000000302</v>
      </c>
      <c r="B3061" s="2">
        <v>0</v>
      </c>
      <c r="C3061" s="2">
        <v>0</v>
      </c>
      <c r="D3061" s="2">
        <v>0</v>
      </c>
      <c r="E3061" s="2">
        <v>0</v>
      </c>
      <c r="F3061" s="2">
        <v>0</v>
      </c>
      <c r="G3061" s="2">
        <v>0</v>
      </c>
    </row>
    <row r="3062" spans="1:7" s="65" customFormat="1" x14ac:dyDescent="0.25">
      <c r="A3062" s="65">
        <v>305.90000000000299</v>
      </c>
      <c r="B3062" s="2">
        <v>0</v>
      </c>
      <c r="C3062" s="2">
        <v>0</v>
      </c>
      <c r="D3062" s="2">
        <v>0</v>
      </c>
      <c r="E3062" s="2">
        <v>0</v>
      </c>
      <c r="F3062" s="2">
        <v>0</v>
      </c>
      <c r="G3062" s="2">
        <v>0</v>
      </c>
    </row>
    <row r="3063" spans="1:7" s="65" customFormat="1" x14ac:dyDescent="0.25">
      <c r="A3063" s="65">
        <v>306.00000000000398</v>
      </c>
      <c r="B3063" s="2">
        <v>0</v>
      </c>
      <c r="C3063" s="2">
        <v>0</v>
      </c>
      <c r="D3063" s="2">
        <v>0</v>
      </c>
      <c r="E3063" s="2">
        <v>0</v>
      </c>
      <c r="F3063" s="2">
        <v>0</v>
      </c>
      <c r="G3063" s="2">
        <v>0</v>
      </c>
    </row>
    <row r="3064" spans="1:7" s="65" customFormat="1" x14ac:dyDescent="0.25">
      <c r="A3064" s="65">
        <v>306.100000000004</v>
      </c>
      <c r="B3064" s="2">
        <v>0</v>
      </c>
      <c r="C3064" s="2">
        <v>0</v>
      </c>
      <c r="D3064" s="2">
        <v>0</v>
      </c>
      <c r="E3064" s="2">
        <v>0</v>
      </c>
      <c r="F3064" s="2">
        <v>0</v>
      </c>
      <c r="G3064" s="2">
        <v>0</v>
      </c>
    </row>
    <row r="3065" spans="1:7" s="65" customFormat="1" x14ac:dyDescent="0.25">
      <c r="A3065" s="65">
        <v>306.20000000000402</v>
      </c>
      <c r="B3065" s="2">
        <v>0</v>
      </c>
      <c r="C3065" s="2">
        <v>0</v>
      </c>
      <c r="D3065" s="2">
        <v>0</v>
      </c>
      <c r="E3065" s="2">
        <v>0</v>
      </c>
      <c r="F3065" s="2">
        <v>0</v>
      </c>
      <c r="G3065" s="2">
        <v>0</v>
      </c>
    </row>
    <row r="3066" spans="1:7" s="65" customFormat="1" x14ac:dyDescent="0.25">
      <c r="A3066" s="65">
        <v>306.30000000000302</v>
      </c>
      <c r="B3066" s="2">
        <v>0</v>
      </c>
      <c r="C3066" s="2">
        <v>0</v>
      </c>
      <c r="D3066" s="2">
        <v>0</v>
      </c>
      <c r="E3066" s="2">
        <v>0</v>
      </c>
      <c r="F3066" s="2">
        <v>0</v>
      </c>
      <c r="G3066" s="2">
        <v>0</v>
      </c>
    </row>
    <row r="3067" spans="1:7" s="65" customFormat="1" x14ac:dyDescent="0.25">
      <c r="A3067" s="65">
        <v>306.40000000000299</v>
      </c>
      <c r="B3067" s="2">
        <v>0</v>
      </c>
      <c r="C3067" s="2">
        <v>0</v>
      </c>
      <c r="D3067" s="2">
        <v>0</v>
      </c>
      <c r="E3067" s="2">
        <v>0</v>
      </c>
      <c r="F3067" s="2">
        <v>0</v>
      </c>
      <c r="G3067" s="2">
        <v>0</v>
      </c>
    </row>
    <row r="3068" spans="1:7" s="65" customFormat="1" x14ac:dyDescent="0.25">
      <c r="A3068" s="65">
        <v>306.50000000000398</v>
      </c>
      <c r="B3068" s="2">
        <v>0</v>
      </c>
      <c r="C3068" s="2">
        <v>0</v>
      </c>
      <c r="D3068" s="2">
        <v>0</v>
      </c>
      <c r="E3068" s="2">
        <v>0</v>
      </c>
      <c r="F3068" s="2">
        <v>0</v>
      </c>
      <c r="G3068" s="2">
        <v>0</v>
      </c>
    </row>
    <row r="3069" spans="1:7" s="65" customFormat="1" x14ac:dyDescent="0.25">
      <c r="A3069" s="65">
        <v>306.600000000004</v>
      </c>
      <c r="B3069" s="2">
        <v>0</v>
      </c>
      <c r="C3069" s="2">
        <v>0</v>
      </c>
      <c r="D3069" s="2">
        <v>0</v>
      </c>
      <c r="E3069" s="2">
        <v>0</v>
      </c>
      <c r="F3069" s="2">
        <v>0</v>
      </c>
      <c r="G3069" s="2">
        <v>0</v>
      </c>
    </row>
    <row r="3070" spans="1:7" s="65" customFormat="1" x14ac:dyDescent="0.25">
      <c r="A3070" s="65">
        <v>306.70000000000402</v>
      </c>
      <c r="B3070" s="2">
        <v>0</v>
      </c>
      <c r="C3070" s="2">
        <v>0</v>
      </c>
      <c r="D3070" s="2">
        <v>0</v>
      </c>
      <c r="E3070" s="2">
        <v>0</v>
      </c>
      <c r="F3070" s="2">
        <v>0</v>
      </c>
      <c r="G3070" s="2">
        <v>0</v>
      </c>
    </row>
    <row r="3071" spans="1:7" s="65" customFormat="1" x14ac:dyDescent="0.25">
      <c r="A3071" s="65">
        <v>306.80000000000399</v>
      </c>
      <c r="B3071" s="2">
        <v>0</v>
      </c>
      <c r="C3071" s="2">
        <v>0</v>
      </c>
      <c r="D3071" s="2">
        <v>0</v>
      </c>
      <c r="E3071" s="2">
        <v>0</v>
      </c>
      <c r="F3071" s="2">
        <v>0</v>
      </c>
      <c r="G3071" s="2">
        <v>0</v>
      </c>
    </row>
    <row r="3072" spans="1:7" s="65" customFormat="1" x14ac:dyDescent="0.25">
      <c r="A3072" s="65">
        <v>306.90000000000401</v>
      </c>
      <c r="B3072" s="2">
        <v>0</v>
      </c>
      <c r="C3072" s="2">
        <v>0</v>
      </c>
      <c r="D3072" s="2">
        <v>0</v>
      </c>
      <c r="E3072" s="2">
        <v>0</v>
      </c>
      <c r="F3072" s="2">
        <v>0</v>
      </c>
      <c r="G3072" s="2">
        <v>0</v>
      </c>
    </row>
    <row r="3073" spans="1:7" s="65" customFormat="1" x14ac:dyDescent="0.25">
      <c r="A3073" s="65">
        <v>307.00000000000398</v>
      </c>
      <c r="B3073" s="2">
        <v>0</v>
      </c>
      <c r="C3073" s="2">
        <v>0</v>
      </c>
      <c r="D3073" s="2">
        <v>0</v>
      </c>
      <c r="E3073" s="2">
        <v>0</v>
      </c>
      <c r="F3073" s="2">
        <v>0</v>
      </c>
      <c r="G3073" s="2">
        <v>0</v>
      </c>
    </row>
    <row r="3074" spans="1:7" s="65" customFormat="1" x14ac:dyDescent="0.25">
      <c r="A3074" s="65">
        <v>307.100000000004</v>
      </c>
      <c r="B3074" s="2">
        <v>0</v>
      </c>
      <c r="C3074" s="2">
        <v>0</v>
      </c>
      <c r="D3074" s="2">
        <v>0</v>
      </c>
      <c r="E3074" s="2">
        <v>0</v>
      </c>
      <c r="F3074" s="2">
        <v>0</v>
      </c>
      <c r="G3074" s="2">
        <v>0</v>
      </c>
    </row>
    <row r="3075" spans="1:7" s="65" customFormat="1" x14ac:dyDescent="0.25">
      <c r="A3075" s="65">
        <v>307.20000000000402</v>
      </c>
      <c r="B3075" s="2">
        <v>0</v>
      </c>
      <c r="C3075" s="2">
        <v>0</v>
      </c>
      <c r="D3075" s="2">
        <v>0</v>
      </c>
      <c r="E3075" s="2">
        <v>0</v>
      </c>
      <c r="F3075" s="2">
        <v>0</v>
      </c>
      <c r="G3075" s="2">
        <v>0</v>
      </c>
    </row>
    <row r="3076" spans="1:7" s="65" customFormat="1" x14ac:dyDescent="0.25">
      <c r="A3076" s="65">
        <v>307.30000000000399</v>
      </c>
      <c r="B3076" s="2">
        <v>0</v>
      </c>
      <c r="C3076" s="2">
        <v>0</v>
      </c>
      <c r="D3076" s="2">
        <v>0</v>
      </c>
      <c r="E3076" s="2">
        <v>0</v>
      </c>
      <c r="F3076" s="2">
        <v>0</v>
      </c>
      <c r="G3076" s="2">
        <v>0</v>
      </c>
    </row>
    <row r="3077" spans="1:7" s="65" customFormat="1" x14ac:dyDescent="0.25">
      <c r="A3077" s="65">
        <v>307.40000000000401</v>
      </c>
      <c r="B3077" s="2">
        <v>0</v>
      </c>
      <c r="C3077" s="2">
        <v>0</v>
      </c>
      <c r="D3077" s="2">
        <v>0</v>
      </c>
      <c r="E3077" s="2">
        <v>0</v>
      </c>
      <c r="F3077" s="2">
        <v>0</v>
      </c>
      <c r="G3077" s="2">
        <v>0</v>
      </c>
    </row>
    <row r="3078" spans="1:7" s="65" customFormat="1" x14ac:dyDescent="0.25">
      <c r="A3078" s="65">
        <v>307.50000000000398</v>
      </c>
      <c r="B3078" s="2">
        <v>0</v>
      </c>
      <c r="C3078" s="2">
        <v>0</v>
      </c>
      <c r="D3078" s="2">
        <v>0</v>
      </c>
      <c r="E3078" s="2">
        <v>0</v>
      </c>
      <c r="F3078" s="2">
        <v>0</v>
      </c>
      <c r="G3078" s="2">
        <v>0</v>
      </c>
    </row>
    <row r="3079" spans="1:7" s="65" customFormat="1" x14ac:dyDescent="0.25">
      <c r="A3079" s="65">
        <v>307.600000000004</v>
      </c>
      <c r="B3079" s="2">
        <v>0</v>
      </c>
      <c r="C3079" s="2">
        <v>0</v>
      </c>
      <c r="D3079" s="2">
        <v>0</v>
      </c>
      <c r="E3079" s="2">
        <v>0</v>
      </c>
      <c r="F3079" s="2">
        <v>0</v>
      </c>
      <c r="G3079" s="2">
        <v>0</v>
      </c>
    </row>
    <row r="3080" spans="1:7" s="65" customFormat="1" x14ac:dyDescent="0.25">
      <c r="A3080" s="65">
        <v>307.70000000000402</v>
      </c>
      <c r="B3080" s="2">
        <v>0</v>
      </c>
      <c r="C3080" s="2">
        <v>0</v>
      </c>
      <c r="D3080" s="2">
        <v>0</v>
      </c>
      <c r="E3080" s="2">
        <v>0</v>
      </c>
      <c r="F3080" s="2">
        <v>0</v>
      </c>
      <c r="G3080" s="2">
        <v>0</v>
      </c>
    </row>
    <row r="3081" spans="1:7" s="65" customFormat="1" x14ac:dyDescent="0.25">
      <c r="A3081" s="65">
        <v>307.80000000000399</v>
      </c>
      <c r="B3081" s="2">
        <v>0</v>
      </c>
      <c r="C3081" s="2">
        <v>0</v>
      </c>
      <c r="D3081" s="2">
        <v>0</v>
      </c>
      <c r="E3081" s="2">
        <v>0</v>
      </c>
      <c r="F3081" s="2">
        <v>0</v>
      </c>
      <c r="G3081" s="2">
        <v>0</v>
      </c>
    </row>
    <row r="3082" spans="1:7" s="65" customFormat="1" x14ac:dyDescent="0.25">
      <c r="A3082" s="65">
        <v>307.90000000000401</v>
      </c>
      <c r="B3082" s="2">
        <v>0</v>
      </c>
      <c r="C3082" s="2">
        <v>0</v>
      </c>
      <c r="D3082" s="2">
        <v>0</v>
      </c>
      <c r="E3082" s="2">
        <v>0</v>
      </c>
      <c r="F3082" s="2">
        <v>0</v>
      </c>
      <c r="G3082" s="2">
        <v>0</v>
      </c>
    </row>
    <row r="3083" spans="1:7" s="65" customFormat="1" x14ac:dyDescent="0.25">
      <c r="A3083" s="65">
        <v>308.00000000000398</v>
      </c>
      <c r="B3083" s="2">
        <v>0</v>
      </c>
      <c r="C3083" s="2">
        <v>0</v>
      </c>
      <c r="D3083" s="2">
        <v>0</v>
      </c>
      <c r="E3083" s="2">
        <v>0</v>
      </c>
      <c r="F3083" s="2">
        <v>0</v>
      </c>
      <c r="G3083" s="2">
        <v>0</v>
      </c>
    </row>
    <row r="3084" spans="1:7" s="65" customFormat="1" x14ac:dyDescent="0.25">
      <c r="A3084" s="65">
        <v>308.100000000004</v>
      </c>
      <c r="B3084" s="2">
        <v>0</v>
      </c>
      <c r="C3084" s="2">
        <v>0</v>
      </c>
      <c r="D3084" s="2">
        <v>0</v>
      </c>
      <c r="E3084" s="2">
        <v>0</v>
      </c>
      <c r="F3084" s="2">
        <v>0</v>
      </c>
      <c r="G3084" s="2">
        <v>0</v>
      </c>
    </row>
    <row r="3085" spans="1:7" s="65" customFormat="1" x14ac:dyDescent="0.25">
      <c r="A3085" s="65">
        <v>308.20000000000402</v>
      </c>
      <c r="B3085" s="2">
        <v>0</v>
      </c>
      <c r="C3085" s="2">
        <v>0</v>
      </c>
      <c r="D3085" s="2">
        <v>0</v>
      </c>
      <c r="E3085" s="2">
        <v>0</v>
      </c>
      <c r="F3085" s="2">
        <v>0</v>
      </c>
      <c r="G3085" s="2">
        <v>0</v>
      </c>
    </row>
    <row r="3086" spans="1:7" s="65" customFormat="1" x14ac:dyDescent="0.25">
      <c r="A3086" s="65">
        <v>308.30000000000399</v>
      </c>
      <c r="B3086" s="2">
        <v>0</v>
      </c>
      <c r="C3086" s="2">
        <v>0</v>
      </c>
      <c r="D3086" s="2">
        <v>0</v>
      </c>
      <c r="E3086" s="2">
        <v>0</v>
      </c>
      <c r="F3086" s="2">
        <v>0</v>
      </c>
      <c r="G3086" s="2">
        <v>0</v>
      </c>
    </row>
    <row r="3087" spans="1:7" s="65" customFormat="1" x14ac:dyDescent="0.25">
      <c r="A3087" s="65">
        <v>308.40000000000401</v>
      </c>
      <c r="B3087" s="2">
        <v>0</v>
      </c>
      <c r="C3087" s="2">
        <v>0</v>
      </c>
      <c r="D3087" s="2">
        <v>0</v>
      </c>
      <c r="E3087" s="2">
        <v>0</v>
      </c>
      <c r="F3087" s="2">
        <v>0</v>
      </c>
      <c r="G3087" s="2">
        <v>0</v>
      </c>
    </row>
    <row r="3088" spans="1:7" s="65" customFormat="1" x14ac:dyDescent="0.25">
      <c r="A3088" s="65">
        <v>308.50000000000398</v>
      </c>
      <c r="B3088" s="2">
        <v>0</v>
      </c>
      <c r="C3088" s="2">
        <v>0</v>
      </c>
      <c r="D3088" s="2">
        <v>0</v>
      </c>
      <c r="E3088" s="2">
        <v>0</v>
      </c>
      <c r="F3088" s="2">
        <v>0</v>
      </c>
      <c r="G3088" s="2">
        <v>0</v>
      </c>
    </row>
    <row r="3089" spans="1:7" s="65" customFormat="1" x14ac:dyDescent="0.25">
      <c r="A3089" s="65">
        <v>308.600000000004</v>
      </c>
      <c r="B3089" s="2">
        <v>0</v>
      </c>
      <c r="C3089" s="2">
        <v>0</v>
      </c>
      <c r="D3089" s="2">
        <v>0</v>
      </c>
      <c r="E3089" s="2">
        <v>0</v>
      </c>
      <c r="F3089" s="2">
        <v>0</v>
      </c>
      <c r="G3089" s="2">
        <v>0</v>
      </c>
    </row>
    <row r="3090" spans="1:7" s="65" customFormat="1" x14ac:dyDescent="0.25">
      <c r="A3090" s="65">
        <v>308.70000000000402</v>
      </c>
      <c r="B3090" s="2">
        <v>0</v>
      </c>
      <c r="C3090" s="2">
        <v>0</v>
      </c>
      <c r="D3090" s="2">
        <v>0</v>
      </c>
      <c r="E3090" s="2">
        <v>0</v>
      </c>
      <c r="F3090" s="2">
        <v>0</v>
      </c>
      <c r="G3090" s="2">
        <v>0</v>
      </c>
    </row>
    <row r="3091" spans="1:7" s="65" customFormat="1" x14ac:dyDescent="0.25">
      <c r="A3091" s="65">
        <v>308.80000000000399</v>
      </c>
      <c r="B3091" s="2">
        <v>0</v>
      </c>
      <c r="C3091" s="2">
        <v>0</v>
      </c>
      <c r="D3091" s="2">
        <v>0</v>
      </c>
      <c r="E3091" s="2">
        <v>0</v>
      </c>
      <c r="F3091" s="2">
        <v>0</v>
      </c>
      <c r="G3091" s="2">
        <v>0</v>
      </c>
    </row>
    <row r="3092" spans="1:7" s="65" customFormat="1" x14ac:dyDescent="0.25">
      <c r="A3092" s="65">
        <v>308.90000000000401</v>
      </c>
      <c r="B3092" s="2">
        <v>0</v>
      </c>
      <c r="C3092" s="2">
        <v>0</v>
      </c>
      <c r="D3092" s="2">
        <v>0</v>
      </c>
      <c r="E3092" s="2">
        <v>0</v>
      </c>
      <c r="F3092" s="2">
        <v>0</v>
      </c>
      <c r="G3092" s="2">
        <v>0</v>
      </c>
    </row>
    <row r="3093" spans="1:7" s="65" customFormat="1" x14ac:dyDescent="0.25">
      <c r="A3093" s="65">
        <v>309.00000000000398</v>
      </c>
      <c r="B3093" s="2">
        <v>0</v>
      </c>
      <c r="C3093" s="2">
        <v>0</v>
      </c>
      <c r="D3093" s="2">
        <v>0</v>
      </c>
      <c r="E3093" s="2">
        <v>0</v>
      </c>
      <c r="F3093" s="2">
        <v>0</v>
      </c>
      <c r="G3093" s="2">
        <v>0</v>
      </c>
    </row>
    <row r="3094" spans="1:7" s="65" customFormat="1" x14ac:dyDescent="0.25">
      <c r="A3094" s="65">
        <v>309.100000000004</v>
      </c>
      <c r="B3094" s="2">
        <v>0</v>
      </c>
      <c r="C3094" s="2">
        <v>0</v>
      </c>
      <c r="D3094" s="2">
        <v>0</v>
      </c>
      <c r="E3094" s="2">
        <v>0</v>
      </c>
      <c r="F3094" s="2">
        <v>0</v>
      </c>
      <c r="G3094" s="2">
        <v>0</v>
      </c>
    </row>
    <row r="3095" spans="1:7" s="65" customFormat="1" x14ac:dyDescent="0.25">
      <c r="A3095" s="65">
        <v>309.20000000000402</v>
      </c>
      <c r="B3095" s="2">
        <v>0</v>
      </c>
      <c r="C3095" s="2">
        <v>0</v>
      </c>
      <c r="D3095" s="2">
        <v>0</v>
      </c>
      <c r="E3095" s="2">
        <v>0</v>
      </c>
      <c r="F3095" s="2">
        <v>0</v>
      </c>
      <c r="G3095" s="2">
        <v>0</v>
      </c>
    </row>
    <row r="3096" spans="1:7" s="65" customFormat="1" x14ac:dyDescent="0.25">
      <c r="A3096" s="65">
        <v>309.30000000000399</v>
      </c>
      <c r="B3096" s="2">
        <v>0</v>
      </c>
      <c r="C3096" s="2">
        <v>0</v>
      </c>
      <c r="D3096" s="2">
        <v>0</v>
      </c>
      <c r="E3096" s="2">
        <v>0</v>
      </c>
      <c r="F3096" s="2">
        <v>0</v>
      </c>
      <c r="G3096" s="2">
        <v>0</v>
      </c>
    </row>
    <row r="3097" spans="1:7" s="65" customFormat="1" x14ac:dyDescent="0.25">
      <c r="A3097" s="65">
        <v>309.40000000000401</v>
      </c>
      <c r="B3097" s="2">
        <v>0</v>
      </c>
      <c r="C3097" s="2">
        <v>0</v>
      </c>
      <c r="D3097" s="2">
        <v>0</v>
      </c>
      <c r="E3097" s="2">
        <v>0</v>
      </c>
      <c r="F3097" s="2">
        <v>0</v>
      </c>
      <c r="G3097" s="2">
        <v>0</v>
      </c>
    </row>
    <row r="3098" spans="1:7" s="65" customFormat="1" x14ac:dyDescent="0.25">
      <c r="A3098" s="65">
        <v>309.50000000000398</v>
      </c>
      <c r="B3098" s="2">
        <v>0</v>
      </c>
      <c r="C3098" s="2">
        <v>0</v>
      </c>
      <c r="D3098" s="2">
        <v>0</v>
      </c>
      <c r="E3098" s="2">
        <v>0</v>
      </c>
      <c r="F3098" s="2">
        <v>0</v>
      </c>
      <c r="G3098" s="2">
        <v>0</v>
      </c>
    </row>
    <row r="3099" spans="1:7" s="65" customFormat="1" x14ac:dyDescent="0.25">
      <c r="A3099" s="65">
        <v>309.600000000004</v>
      </c>
      <c r="B3099" s="2">
        <v>0</v>
      </c>
      <c r="C3099" s="2">
        <v>0</v>
      </c>
      <c r="D3099" s="2">
        <v>0</v>
      </c>
      <c r="E3099" s="2">
        <v>0</v>
      </c>
      <c r="F3099" s="2">
        <v>0</v>
      </c>
      <c r="G3099" s="2">
        <v>0</v>
      </c>
    </row>
    <row r="3100" spans="1:7" s="65" customFormat="1" x14ac:dyDescent="0.25">
      <c r="A3100" s="65">
        <v>309.70000000000402</v>
      </c>
      <c r="B3100" s="2">
        <v>0</v>
      </c>
      <c r="C3100" s="2">
        <v>0</v>
      </c>
      <c r="D3100" s="2">
        <v>0</v>
      </c>
      <c r="E3100" s="2">
        <v>0</v>
      </c>
      <c r="F3100" s="2">
        <v>0</v>
      </c>
      <c r="G3100" s="2">
        <v>0</v>
      </c>
    </row>
    <row r="3101" spans="1:7" s="65" customFormat="1" x14ac:dyDescent="0.25">
      <c r="A3101" s="65">
        <v>309.80000000000399</v>
      </c>
      <c r="B3101" s="2">
        <v>0</v>
      </c>
      <c r="C3101" s="2">
        <v>0</v>
      </c>
      <c r="D3101" s="2">
        <v>0</v>
      </c>
      <c r="E3101" s="2">
        <v>0</v>
      </c>
      <c r="F3101" s="2">
        <v>0</v>
      </c>
      <c r="G3101" s="2">
        <v>0</v>
      </c>
    </row>
    <row r="3102" spans="1:7" s="65" customFormat="1" x14ac:dyDescent="0.25">
      <c r="A3102" s="65">
        <v>309.90000000000401</v>
      </c>
      <c r="B3102" s="2">
        <v>0</v>
      </c>
      <c r="C3102" s="2">
        <v>0</v>
      </c>
      <c r="D3102" s="2">
        <v>0</v>
      </c>
      <c r="E3102" s="2">
        <v>0</v>
      </c>
      <c r="F3102" s="2">
        <v>0</v>
      </c>
      <c r="G3102" s="2">
        <v>0</v>
      </c>
    </row>
    <row r="3103" spans="1:7" s="65" customFormat="1" x14ac:dyDescent="0.25">
      <c r="A3103" s="65">
        <v>310.00000000000398</v>
      </c>
      <c r="B3103" s="2">
        <v>0</v>
      </c>
      <c r="C3103" s="2">
        <v>0</v>
      </c>
      <c r="D3103" s="2">
        <v>0</v>
      </c>
      <c r="E3103" s="2">
        <v>0</v>
      </c>
      <c r="F3103" s="2">
        <v>0</v>
      </c>
      <c r="G3103" s="2">
        <v>0</v>
      </c>
    </row>
    <row r="3104" spans="1:7" s="65" customFormat="1" x14ac:dyDescent="0.25">
      <c r="A3104" s="65">
        <v>310.100000000004</v>
      </c>
      <c r="B3104" s="2">
        <v>0</v>
      </c>
      <c r="C3104" s="2">
        <v>0</v>
      </c>
      <c r="D3104" s="2">
        <v>0</v>
      </c>
      <c r="E3104" s="2">
        <v>0</v>
      </c>
      <c r="F3104" s="2">
        <v>0</v>
      </c>
      <c r="G3104" s="2">
        <v>0</v>
      </c>
    </row>
    <row r="3105" spans="1:7" s="65" customFormat="1" x14ac:dyDescent="0.25">
      <c r="A3105" s="65">
        <v>310.20000000000402</v>
      </c>
      <c r="B3105" s="2">
        <v>0</v>
      </c>
      <c r="C3105" s="2">
        <v>0</v>
      </c>
      <c r="D3105" s="2">
        <v>0</v>
      </c>
      <c r="E3105" s="2">
        <v>0</v>
      </c>
      <c r="F3105" s="2">
        <v>0</v>
      </c>
      <c r="G3105" s="2">
        <v>0</v>
      </c>
    </row>
    <row r="3106" spans="1:7" s="65" customFormat="1" x14ac:dyDescent="0.25">
      <c r="A3106" s="65">
        <v>310.30000000000399</v>
      </c>
      <c r="B3106" s="2">
        <v>0</v>
      </c>
      <c r="C3106" s="2">
        <v>0</v>
      </c>
      <c r="D3106" s="2">
        <v>0</v>
      </c>
      <c r="E3106" s="2">
        <v>0</v>
      </c>
      <c r="F3106" s="2">
        <v>0</v>
      </c>
      <c r="G3106" s="2">
        <v>0</v>
      </c>
    </row>
    <row r="3107" spans="1:7" s="65" customFormat="1" x14ac:dyDescent="0.25">
      <c r="A3107" s="65">
        <v>310.40000000000401</v>
      </c>
      <c r="B3107" s="2">
        <v>0</v>
      </c>
      <c r="C3107" s="2">
        <v>0</v>
      </c>
      <c r="D3107" s="2">
        <v>0</v>
      </c>
      <c r="E3107" s="2">
        <v>0</v>
      </c>
      <c r="F3107" s="2">
        <v>0</v>
      </c>
      <c r="G3107" s="2">
        <v>0</v>
      </c>
    </row>
    <row r="3108" spans="1:7" s="65" customFormat="1" x14ac:dyDescent="0.25">
      <c r="A3108" s="65">
        <v>310.50000000000398</v>
      </c>
      <c r="B3108" s="2">
        <v>0</v>
      </c>
      <c r="C3108" s="2">
        <v>0</v>
      </c>
      <c r="D3108" s="2">
        <v>0</v>
      </c>
      <c r="E3108" s="2">
        <v>0</v>
      </c>
      <c r="F3108" s="2">
        <v>0</v>
      </c>
      <c r="G3108" s="2">
        <v>0</v>
      </c>
    </row>
    <row r="3109" spans="1:7" s="65" customFormat="1" x14ac:dyDescent="0.25">
      <c r="A3109" s="65">
        <v>310.600000000004</v>
      </c>
      <c r="B3109" s="2">
        <v>0</v>
      </c>
      <c r="C3109" s="2">
        <v>0</v>
      </c>
      <c r="D3109" s="2">
        <v>0</v>
      </c>
      <c r="E3109" s="2">
        <v>0</v>
      </c>
      <c r="F3109" s="2">
        <v>0</v>
      </c>
      <c r="G3109" s="2">
        <v>0</v>
      </c>
    </row>
    <row r="3110" spans="1:7" s="65" customFormat="1" x14ac:dyDescent="0.25">
      <c r="A3110" s="65">
        <v>310.70000000000402</v>
      </c>
      <c r="B3110" s="2">
        <v>0</v>
      </c>
      <c r="C3110" s="2">
        <v>0</v>
      </c>
      <c r="D3110" s="2">
        <v>0</v>
      </c>
      <c r="E3110" s="2">
        <v>0</v>
      </c>
      <c r="F3110" s="2">
        <v>0</v>
      </c>
      <c r="G3110" s="2">
        <v>0</v>
      </c>
    </row>
    <row r="3111" spans="1:7" s="65" customFormat="1" x14ac:dyDescent="0.25">
      <c r="A3111" s="65">
        <v>310.80000000000399</v>
      </c>
      <c r="B3111" s="2">
        <v>0</v>
      </c>
      <c r="C3111" s="2">
        <v>0</v>
      </c>
      <c r="D3111" s="2">
        <v>0</v>
      </c>
      <c r="E3111" s="2">
        <v>0</v>
      </c>
      <c r="F3111" s="2">
        <v>0</v>
      </c>
      <c r="G3111" s="2">
        <v>0</v>
      </c>
    </row>
    <row r="3112" spans="1:7" s="65" customFormat="1" x14ac:dyDescent="0.25">
      <c r="A3112" s="65">
        <v>310.90000000000401</v>
      </c>
      <c r="B3112" s="2">
        <v>0</v>
      </c>
      <c r="C3112" s="2">
        <v>0</v>
      </c>
      <c r="D3112" s="2">
        <v>0</v>
      </c>
      <c r="E3112" s="2">
        <v>0</v>
      </c>
      <c r="F3112" s="2">
        <v>0</v>
      </c>
      <c r="G3112" s="2">
        <v>0</v>
      </c>
    </row>
    <row r="3113" spans="1:7" s="65" customFormat="1" x14ac:dyDescent="0.25">
      <c r="A3113" s="65">
        <v>311.00000000000398</v>
      </c>
      <c r="B3113" s="2">
        <v>0</v>
      </c>
      <c r="C3113" s="2">
        <v>0</v>
      </c>
      <c r="D3113" s="2">
        <v>0</v>
      </c>
      <c r="E3113" s="2">
        <v>0</v>
      </c>
      <c r="F3113" s="2">
        <v>0</v>
      </c>
      <c r="G3113" s="2">
        <v>0</v>
      </c>
    </row>
    <row r="3114" spans="1:7" s="65" customFormat="1" x14ac:dyDescent="0.25">
      <c r="A3114" s="65">
        <v>311.100000000004</v>
      </c>
      <c r="B3114" s="2">
        <v>0</v>
      </c>
      <c r="C3114" s="2">
        <v>0</v>
      </c>
      <c r="D3114" s="2">
        <v>0</v>
      </c>
      <c r="E3114" s="2">
        <v>0</v>
      </c>
      <c r="F3114" s="2">
        <v>0</v>
      </c>
      <c r="G3114" s="2">
        <v>0</v>
      </c>
    </row>
    <row r="3115" spans="1:7" s="65" customFormat="1" x14ac:dyDescent="0.25">
      <c r="A3115" s="65">
        <v>311.20000000000402</v>
      </c>
      <c r="B3115" s="2">
        <v>0</v>
      </c>
      <c r="C3115" s="2">
        <v>0</v>
      </c>
      <c r="D3115" s="2">
        <v>0</v>
      </c>
      <c r="E3115" s="2">
        <v>0</v>
      </c>
      <c r="F3115" s="2">
        <v>0</v>
      </c>
      <c r="G3115" s="2">
        <v>0</v>
      </c>
    </row>
    <row r="3116" spans="1:7" s="65" customFormat="1" x14ac:dyDescent="0.25">
      <c r="A3116" s="65">
        <v>311.30000000000399</v>
      </c>
      <c r="B3116" s="2">
        <v>0</v>
      </c>
      <c r="C3116" s="2">
        <v>0</v>
      </c>
      <c r="D3116" s="2">
        <v>0</v>
      </c>
      <c r="E3116" s="2">
        <v>0</v>
      </c>
      <c r="F3116" s="2">
        <v>0</v>
      </c>
      <c r="G3116" s="2">
        <v>0</v>
      </c>
    </row>
    <row r="3117" spans="1:7" s="65" customFormat="1" x14ac:dyDescent="0.25">
      <c r="A3117" s="65">
        <v>311.40000000000401</v>
      </c>
      <c r="B3117" s="2">
        <v>0</v>
      </c>
      <c r="C3117" s="2">
        <v>0</v>
      </c>
      <c r="D3117" s="2">
        <v>0</v>
      </c>
      <c r="E3117" s="2">
        <v>0</v>
      </c>
      <c r="F3117" s="2">
        <v>0</v>
      </c>
      <c r="G3117" s="2">
        <v>0</v>
      </c>
    </row>
    <row r="3118" spans="1:7" s="65" customFormat="1" x14ac:dyDescent="0.25">
      <c r="A3118" s="65">
        <v>311.50000000000398</v>
      </c>
      <c r="B3118" s="2">
        <v>0</v>
      </c>
      <c r="C3118" s="2">
        <v>0</v>
      </c>
      <c r="D3118" s="2">
        <v>0</v>
      </c>
      <c r="E3118" s="2">
        <v>0</v>
      </c>
      <c r="F3118" s="2">
        <v>0</v>
      </c>
      <c r="G3118" s="2">
        <v>0</v>
      </c>
    </row>
    <row r="3119" spans="1:7" s="65" customFormat="1" x14ac:dyDescent="0.25">
      <c r="A3119" s="65">
        <v>311.600000000004</v>
      </c>
      <c r="B3119" s="2">
        <v>0</v>
      </c>
      <c r="C3119" s="2">
        <v>0</v>
      </c>
      <c r="D3119" s="2">
        <v>0</v>
      </c>
      <c r="E3119" s="2">
        <v>0</v>
      </c>
      <c r="F3119" s="2">
        <v>0</v>
      </c>
      <c r="G3119" s="2">
        <v>0</v>
      </c>
    </row>
    <row r="3120" spans="1:7" s="65" customFormat="1" x14ac:dyDescent="0.25">
      <c r="A3120" s="65">
        <v>311.70000000000402</v>
      </c>
      <c r="B3120" s="2">
        <v>0</v>
      </c>
      <c r="C3120" s="2">
        <v>0</v>
      </c>
      <c r="D3120" s="2">
        <v>0</v>
      </c>
      <c r="E3120" s="2">
        <v>0</v>
      </c>
      <c r="F3120" s="2">
        <v>0</v>
      </c>
      <c r="G3120" s="2">
        <v>0</v>
      </c>
    </row>
    <row r="3121" spans="1:7" s="65" customFormat="1" x14ac:dyDescent="0.25">
      <c r="A3121" s="65">
        <v>311.80000000000399</v>
      </c>
      <c r="B3121" s="2">
        <v>0</v>
      </c>
      <c r="C3121" s="2">
        <v>0</v>
      </c>
      <c r="D3121" s="2">
        <v>0</v>
      </c>
      <c r="E3121" s="2">
        <v>0</v>
      </c>
      <c r="F3121" s="2">
        <v>0</v>
      </c>
      <c r="G3121" s="2">
        <v>0</v>
      </c>
    </row>
    <row r="3122" spans="1:7" s="65" customFormat="1" x14ac:dyDescent="0.25">
      <c r="A3122" s="65">
        <v>311.90000000000401</v>
      </c>
      <c r="B3122" s="2">
        <v>0</v>
      </c>
      <c r="C3122" s="2">
        <v>0</v>
      </c>
      <c r="D3122" s="2">
        <v>0</v>
      </c>
      <c r="E3122" s="2">
        <v>0</v>
      </c>
      <c r="F3122" s="2">
        <v>0</v>
      </c>
      <c r="G3122" s="2">
        <v>0</v>
      </c>
    </row>
    <row r="3123" spans="1:7" s="65" customFormat="1" x14ac:dyDescent="0.25">
      <c r="A3123" s="65">
        <v>312.00000000000398</v>
      </c>
      <c r="B3123" s="2">
        <v>0</v>
      </c>
      <c r="C3123" s="2">
        <v>0</v>
      </c>
      <c r="D3123" s="2">
        <v>0</v>
      </c>
      <c r="E3123" s="2">
        <v>0</v>
      </c>
      <c r="F3123" s="2">
        <v>0</v>
      </c>
      <c r="G3123" s="2">
        <v>0</v>
      </c>
    </row>
    <row r="3124" spans="1:7" s="65" customFormat="1" x14ac:dyDescent="0.25">
      <c r="A3124" s="65">
        <v>312.100000000004</v>
      </c>
      <c r="B3124" s="2">
        <v>0</v>
      </c>
      <c r="C3124" s="2">
        <v>0</v>
      </c>
      <c r="D3124" s="2">
        <v>0</v>
      </c>
      <c r="E3124" s="2">
        <v>0</v>
      </c>
      <c r="F3124" s="2">
        <v>0</v>
      </c>
      <c r="G3124" s="2">
        <v>0</v>
      </c>
    </row>
    <row r="3125" spans="1:7" s="65" customFormat="1" x14ac:dyDescent="0.25">
      <c r="A3125" s="65">
        <v>312.20000000000402</v>
      </c>
      <c r="B3125" s="2">
        <v>0</v>
      </c>
      <c r="C3125" s="2">
        <v>0</v>
      </c>
      <c r="D3125" s="2">
        <v>0</v>
      </c>
      <c r="E3125" s="2">
        <v>0</v>
      </c>
      <c r="F3125" s="2">
        <v>0</v>
      </c>
      <c r="G3125" s="2">
        <v>0</v>
      </c>
    </row>
    <row r="3126" spans="1:7" s="65" customFormat="1" x14ac:dyDescent="0.25">
      <c r="A3126" s="65">
        <v>312.30000000000399</v>
      </c>
      <c r="B3126" s="2">
        <v>0</v>
      </c>
      <c r="C3126" s="2">
        <v>0</v>
      </c>
      <c r="D3126" s="2">
        <v>0</v>
      </c>
      <c r="E3126" s="2">
        <v>0</v>
      </c>
      <c r="F3126" s="2">
        <v>0</v>
      </c>
      <c r="G3126" s="2">
        <v>0</v>
      </c>
    </row>
    <row r="3127" spans="1:7" s="65" customFormat="1" x14ac:dyDescent="0.25">
      <c r="A3127" s="65">
        <v>312.40000000000401</v>
      </c>
      <c r="B3127" s="2">
        <v>0</v>
      </c>
      <c r="C3127" s="2">
        <v>0</v>
      </c>
      <c r="D3127" s="2">
        <v>0</v>
      </c>
      <c r="E3127" s="2">
        <v>0</v>
      </c>
      <c r="F3127" s="2">
        <v>0</v>
      </c>
      <c r="G3127" s="2">
        <v>0</v>
      </c>
    </row>
    <row r="3128" spans="1:7" s="65" customFormat="1" x14ac:dyDescent="0.25">
      <c r="A3128" s="65">
        <v>312.50000000000398</v>
      </c>
      <c r="B3128" s="2">
        <v>0</v>
      </c>
      <c r="C3128" s="2">
        <v>0</v>
      </c>
      <c r="D3128" s="2">
        <v>0</v>
      </c>
      <c r="E3128" s="2">
        <v>0</v>
      </c>
      <c r="F3128" s="2">
        <v>0</v>
      </c>
      <c r="G3128" s="2">
        <v>0</v>
      </c>
    </row>
    <row r="3129" spans="1:7" s="65" customFormat="1" x14ac:dyDescent="0.25">
      <c r="A3129" s="65">
        <v>312.600000000004</v>
      </c>
      <c r="B3129" s="2">
        <v>0</v>
      </c>
      <c r="C3129" s="2">
        <v>0</v>
      </c>
      <c r="D3129" s="2">
        <v>0</v>
      </c>
      <c r="E3129" s="2">
        <v>0</v>
      </c>
      <c r="F3129" s="2">
        <v>0</v>
      </c>
      <c r="G3129" s="2">
        <v>0</v>
      </c>
    </row>
    <row r="3130" spans="1:7" s="65" customFormat="1" x14ac:dyDescent="0.25">
      <c r="A3130" s="65">
        <v>312.70000000000402</v>
      </c>
      <c r="B3130" s="2">
        <v>0</v>
      </c>
      <c r="C3130" s="2">
        <v>0</v>
      </c>
      <c r="D3130" s="2">
        <v>0</v>
      </c>
      <c r="E3130" s="2">
        <v>0</v>
      </c>
      <c r="F3130" s="2">
        <v>0</v>
      </c>
      <c r="G3130" s="2">
        <v>0</v>
      </c>
    </row>
    <row r="3131" spans="1:7" s="65" customFormat="1" x14ac:dyDescent="0.25">
      <c r="A3131" s="65">
        <v>312.80000000000399</v>
      </c>
      <c r="B3131" s="2">
        <v>0</v>
      </c>
      <c r="C3131" s="2">
        <v>0</v>
      </c>
      <c r="D3131" s="2">
        <v>0</v>
      </c>
      <c r="E3131" s="2">
        <v>0</v>
      </c>
      <c r="F3131" s="2">
        <v>0</v>
      </c>
      <c r="G3131" s="2">
        <v>0</v>
      </c>
    </row>
    <row r="3132" spans="1:7" s="65" customFormat="1" x14ac:dyDescent="0.25">
      <c r="A3132" s="65">
        <v>312.90000000000401</v>
      </c>
      <c r="B3132" s="2">
        <v>0</v>
      </c>
      <c r="C3132" s="2">
        <v>0</v>
      </c>
      <c r="D3132" s="2">
        <v>0</v>
      </c>
      <c r="E3132" s="2">
        <v>0</v>
      </c>
      <c r="F3132" s="2">
        <v>0</v>
      </c>
      <c r="G3132" s="2">
        <v>0</v>
      </c>
    </row>
    <row r="3133" spans="1:7" s="65" customFormat="1" x14ac:dyDescent="0.25">
      <c r="A3133" s="65">
        <v>313.00000000000398</v>
      </c>
      <c r="B3133" s="2">
        <v>0</v>
      </c>
      <c r="C3133" s="2">
        <v>0</v>
      </c>
      <c r="D3133" s="2">
        <v>0</v>
      </c>
      <c r="E3133" s="2">
        <v>0</v>
      </c>
      <c r="F3133" s="2">
        <v>0</v>
      </c>
      <c r="G3133" s="2">
        <v>0</v>
      </c>
    </row>
    <row r="3134" spans="1:7" s="65" customFormat="1" x14ac:dyDescent="0.25">
      <c r="A3134" s="65">
        <v>313.100000000004</v>
      </c>
      <c r="B3134" s="2">
        <v>0</v>
      </c>
      <c r="C3134" s="2">
        <v>0</v>
      </c>
      <c r="D3134" s="2">
        <v>0</v>
      </c>
      <c r="E3134" s="2">
        <v>0</v>
      </c>
      <c r="F3134" s="2">
        <v>0</v>
      </c>
      <c r="G3134" s="2">
        <v>0</v>
      </c>
    </row>
    <row r="3135" spans="1:7" s="65" customFormat="1" x14ac:dyDescent="0.25">
      <c r="A3135" s="65">
        <v>313.20000000000402</v>
      </c>
      <c r="B3135" s="2">
        <v>0</v>
      </c>
      <c r="C3135" s="2">
        <v>0</v>
      </c>
      <c r="D3135" s="2">
        <v>0</v>
      </c>
      <c r="E3135" s="2">
        <v>0</v>
      </c>
      <c r="F3135" s="2">
        <v>0</v>
      </c>
      <c r="G3135" s="2">
        <v>0</v>
      </c>
    </row>
    <row r="3136" spans="1:7" s="65" customFormat="1" x14ac:dyDescent="0.25">
      <c r="A3136" s="65">
        <v>313.30000000000399</v>
      </c>
      <c r="B3136" s="2">
        <v>0</v>
      </c>
      <c r="C3136" s="2">
        <v>0</v>
      </c>
      <c r="D3136" s="2">
        <v>0</v>
      </c>
      <c r="E3136" s="2">
        <v>0</v>
      </c>
      <c r="F3136" s="2">
        <v>0</v>
      </c>
      <c r="G3136" s="2">
        <v>0</v>
      </c>
    </row>
    <row r="3137" spans="1:7" s="65" customFormat="1" x14ac:dyDescent="0.25">
      <c r="A3137" s="65">
        <v>313.40000000000401</v>
      </c>
      <c r="B3137" s="2">
        <v>0</v>
      </c>
      <c r="C3137" s="2">
        <v>0</v>
      </c>
      <c r="D3137" s="2">
        <v>0</v>
      </c>
      <c r="E3137" s="2">
        <v>0</v>
      </c>
      <c r="F3137" s="2">
        <v>0</v>
      </c>
      <c r="G3137" s="2">
        <v>0</v>
      </c>
    </row>
    <row r="3138" spans="1:7" s="65" customFormat="1" x14ac:dyDescent="0.25">
      <c r="A3138" s="65">
        <v>313.50000000000398</v>
      </c>
      <c r="B3138" s="2">
        <v>0</v>
      </c>
      <c r="C3138" s="2">
        <v>0</v>
      </c>
      <c r="D3138" s="2">
        <v>0</v>
      </c>
      <c r="E3138" s="2">
        <v>0</v>
      </c>
      <c r="F3138" s="2">
        <v>0</v>
      </c>
      <c r="G3138" s="2">
        <v>0</v>
      </c>
    </row>
    <row r="3139" spans="1:7" s="65" customFormat="1" x14ac:dyDescent="0.25">
      <c r="A3139" s="65">
        <v>313.600000000004</v>
      </c>
      <c r="B3139" s="2">
        <v>0</v>
      </c>
      <c r="C3139" s="2">
        <v>0</v>
      </c>
      <c r="D3139" s="2">
        <v>0</v>
      </c>
      <c r="E3139" s="2">
        <v>0</v>
      </c>
      <c r="F3139" s="2">
        <v>0</v>
      </c>
      <c r="G3139" s="2">
        <v>0</v>
      </c>
    </row>
    <row r="3140" spans="1:7" s="65" customFormat="1" x14ac:dyDescent="0.25">
      <c r="A3140" s="65">
        <v>313.70000000000402</v>
      </c>
      <c r="B3140" s="2">
        <v>0</v>
      </c>
      <c r="C3140" s="2">
        <v>0</v>
      </c>
      <c r="D3140" s="2">
        <v>0</v>
      </c>
      <c r="E3140" s="2">
        <v>0</v>
      </c>
      <c r="F3140" s="2">
        <v>0</v>
      </c>
      <c r="G3140" s="2">
        <v>0</v>
      </c>
    </row>
    <row r="3141" spans="1:7" s="65" customFormat="1" x14ac:dyDescent="0.25">
      <c r="A3141" s="65">
        <v>313.80000000000399</v>
      </c>
      <c r="B3141" s="2">
        <v>0</v>
      </c>
      <c r="C3141" s="2">
        <v>0</v>
      </c>
      <c r="D3141" s="2">
        <v>0</v>
      </c>
      <c r="E3141" s="2">
        <v>0</v>
      </c>
      <c r="F3141" s="2">
        <v>0</v>
      </c>
      <c r="G3141" s="2">
        <v>0</v>
      </c>
    </row>
    <row r="3142" spans="1:7" s="65" customFormat="1" x14ac:dyDescent="0.25">
      <c r="A3142" s="65">
        <v>313.90000000000401</v>
      </c>
      <c r="B3142" s="2">
        <v>0</v>
      </c>
      <c r="C3142" s="2">
        <v>0</v>
      </c>
      <c r="D3142" s="2">
        <v>0</v>
      </c>
      <c r="E3142" s="2">
        <v>0</v>
      </c>
      <c r="F3142" s="2">
        <v>0</v>
      </c>
      <c r="G3142" s="2">
        <v>0</v>
      </c>
    </row>
    <row r="3143" spans="1:7" s="65" customFormat="1" x14ac:dyDescent="0.25">
      <c r="A3143" s="65">
        <v>314.00000000000398</v>
      </c>
      <c r="B3143" s="2">
        <v>0</v>
      </c>
      <c r="C3143" s="2">
        <v>0</v>
      </c>
      <c r="D3143" s="2">
        <v>0</v>
      </c>
      <c r="E3143" s="2">
        <v>0</v>
      </c>
      <c r="F3143" s="2">
        <v>0</v>
      </c>
      <c r="G3143" s="2">
        <v>0</v>
      </c>
    </row>
    <row r="3144" spans="1:7" s="65" customFormat="1" x14ac:dyDescent="0.25">
      <c r="A3144" s="65">
        <v>314.100000000004</v>
      </c>
      <c r="B3144" s="2">
        <v>0</v>
      </c>
      <c r="C3144" s="2">
        <v>0</v>
      </c>
      <c r="D3144" s="2">
        <v>0</v>
      </c>
      <c r="E3144" s="2">
        <v>0</v>
      </c>
      <c r="F3144" s="2">
        <v>0</v>
      </c>
      <c r="G3144" s="2">
        <v>0</v>
      </c>
    </row>
    <row r="3145" spans="1:7" s="65" customFormat="1" x14ac:dyDescent="0.25">
      <c r="A3145" s="65">
        <v>314.20000000000402</v>
      </c>
      <c r="B3145" s="2">
        <v>0</v>
      </c>
      <c r="C3145" s="2">
        <v>0</v>
      </c>
      <c r="D3145" s="2">
        <v>0</v>
      </c>
      <c r="E3145" s="2">
        <v>0</v>
      </c>
      <c r="F3145" s="2">
        <v>0</v>
      </c>
      <c r="G3145" s="2">
        <v>0</v>
      </c>
    </row>
    <row r="3146" spans="1:7" s="65" customFormat="1" x14ac:dyDescent="0.25">
      <c r="A3146" s="65">
        <v>314.30000000000399</v>
      </c>
      <c r="B3146" s="2">
        <v>0</v>
      </c>
      <c r="C3146" s="2">
        <v>0</v>
      </c>
      <c r="D3146" s="2">
        <v>0</v>
      </c>
      <c r="E3146" s="2">
        <v>0</v>
      </c>
      <c r="F3146" s="2">
        <v>0</v>
      </c>
      <c r="G3146" s="2">
        <v>0</v>
      </c>
    </row>
    <row r="3147" spans="1:7" s="65" customFormat="1" x14ac:dyDescent="0.25">
      <c r="A3147" s="65">
        <v>314.40000000000401</v>
      </c>
      <c r="B3147" s="2">
        <v>0</v>
      </c>
      <c r="C3147" s="2">
        <v>0</v>
      </c>
      <c r="D3147" s="2">
        <v>0</v>
      </c>
      <c r="E3147" s="2">
        <v>0</v>
      </c>
      <c r="F3147" s="2">
        <v>0</v>
      </c>
      <c r="G3147" s="2">
        <v>0</v>
      </c>
    </row>
    <row r="3148" spans="1:7" s="65" customFormat="1" x14ac:dyDescent="0.25">
      <c r="A3148" s="65">
        <v>314.50000000000398</v>
      </c>
      <c r="B3148" s="2">
        <v>0</v>
      </c>
      <c r="C3148" s="2">
        <v>0</v>
      </c>
      <c r="D3148" s="2">
        <v>0</v>
      </c>
      <c r="E3148" s="2">
        <v>0</v>
      </c>
      <c r="F3148" s="2">
        <v>0</v>
      </c>
      <c r="G3148" s="2">
        <v>0</v>
      </c>
    </row>
    <row r="3149" spans="1:7" s="65" customFormat="1" x14ac:dyDescent="0.25">
      <c r="A3149" s="65">
        <v>314.600000000004</v>
      </c>
      <c r="B3149" s="2">
        <v>0</v>
      </c>
      <c r="C3149" s="2">
        <v>0</v>
      </c>
      <c r="D3149" s="2">
        <v>0</v>
      </c>
      <c r="E3149" s="2">
        <v>0</v>
      </c>
      <c r="F3149" s="2">
        <v>0</v>
      </c>
      <c r="G3149" s="2">
        <v>0</v>
      </c>
    </row>
    <row r="3150" spans="1:7" s="65" customFormat="1" x14ac:dyDescent="0.25">
      <c r="A3150" s="65">
        <v>314.70000000000402</v>
      </c>
      <c r="B3150" s="2">
        <v>0</v>
      </c>
      <c r="C3150" s="2">
        <v>0</v>
      </c>
      <c r="D3150" s="2">
        <v>0</v>
      </c>
      <c r="E3150" s="2">
        <v>0</v>
      </c>
      <c r="F3150" s="2">
        <v>0</v>
      </c>
      <c r="G3150" s="2">
        <v>0</v>
      </c>
    </row>
    <row r="3151" spans="1:7" s="65" customFormat="1" x14ac:dyDescent="0.25">
      <c r="A3151" s="65">
        <v>314.80000000000399</v>
      </c>
      <c r="B3151" s="2">
        <v>0</v>
      </c>
      <c r="C3151" s="2">
        <v>0</v>
      </c>
      <c r="D3151" s="2">
        <v>0</v>
      </c>
      <c r="E3151" s="2">
        <v>0</v>
      </c>
      <c r="F3151" s="2">
        <v>0</v>
      </c>
      <c r="G3151" s="2">
        <v>0</v>
      </c>
    </row>
    <row r="3152" spans="1:7" s="65" customFormat="1" x14ac:dyDescent="0.25">
      <c r="A3152" s="65">
        <v>314.90000000000401</v>
      </c>
      <c r="B3152" s="2">
        <v>0</v>
      </c>
      <c r="C3152" s="2">
        <v>0</v>
      </c>
      <c r="D3152" s="2">
        <v>0</v>
      </c>
      <c r="E3152" s="2">
        <v>0</v>
      </c>
      <c r="F3152" s="2">
        <v>0</v>
      </c>
      <c r="G3152" s="2">
        <v>0</v>
      </c>
    </row>
    <row r="3153" spans="1:7" s="65" customFormat="1" x14ac:dyDescent="0.25">
      <c r="A3153" s="65">
        <v>315.00000000000398</v>
      </c>
      <c r="B3153" s="2">
        <v>0</v>
      </c>
      <c r="C3153" s="2">
        <v>0</v>
      </c>
      <c r="D3153" s="2">
        <v>0</v>
      </c>
      <c r="E3153" s="2">
        <v>0</v>
      </c>
      <c r="F3153" s="2">
        <v>0</v>
      </c>
      <c r="G3153" s="2">
        <v>0</v>
      </c>
    </row>
    <row r="3154" spans="1:7" s="65" customFormat="1" x14ac:dyDescent="0.25">
      <c r="A3154" s="65">
        <v>315.100000000004</v>
      </c>
      <c r="B3154" s="2">
        <v>0</v>
      </c>
      <c r="C3154" s="2">
        <v>0</v>
      </c>
      <c r="D3154" s="2">
        <v>0</v>
      </c>
      <c r="E3154" s="2">
        <v>0</v>
      </c>
      <c r="F3154" s="2">
        <v>0</v>
      </c>
      <c r="G3154" s="2">
        <v>0</v>
      </c>
    </row>
    <row r="3155" spans="1:7" s="65" customFormat="1" x14ac:dyDescent="0.25">
      <c r="A3155" s="65">
        <v>315.20000000000402</v>
      </c>
      <c r="B3155" s="2">
        <v>0</v>
      </c>
      <c r="C3155" s="2">
        <v>0</v>
      </c>
      <c r="D3155" s="2">
        <v>0</v>
      </c>
      <c r="E3155" s="2">
        <v>0</v>
      </c>
      <c r="F3155" s="2">
        <v>0</v>
      </c>
      <c r="G3155" s="2">
        <v>0</v>
      </c>
    </row>
    <row r="3156" spans="1:7" s="65" customFormat="1" x14ac:dyDescent="0.25">
      <c r="A3156" s="65">
        <v>315.30000000000399</v>
      </c>
      <c r="B3156" s="2">
        <v>0</v>
      </c>
      <c r="C3156" s="2">
        <v>0</v>
      </c>
      <c r="D3156" s="2">
        <v>0</v>
      </c>
      <c r="E3156" s="2">
        <v>0</v>
      </c>
      <c r="F3156" s="2">
        <v>0</v>
      </c>
      <c r="G3156" s="2">
        <v>0</v>
      </c>
    </row>
    <row r="3157" spans="1:7" s="65" customFormat="1" x14ac:dyDescent="0.25">
      <c r="A3157" s="65">
        <v>315.40000000000401</v>
      </c>
      <c r="B3157" s="2">
        <v>0</v>
      </c>
      <c r="C3157" s="2">
        <v>0</v>
      </c>
      <c r="D3157" s="2">
        <v>0</v>
      </c>
      <c r="E3157" s="2">
        <v>0</v>
      </c>
      <c r="F3157" s="2">
        <v>0</v>
      </c>
      <c r="G3157" s="2">
        <v>0</v>
      </c>
    </row>
    <row r="3158" spans="1:7" s="65" customFormat="1" x14ac:dyDescent="0.25">
      <c r="A3158" s="65">
        <v>315.50000000000398</v>
      </c>
      <c r="B3158" s="2">
        <v>0</v>
      </c>
      <c r="C3158" s="2">
        <v>0</v>
      </c>
      <c r="D3158" s="2">
        <v>0</v>
      </c>
      <c r="E3158" s="2">
        <v>0</v>
      </c>
      <c r="F3158" s="2">
        <v>0</v>
      </c>
      <c r="G3158" s="2">
        <v>0</v>
      </c>
    </row>
    <row r="3159" spans="1:7" s="65" customFormat="1" x14ac:dyDescent="0.25">
      <c r="A3159" s="65">
        <v>315.600000000004</v>
      </c>
      <c r="B3159" s="2">
        <v>0</v>
      </c>
      <c r="C3159" s="2">
        <v>0</v>
      </c>
      <c r="D3159" s="2">
        <v>0</v>
      </c>
      <c r="E3159" s="2">
        <v>0</v>
      </c>
      <c r="F3159" s="2">
        <v>0</v>
      </c>
      <c r="G3159" s="2">
        <v>0</v>
      </c>
    </row>
    <row r="3160" spans="1:7" s="65" customFormat="1" x14ac:dyDescent="0.25">
      <c r="A3160" s="65">
        <v>315.70000000000402</v>
      </c>
      <c r="B3160" s="2">
        <v>0</v>
      </c>
      <c r="C3160" s="2">
        <v>0</v>
      </c>
      <c r="D3160" s="2">
        <v>0</v>
      </c>
      <c r="E3160" s="2">
        <v>0</v>
      </c>
      <c r="F3160" s="2">
        <v>0</v>
      </c>
      <c r="G3160" s="2">
        <v>0</v>
      </c>
    </row>
    <row r="3161" spans="1:7" s="65" customFormat="1" x14ac:dyDescent="0.25">
      <c r="A3161" s="65">
        <v>315.80000000000399</v>
      </c>
      <c r="B3161" s="2">
        <v>0</v>
      </c>
      <c r="C3161" s="2">
        <v>0</v>
      </c>
      <c r="D3161" s="2">
        <v>0</v>
      </c>
      <c r="E3161" s="2">
        <v>0</v>
      </c>
      <c r="F3161" s="2">
        <v>0</v>
      </c>
      <c r="G3161" s="2">
        <v>0</v>
      </c>
    </row>
    <row r="3162" spans="1:7" s="65" customFormat="1" x14ac:dyDescent="0.25">
      <c r="A3162" s="65">
        <v>315.90000000000401</v>
      </c>
      <c r="B3162" s="2">
        <v>0</v>
      </c>
      <c r="C3162" s="2">
        <v>0</v>
      </c>
      <c r="D3162" s="2">
        <v>0</v>
      </c>
      <c r="E3162" s="2">
        <v>0</v>
      </c>
      <c r="F3162" s="2">
        <v>0</v>
      </c>
      <c r="G3162" s="2">
        <v>0</v>
      </c>
    </row>
    <row r="3163" spans="1:7" s="65" customFormat="1" x14ac:dyDescent="0.25">
      <c r="A3163" s="65">
        <v>316.00000000000398</v>
      </c>
      <c r="B3163" s="2">
        <v>0</v>
      </c>
      <c r="C3163" s="2">
        <v>0</v>
      </c>
      <c r="D3163" s="2">
        <v>0</v>
      </c>
      <c r="E3163" s="2">
        <v>0</v>
      </c>
      <c r="F3163" s="2">
        <v>0</v>
      </c>
      <c r="G3163" s="2">
        <v>0</v>
      </c>
    </row>
    <row r="3164" spans="1:7" s="65" customFormat="1" x14ac:dyDescent="0.25">
      <c r="A3164" s="65">
        <v>316.100000000004</v>
      </c>
      <c r="B3164" s="2">
        <v>0</v>
      </c>
      <c r="C3164" s="2">
        <v>0</v>
      </c>
      <c r="D3164" s="2">
        <v>0</v>
      </c>
      <c r="E3164" s="2">
        <v>0</v>
      </c>
      <c r="F3164" s="2">
        <v>0</v>
      </c>
      <c r="G3164" s="2">
        <v>0</v>
      </c>
    </row>
    <row r="3165" spans="1:7" s="65" customFormat="1" x14ac:dyDescent="0.25">
      <c r="A3165" s="65">
        <v>316.20000000000402</v>
      </c>
      <c r="B3165" s="2">
        <v>0</v>
      </c>
      <c r="C3165" s="2">
        <v>0</v>
      </c>
      <c r="D3165" s="2">
        <v>0</v>
      </c>
      <c r="E3165" s="2">
        <v>0</v>
      </c>
      <c r="F3165" s="2">
        <v>0</v>
      </c>
      <c r="G3165" s="2">
        <v>0</v>
      </c>
    </row>
    <row r="3166" spans="1:7" s="65" customFormat="1" x14ac:dyDescent="0.25">
      <c r="A3166" s="65">
        <v>316.30000000000399</v>
      </c>
      <c r="B3166" s="2">
        <v>0</v>
      </c>
      <c r="C3166" s="2">
        <v>0</v>
      </c>
      <c r="D3166" s="2">
        <v>0</v>
      </c>
      <c r="E3166" s="2">
        <v>0</v>
      </c>
      <c r="F3166" s="2">
        <v>0</v>
      </c>
      <c r="G3166" s="2">
        <v>0</v>
      </c>
    </row>
    <row r="3167" spans="1:7" s="65" customFormat="1" x14ac:dyDescent="0.25">
      <c r="A3167" s="65">
        <v>316.40000000000401</v>
      </c>
      <c r="B3167" s="2">
        <v>0</v>
      </c>
      <c r="C3167" s="2">
        <v>0</v>
      </c>
      <c r="D3167" s="2">
        <v>0</v>
      </c>
      <c r="E3167" s="2">
        <v>0</v>
      </c>
      <c r="F3167" s="2">
        <v>0</v>
      </c>
      <c r="G3167" s="2">
        <v>0</v>
      </c>
    </row>
    <row r="3168" spans="1:7" s="65" customFormat="1" x14ac:dyDescent="0.25">
      <c r="A3168" s="65">
        <v>316.50000000000398</v>
      </c>
      <c r="B3168" s="2">
        <v>0</v>
      </c>
      <c r="C3168" s="2">
        <v>0</v>
      </c>
      <c r="D3168" s="2">
        <v>0</v>
      </c>
      <c r="E3168" s="2">
        <v>0</v>
      </c>
      <c r="F3168" s="2">
        <v>0</v>
      </c>
      <c r="G3168" s="2">
        <v>0</v>
      </c>
    </row>
    <row r="3169" spans="1:7" s="65" customFormat="1" x14ac:dyDescent="0.25">
      <c r="A3169" s="65">
        <v>316.600000000004</v>
      </c>
      <c r="B3169" s="2">
        <v>0</v>
      </c>
      <c r="C3169" s="2">
        <v>0</v>
      </c>
      <c r="D3169" s="2">
        <v>0</v>
      </c>
      <c r="E3169" s="2">
        <v>0</v>
      </c>
      <c r="F3169" s="2">
        <v>0</v>
      </c>
      <c r="G3169" s="2">
        <v>0</v>
      </c>
    </row>
    <row r="3170" spans="1:7" s="65" customFormat="1" x14ac:dyDescent="0.25">
      <c r="A3170" s="65">
        <v>316.70000000000402</v>
      </c>
      <c r="B3170" s="2">
        <v>0</v>
      </c>
      <c r="C3170" s="2">
        <v>0</v>
      </c>
      <c r="D3170" s="2">
        <v>0</v>
      </c>
      <c r="E3170" s="2">
        <v>0</v>
      </c>
      <c r="F3170" s="2">
        <v>0</v>
      </c>
      <c r="G3170" s="2">
        <v>0</v>
      </c>
    </row>
    <row r="3171" spans="1:7" s="65" customFormat="1" x14ac:dyDescent="0.25">
      <c r="A3171" s="65">
        <v>316.80000000000399</v>
      </c>
      <c r="B3171" s="2">
        <v>0</v>
      </c>
      <c r="C3171" s="2">
        <v>0</v>
      </c>
      <c r="D3171" s="2">
        <v>0</v>
      </c>
      <c r="E3171" s="2">
        <v>0</v>
      </c>
      <c r="F3171" s="2">
        <v>0</v>
      </c>
      <c r="G3171" s="2">
        <v>0</v>
      </c>
    </row>
    <row r="3172" spans="1:7" s="65" customFormat="1" x14ac:dyDescent="0.25">
      <c r="A3172" s="65">
        <v>316.90000000000401</v>
      </c>
      <c r="B3172" s="2">
        <v>0</v>
      </c>
      <c r="C3172" s="2">
        <v>0</v>
      </c>
      <c r="D3172" s="2">
        <v>0</v>
      </c>
      <c r="E3172" s="2">
        <v>0</v>
      </c>
      <c r="F3172" s="2">
        <v>0</v>
      </c>
      <c r="G3172" s="2">
        <v>0</v>
      </c>
    </row>
    <row r="3173" spans="1:7" s="65" customFormat="1" x14ac:dyDescent="0.25">
      <c r="A3173" s="65">
        <v>317.00000000000398</v>
      </c>
      <c r="B3173" s="2">
        <v>0</v>
      </c>
      <c r="C3173" s="2">
        <v>0</v>
      </c>
      <c r="D3173" s="2">
        <v>0</v>
      </c>
      <c r="E3173" s="2">
        <v>0</v>
      </c>
      <c r="F3173" s="2">
        <v>0</v>
      </c>
      <c r="G3173" s="2">
        <v>0</v>
      </c>
    </row>
    <row r="3174" spans="1:7" s="65" customFormat="1" x14ac:dyDescent="0.25">
      <c r="A3174" s="65">
        <v>317.100000000004</v>
      </c>
      <c r="B3174" s="2">
        <v>0</v>
      </c>
      <c r="C3174" s="2">
        <v>0</v>
      </c>
      <c r="D3174" s="2">
        <v>0</v>
      </c>
      <c r="E3174" s="2">
        <v>0</v>
      </c>
      <c r="F3174" s="2">
        <v>0</v>
      </c>
      <c r="G3174" s="2">
        <v>0</v>
      </c>
    </row>
    <row r="3175" spans="1:7" s="65" customFormat="1" x14ac:dyDescent="0.25">
      <c r="A3175" s="65">
        <v>317.20000000000402</v>
      </c>
      <c r="B3175" s="2">
        <v>0</v>
      </c>
      <c r="C3175" s="2">
        <v>0</v>
      </c>
      <c r="D3175" s="2">
        <v>0</v>
      </c>
      <c r="E3175" s="2">
        <v>0</v>
      </c>
      <c r="F3175" s="2">
        <v>0</v>
      </c>
      <c r="G3175" s="2">
        <v>0</v>
      </c>
    </row>
    <row r="3176" spans="1:7" s="65" customFormat="1" x14ac:dyDescent="0.25">
      <c r="A3176" s="65">
        <v>317.30000000000399</v>
      </c>
      <c r="B3176" s="2">
        <v>0</v>
      </c>
      <c r="C3176" s="2">
        <v>0</v>
      </c>
      <c r="D3176" s="2">
        <v>0</v>
      </c>
      <c r="E3176" s="2">
        <v>0</v>
      </c>
      <c r="F3176" s="2">
        <v>0</v>
      </c>
      <c r="G3176" s="2">
        <v>0</v>
      </c>
    </row>
    <row r="3177" spans="1:7" s="65" customFormat="1" x14ac:dyDescent="0.25">
      <c r="A3177" s="65">
        <v>317.40000000000401</v>
      </c>
      <c r="B3177" s="2">
        <v>0</v>
      </c>
      <c r="C3177" s="2">
        <v>0</v>
      </c>
      <c r="D3177" s="2">
        <v>0</v>
      </c>
      <c r="E3177" s="2">
        <v>0</v>
      </c>
      <c r="F3177" s="2">
        <v>0</v>
      </c>
      <c r="G3177" s="2">
        <v>0</v>
      </c>
    </row>
    <row r="3178" spans="1:7" s="65" customFormat="1" x14ac:dyDescent="0.25">
      <c r="A3178" s="65">
        <v>317.50000000000398</v>
      </c>
      <c r="B3178" s="2">
        <v>0</v>
      </c>
      <c r="C3178" s="2">
        <v>0</v>
      </c>
      <c r="D3178" s="2">
        <v>0</v>
      </c>
      <c r="E3178" s="2">
        <v>0</v>
      </c>
      <c r="F3178" s="2">
        <v>0</v>
      </c>
      <c r="G3178" s="2">
        <v>0</v>
      </c>
    </row>
    <row r="3179" spans="1:7" s="65" customFormat="1" x14ac:dyDescent="0.25">
      <c r="A3179" s="65">
        <v>317.600000000004</v>
      </c>
      <c r="B3179" s="2">
        <v>0</v>
      </c>
      <c r="C3179" s="2">
        <v>0</v>
      </c>
      <c r="D3179" s="2">
        <v>0</v>
      </c>
      <c r="E3179" s="2">
        <v>0</v>
      </c>
      <c r="F3179" s="2">
        <v>0</v>
      </c>
      <c r="G3179" s="2">
        <v>0</v>
      </c>
    </row>
    <row r="3180" spans="1:7" s="65" customFormat="1" x14ac:dyDescent="0.25">
      <c r="A3180" s="65">
        <v>317.70000000000402</v>
      </c>
      <c r="B3180" s="2">
        <v>0</v>
      </c>
      <c r="C3180" s="2">
        <v>0</v>
      </c>
      <c r="D3180" s="2">
        <v>0</v>
      </c>
      <c r="E3180" s="2">
        <v>0</v>
      </c>
      <c r="F3180" s="2">
        <v>0</v>
      </c>
      <c r="G3180" s="2">
        <v>0</v>
      </c>
    </row>
    <row r="3181" spans="1:7" s="65" customFormat="1" x14ac:dyDescent="0.25">
      <c r="A3181" s="65">
        <v>317.80000000000399</v>
      </c>
      <c r="B3181" s="2">
        <v>0</v>
      </c>
      <c r="C3181" s="2">
        <v>0</v>
      </c>
      <c r="D3181" s="2">
        <v>0</v>
      </c>
      <c r="E3181" s="2">
        <v>0</v>
      </c>
      <c r="F3181" s="2">
        <v>0</v>
      </c>
      <c r="G3181" s="2">
        <v>0</v>
      </c>
    </row>
    <row r="3182" spans="1:7" s="65" customFormat="1" x14ac:dyDescent="0.25">
      <c r="A3182" s="65">
        <v>317.90000000000401</v>
      </c>
      <c r="B3182" s="2">
        <v>0</v>
      </c>
      <c r="C3182" s="2">
        <v>0</v>
      </c>
      <c r="D3182" s="2">
        <v>0</v>
      </c>
      <c r="E3182" s="2">
        <v>0</v>
      </c>
      <c r="F3182" s="2">
        <v>0</v>
      </c>
      <c r="G3182" s="2">
        <v>0</v>
      </c>
    </row>
    <row r="3183" spans="1:7" s="65" customFormat="1" x14ac:dyDescent="0.25">
      <c r="A3183" s="65">
        <v>318.00000000000398</v>
      </c>
      <c r="B3183" s="2">
        <v>0</v>
      </c>
      <c r="C3183" s="2">
        <v>0</v>
      </c>
      <c r="D3183" s="2">
        <v>0</v>
      </c>
      <c r="E3183" s="2">
        <v>0</v>
      </c>
      <c r="F3183" s="2">
        <v>0</v>
      </c>
      <c r="G3183" s="2">
        <v>0</v>
      </c>
    </row>
    <row r="3184" spans="1:7" s="65" customFormat="1" x14ac:dyDescent="0.25">
      <c r="A3184" s="65">
        <v>318.100000000004</v>
      </c>
      <c r="B3184" s="2">
        <v>0</v>
      </c>
      <c r="C3184" s="2">
        <v>0</v>
      </c>
      <c r="D3184" s="2">
        <v>0</v>
      </c>
      <c r="E3184" s="2">
        <v>0</v>
      </c>
      <c r="F3184" s="2">
        <v>0</v>
      </c>
      <c r="G3184" s="2">
        <v>0</v>
      </c>
    </row>
    <row r="3185" spans="1:7" s="65" customFormat="1" x14ac:dyDescent="0.25">
      <c r="A3185" s="65">
        <v>318.20000000000402</v>
      </c>
      <c r="B3185" s="2">
        <v>0</v>
      </c>
      <c r="C3185" s="2">
        <v>0</v>
      </c>
      <c r="D3185" s="2">
        <v>0</v>
      </c>
      <c r="E3185" s="2">
        <v>0</v>
      </c>
      <c r="F3185" s="2">
        <v>0</v>
      </c>
      <c r="G3185" s="2">
        <v>0</v>
      </c>
    </row>
    <row r="3186" spans="1:7" s="65" customFormat="1" x14ac:dyDescent="0.25">
      <c r="A3186" s="65">
        <v>318.30000000000399</v>
      </c>
      <c r="B3186" s="2">
        <v>0</v>
      </c>
      <c r="C3186" s="2">
        <v>0</v>
      </c>
      <c r="D3186" s="2">
        <v>0</v>
      </c>
      <c r="E3186" s="2">
        <v>0</v>
      </c>
      <c r="F3186" s="2">
        <v>0</v>
      </c>
      <c r="G3186" s="2">
        <v>0</v>
      </c>
    </row>
    <row r="3187" spans="1:7" s="65" customFormat="1" x14ac:dyDescent="0.25">
      <c r="A3187" s="65">
        <v>318.40000000000401</v>
      </c>
      <c r="B3187" s="2">
        <v>0</v>
      </c>
      <c r="C3187" s="2">
        <v>0</v>
      </c>
      <c r="D3187" s="2">
        <v>0</v>
      </c>
      <c r="E3187" s="2">
        <v>0</v>
      </c>
      <c r="F3187" s="2">
        <v>0</v>
      </c>
      <c r="G3187" s="2">
        <v>0</v>
      </c>
    </row>
    <row r="3188" spans="1:7" s="65" customFormat="1" x14ac:dyDescent="0.25">
      <c r="A3188" s="65">
        <v>318.50000000000398</v>
      </c>
      <c r="B3188" s="2">
        <v>0</v>
      </c>
      <c r="C3188" s="2">
        <v>0</v>
      </c>
      <c r="D3188" s="2">
        <v>0</v>
      </c>
      <c r="E3188" s="2">
        <v>0</v>
      </c>
      <c r="F3188" s="2">
        <v>0</v>
      </c>
      <c r="G3188" s="2">
        <v>0</v>
      </c>
    </row>
    <row r="3189" spans="1:7" s="65" customFormat="1" x14ac:dyDescent="0.25">
      <c r="A3189" s="65">
        <v>318.600000000004</v>
      </c>
      <c r="B3189" s="2">
        <v>0</v>
      </c>
      <c r="C3189" s="2">
        <v>0</v>
      </c>
      <c r="D3189" s="2">
        <v>0</v>
      </c>
      <c r="E3189" s="2">
        <v>0</v>
      </c>
      <c r="F3189" s="2">
        <v>0</v>
      </c>
      <c r="G3189" s="2">
        <v>0</v>
      </c>
    </row>
    <row r="3190" spans="1:7" s="65" customFormat="1" x14ac:dyDescent="0.25">
      <c r="A3190" s="65">
        <v>318.70000000000402</v>
      </c>
      <c r="B3190" s="2">
        <v>0</v>
      </c>
      <c r="C3190" s="2">
        <v>0</v>
      </c>
      <c r="D3190" s="2">
        <v>0</v>
      </c>
      <c r="E3190" s="2">
        <v>0</v>
      </c>
      <c r="F3190" s="2">
        <v>0</v>
      </c>
      <c r="G3190" s="2">
        <v>0</v>
      </c>
    </row>
    <row r="3191" spans="1:7" s="65" customFormat="1" x14ac:dyDescent="0.25">
      <c r="A3191" s="65">
        <v>318.80000000000399</v>
      </c>
      <c r="B3191" s="2">
        <v>0</v>
      </c>
      <c r="C3191" s="2">
        <v>0</v>
      </c>
      <c r="D3191" s="2">
        <v>0</v>
      </c>
      <c r="E3191" s="2">
        <v>0</v>
      </c>
      <c r="F3191" s="2">
        <v>0</v>
      </c>
      <c r="G3191" s="2">
        <v>0</v>
      </c>
    </row>
    <row r="3192" spans="1:7" s="65" customFormat="1" x14ac:dyDescent="0.25">
      <c r="A3192" s="65">
        <v>318.90000000000401</v>
      </c>
      <c r="B3192" s="2">
        <v>0</v>
      </c>
      <c r="C3192" s="2">
        <v>0</v>
      </c>
      <c r="D3192" s="2">
        <v>0</v>
      </c>
      <c r="E3192" s="2">
        <v>0</v>
      </c>
      <c r="F3192" s="2">
        <v>0</v>
      </c>
      <c r="G3192" s="2">
        <v>0</v>
      </c>
    </row>
    <row r="3193" spans="1:7" s="65" customFormat="1" x14ac:dyDescent="0.25">
      <c r="A3193" s="65">
        <v>319.00000000000398</v>
      </c>
      <c r="B3193" s="2">
        <v>0</v>
      </c>
      <c r="C3193" s="2">
        <v>0</v>
      </c>
      <c r="D3193" s="2">
        <v>0</v>
      </c>
      <c r="E3193" s="2">
        <v>0</v>
      </c>
      <c r="F3193" s="2">
        <v>0</v>
      </c>
      <c r="G3193" s="2">
        <v>0</v>
      </c>
    </row>
    <row r="3194" spans="1:7" s="65" customFormat="1" x14ac:dyDescent="0.25">
      <c r="A3194" s="65">
        <v>319.100000000004</v>
      </c>
      <c r="B3194" s="2">
        <v>0</v>
      </c>
      <c r="C3194" s="2">
        <v>0</v>
      </c>
      <c r="D3194" s="2">
        <v>0</v>
      </c>
      <c r="E3194" s="2">
        <v>0</v>
      </c>
      <c r="F3194" s="2">
        <v>0</v>
      </c>
      <c r="G3194" s="2">
        <v>0</v>
      </c>
    </row>
    <row r="3195" spans="1:7" s="65" customFormat="1" x14ac:dyDescent="0.25">
      <c r="A3195" s="65">
        <v>319.20000000000402</v>
      </c>
      <c r="B3195" s="2">
        <v>0</v>
      </c>
      <c r="C3195" s="2">
        <v>0</v>
      </c>
      <c r="D3195" s="2">
        <v>0</v>
      </c>
      <c r="E3195" s="2">
        <v>0</v>
      </c>
      <c r="F3195" s="2">
        <v>0</v>
      </c>
      <c r="G3195" s="2">
        <v>0</v>
      </c>
    </row>
    <row r="3196" spans="1:7" s="65" customFormat="1" x14ac:dyDescent="0.25">
      <c r="A3196" s="65">
        <v>319.30000000000399</v>
      </c>
      <c r="B3196" s="2">
        <v>0</v>
      </c>
      <c r="C3196" s="2">
        <v>0</v>
      </c>
      <c r="D3196" s="2">
        <v>0</v>
      </c>
      <c r="E3196" s="2">
        <v>0</v>
      </c>
      <c r="F3196" s="2">
        <v>0</v>
      </c>
      <c r="G3196" s="2">
        <v>0</v>
      </c>
    </row>
    <row r="3197" spans="1:7" s="65" customFormat="1" x14ac:dyDescent="0.25">
      <c r="A3197" s="65">
        <v>319.40000000000401</v>
      </c>
      <c r="B3197" s="2">
        <v>0</v>
      </c>
      <c r="C3197" s="2">
        <v>0</v>
      </c>
      <c r="D3197" s="2">
        <v>0</v>
      </c>
      <c r="E3197" s="2">
        <v>0</v>
      </c>
      <c r="F3197" s="2">
        <v>0</v>
      </c>
      <c r="G3197" s="2">
        <v>0</v>
      </c>
    </row>
    <row r="3198" spans="1:7" s="65" customFormat="1" x14ac:dyDescent="0.25">
      <c r="A3198" s="65">
        <v>319.50000000000398</v>
      </c>
      <c r="B3198" s="2">
        <v>0</v>
      </c>
      <c r="C3198" s="2">
        <v>0</v>
      </c>
      <c r="D3198" s="2">
        <v>0</v>
      </c>
      <c r="E3198" s="2">
        <v>0</v>
      </c>
      <c r="F3198" s="2">
        <v>0</v>
      </c>
      <c r="G3198" s="2">
        <v>0</v>
      </c>
    </row>
    <row r="3199" spans="1:7" s="65" customFormat="1" x14ac:dyDescent="0.25">
      <c r="A3199" s="65">
        <v>319.600000000004</v>
      </c>
      <c r="B3199" s="2">
        <v>0</v>
      </c>
      <c r="C3199" s="2">
        <v>0</v>
      </c>
      <c r="D3199" s="2">
        <v>0</v>
      </c>
      <c r="E3199" s="2">
        <v>0</v>
      </c>
      <c r="F3199" s="2">
        <v>0</v>
      </c>
      <c r="G3199" s="2">
        <v>0</v>
      </c>
    </row>
    <row r="3200" spans="1:7" s="65" customFormat="1" x14ac:dyDescent="0.25">
      <c r="A3200" s="65">
        <v>319.70000000000402</v>
      </c>
      <c r="B3200" s="2">
        <v>0</v>
      </c>
      <c r="C3200" s="2">
        <v>0</v>
      </c>
      <c r="D3200" s="2">
        <v>0</v>
      </c>
      <c r="E3200" s="2">
        <v>0</v>
      </c>
      <c r="F3200" s="2">
        <v>0</v>
      </c>
      <c r="G3200" s="2">
        <v>0</v>
      </c>
    </row>
    <row r="3201" spans="1:7" s="65" customFormat="1" x14ac:dyDescent="0.25">
      <c r="A3201" s="65">
        <v>319.80000000000399</v>
      </c>
      <c r="B3201" s="2">
        <v>0</v>
      </c>
      <c r="C3201" s="2">
        <v>0</v>
      </c>
      <c r="D3201" s="2">
        <v>0</v>
      </c>
      <c r="E3201" s="2">
        <v>0</v>
      </c>
      <c r="F3201" s="2">
        <v>0</v>
      </c>
      <c r="G3201" s="2">
        <v>0</v>
      </c>
    </row>
    <row r="3202" spans="1:7" s="65" customFormat="1" x14ac:dyDescent="0.25">
      <c r="A3202" s="65">
        <v>319.90000000000401</v>
      </c>
      <c r="B3202" s="2">
        <v>0</v>
      </c>
      <c r="C3202" s="2">
        <v>0</v>
      </c>
      <c r="D3202" s="2">
        <v>0</v>
      </c>
      <c r="E3202" s="2">
        <v>0</v>
      </c>
      <c r="F3202" s="2">
        <v>0</v>
      </c>
      <c r="G3202" s="2">
        <v>0</v>
      </c>
    </row>
    <row r="3203" spans="1:7" s="65" customFormat="1" x14ac:dyDescent="0.25">
      <c r="A3203" s="65">
        <v>320.00000000000398</v>
      </c>
      <c r="B3203" s="2">
        <v>0</v>
      </c>
      <c r="C3203" s="2">
        <v>0</v>
      </c>
      <c r="D3203" s="2">
        <v>0</v>
      </c>
      <c r="E3203" s="2">
        <v>0</v>
      </c>
      <c r="F3203" s="2">
        <v>0</v>
      </c>
      <c r="G3203" s="2">
        <v>0</v>
      </c>
    </row>
    <row r="3204" spans="1:7" s="65" customFormat="1" x14ac:dyDescent="0.25">
      <c r="A3204" s="65">
        <v>320.100000000004</v>
      </c>
      <c r="B3204" s="2">
        <v>0</v>
      </c>
      <c r="C3204" s="2">
        <v>0</v>
      </c>
      <c r="D3204" s="2">
        <v>0</v>
      </c>
      <c r="E3204" s="2">
        <v>0</v>
      </c>
      <c r="F3204" s="2">
        <v>0</v>
      </c>
      <c r="G3204" s="2">
        <v>0</v>
      </c>
    </row>
    <row r="3205" spans="1:7" s="65" customFormat="1" x14ac:dyDescent="0.25">
      <c r="A3205" s="65">
        <v>320.20000000000402</v>
      </c>
      <c r="B3205" s="2">
        <v>0</v>
      </c>
      <c r="C3205" s="2">
        <v>0</v>
      </c>
      <c r="D3205" s="2">
        <v>0</v>
      </c>
      <c r="E3205" s="2">
        <v>0</v>
      </c>
      <c r="F3205" s="2">
        <v>0</v>
      </c>
      <c r="G3205" s="2">
        <v>0</v>
      </c>
    </row>
    <row r="3206" spans="1:7" s="65" customFormat="1" x14ac:dyDescent="0.25">
      <c r="A3206" s="65">
        <v>320.30000000000399</v>
      </c>
      <c r="B3206" s="2">
        <v>0</v>
      </c>
      <c r="C3206" s="2">
        <v>0</v>
      </c>
      <c r="D3206" s="2">
        <v>0</v>
      </c>
      <c r="E3206" s="2">
        <v>0</v>
      </c>
      <c r="F3206" s="2">
        <v>0</v>
      </c>
      <c r="G3206" s="2">
        <v>0</v>
      </c>
    </row>
    <row r="3207" spans="1:7" s="65" customFormat="1" x14ac:dyDescent="0.25">
      <c r="A3207" s="65">
        <v>320.40000000000401</v>
      </c>
      <c r="B3207" s="2">
        <v>0</v>
      </c>
      <c r="C3207" s="2">
        <v>0</v>
      </c>
      <c r="D3207" s="2">
        <v>0</v>
      </c>
      <c r="E3207" s="2">
        <v>0</v>
      </c>
      <c r="F3207" s="2">
        <v>0</v>
      </c>
      <c r="G3207" s="2">
        <v>0</v>
      </c>
    </row>
    <row r="3208" spans="1:7" s="65" customFormat="1" x14ac:dyDescent="0.25">
      <c r="A3208" s="65">
        <v>320.50000000000398</v>
      </c>
      <c r="B3208" s="2">
        <v>0</v>
      </c>
      <c r="C3208" s="2">
        <v>0</v>
      </c>
      <c r="D3208" s="2">
        <v>0</v>
      </c>
      <c r="E3208" s="2">
        <v>0</v>
      </c>
      <c r="F3208" s="2">
        <v>0</v>
      </c>
      <c r="G3208" s="2">
        <v>0</v>
      </c>
    </row>
    <row r="3209" spans="1:7" s="65" customFormat="1" x14ac:dyDescent="0.25">
      <c r="A3209" s="65">
        <v>320.600000000004</v>
      </c>
      <c r="B3209" s="2">
        <v>0</v>
      </c>
      <c r="C3209" s="2">
        <v>0</v>
      </c>
      <c r="D3209" s="2">
        <v>0</v>
      </c>
      <c r="E3209" s="2">
        <v>0</v>
      </c>
      <c r="F3209" s="2">
        <v>0</v>
      </c>
      <c r="G3209" s="2">
        <v>0</v>
      </c>
    </row>
    <row r="3210" spans="1:7" s="65" customFormat="1" x14ac:dyDescent="0.25">
      <c r="A3210" s="65">
        <v>320.70000000000402</v>
      </c>
      <c r="B3210" s="2">
        <v>0</v>
      </c>
      <c r="C3210" s="2">
        <v>0</v>
      </c>
      <c r="D3210" s="2">
        <v>0</v>
      </c>
      <c r="E3210" s="2">
        <v>0</v>
      </c>
      <c r="F3210" s="2">
        <v>0</v>
      </c>
      <c r="G3210" s="2">
        <v>0</v>
      </c>
    </row>
    <row r="3211" spans="1:7" s="65" customFormat="1" x14ac:dyDescent="0.25">
      <c r="A3211" s="65">
        <v>320.80000000000399</v>
      </c>
      <c r="B3211" s="2">
        <v>0</v>
      </c>
      <c r="C3211" s="2">
        <v>0</v>
      </c>
      <c r="D3211" s="2">
        <v>0</v>
      </c>
      <c r="E3211" s="2">
        <v>0</v>
      </c>
      <c r="F3211" s="2">
        <v>0</v>
      </c>
      <c r="G3211" s="2">
        <v>0</v>
      </c>
    </row>
    <row r="3212" spans="1:7" s="65" customFormat="1" x14ac:dyDescent="0.25">
      <c r="A3212" s="65">
        <v>320.90000000000401</v>
      </c>
      <c r="B3212" s="2">
        <v>0</v>
      </c>
      <c r="C3212" s="2">
        <v>0</v>
      </c>
      <c r="D3212" s="2">
        <v>0</v>
      </c>
      <c r="E3212" s="2">
        <v>0</v>
      </c>
      <c r="F3212" s="2">
        <v>0</v>
      </c>
      <c r="G3212" s="2">
        <v>0</v>
      </c>
    </row>
    <row r="3213" spans="1:7" s="65" customFormat="1" x14ac:dyDescent="0.25">
      <c r="A3213" s="65">
        <v>321.00000000000398</v>
      </c>
      <c r="B3213" s="2">
        <v>0</v>
      </c>
      <c r="C3213" s="2">
        <v>0</v>
      </c>
      <c r="D3213" s="2">
        <v>0</v>
      </c>
      <c r="E3213" s="2">
        <v>0</v>
      </c>
      <c r="F3213" s="2">
        <v>0</v>
      </c>
      <c r="G3213" s="2">
        <v>0</v>
      </c>
    </row>
    <row r="3214" spans="1:7" s="65" customFormat="1" x14ac:dyDescent="0.25">
      <c r="A3214" s="65">
        <v>321.100000000004</v>
      </c>
      <c r="B3214" s="2">
        <v>0</v>
      </c>
      <c r="C3214" s="2">
        <v>0</v>
      </c>
      <c r="D3214" s="2">
        <v>0</v>
      </c>
      <c r="E3214" s="2">
        <v>0</v>
      </c>
      <c r="F3214" s="2">
        <v>0</v>
      </c>
      <c r="G3214" s="2">
        <v>0</v>
      </c>
    </row>
    <row r="3215" spans="1:7" s="65" customFormat="1" x14ac:dyDescent="0.25">
      <c r="A3215" s="65">
        <v>321.20000000000402</v>
      </c>
      <c r="B3215" s="2">
        <v>0</v>
      </c>
      <c r="C3215" s="2">
        <v>0</v>
      </c>
      <c r="D3215" s="2">
        <v>0</v>
      </c>
      <c r="E3215" s="2">
        <v>0</v>
      </c>
      <c r="F3215" s="2">
        <v>0</v>
      </c>
      <c r="G3215" s="2">
        <v>0</v>
      </c>
    </row>
    <row r="3216" spans="1:7" s="65" customFormat="1" x14ac:dyDescent="0.25">
      <c r="A3216" s="65">
        <v>321.30000000000399</v>
      </c>
      <c r="B3216" s="2">
        <v>0</v>
      </c>
      <c r="C3216" s="2">
        <v>0</v>
      </c>
      <c r="D3216" s="2">
        <v>0</v>
      </c>
      <c r="E3216" s="2">
        <v>0</v>
      </c>
      <c r="F3216" s="2">
        <v>0</v>
      </c>
      <c r="G3216" s="2">
        <v>0</v>
      </c>
    </row>
    <row r="3217" spans="1:7" s="65" customFormat="1" x14ac:dyDescent="0.25">
      <c r="A3217" s="65">
        <v>321.40000000000401</v>
      </c>
      <c r="B3217" s="2">
        <v>0</v>
      </c>
      <c r="C3217" s="2">
        <v>0</v>
      </c>
      <c r="D3217" s="2">
        <v>0</v>
      </c>
      <c r="E3217" s="2">
        <v>0</v>
      </c>
      <c r="F3217" s="2">
        <v>0</v>
      </c>
      <c r="G3217" s="2">
        <v>0</v>
      </c>
    </row>
    <row r="3218" spans="1:7" s="65" customFormat="1" x14ac:dyDescent="0.25">
      <c r="A3218" s="65">
        <v>321.50000000000398</v>
      </c>
      <c r="B3218" s="2">
        <v>0</v>
      </c>
      <c r="C3218" s="2">
        <v>0</v>
      </c>
      <c r="D3218" s="2">
        <v>0</v>
      </c>
      <c r="E3218" s="2">
        <v>0</v>
      </c>
      <c r="F3218" s="2">
        <v>0</v>
      </c>
      <c r="G3218" s="2">
        <v>0</v>
      </c>
    </row>
    <row r="3219" spans="1:7" s="65" customFormat="1" x14ac:dyDescent="0.25">
      <c r="A3219" s="65">
        <v>321.600000000004</v>
      </c>
      <c r="B3219" s="2">
        <v>0</v>
      </c>
      <c r="C3219" s="2">
        <v>0</v>
      </c>
      <c r="D3219" s="2">
        <v>0</v>
      </c>
      <c r="E3219" s="2">
        <v>0</v>
      </c>
      <c r="F3219" s="2">
        <v>0</v>
      </c>
      <c r="G3219" s="2">
        <v>0</v>
      </c>
    </row>
    <row r="3220" spans="1:7" s="65" customFormat="1" x14ac:dyDescent="0.25">
      <c r="A3220" s="65">
        <v>321.70000000000402</v>
      </c>
      <c r="B3220" s="2">
        <v>0</v>
      </c>
      <c r="C3220" s="2">
        <v>0</v>
      </c>
      <c r="D3220" s="2">
        <v>0</v>
      </c>
      <c r="E3220" s="2">
        <v>0</v>
      </c>
      <c r="F3220" s="2">
        <v>0</v>
      </c>
      <c r="G3220" s="2">
        <v>0</v>
      </c>
    </row>
    <row r="3221" spans="1:7" s="65" customFormat="1" x14ac:dyDescent="0.25">
      <c r="A3221" s="65">
        <v>321.80000000000399</v>
      </c>
      <c r="B3221" s="2">
        <v>0</v>
      </c>
      <c r="C3221" s="2">
        <v>0</v>
      </c>
      <c r="D3221" s="2">
        <v>0</v>
      </c>
      <c r="E3221" s="2">
        <v>0</v>
      </c>
      <c r="F3221" s="2">
        <v>0</v>
      </c>
      <c r="G3221" s="2">
        <v>0</v>
      </c>
    </row>
    <row r="3222" spans="1:7" s="65" customFormat="1" x14ac:dyDescent="0.25">
      <c r="A3222" s="65">
        <v>321.90000000000401</v>
      </c>
      <c r="B3222" s="2">
        <v>0</v>
      </c>
      <c r="C3222" s="2">
        <v>0</v>
      </c>
      <c r="D3222" s="2">
        <v>0</v>
      </c>
      <c r="E3222" s="2">
        <v>0</v>
      </c>
      <c r="F3222" s="2">
        <v>0</v>
      </c>
      <c r="G3222" s="2">
        <v>0</v>
      </c>
    </row>
    <row r="3223" spans="1:7" s="65" customFormat="1" x14ac:dyDescent="0.25">
      <c r="A3223" s="65">
        <v>322.00000000000398</v>
      </c>
      <c r="B3223" s="2">
        <v>0</v>
      </c>
      <c r="C3223" s="2">
        <v>0</v>
      </c>
      <c r="D3223" s="2">
        <v>0</v>
      </c>
      <c r="E3223" s="2">
        <v>0</v>
      </c>
      <c r="F3223" s="2">
        <v>0</v>
      </c>
      <c r="G3223" s="2">
        <v>0</v>
      </c>
    </row>
    <row r="3224" spans="1:7" s="65" customFormat="1" x14ac:dyDescent="0.25">
      <c r="A3224" s="65">
        <v>322.100000000004</v>
      </c>
      <c r="B3224" s="2">
        <v>0</v>
      </c>
      <c r="C3224" s="2">
        <v>0</v>
      </c>
      <c r="D3224" s="2">
        <v>0</v>
      </c>
      <c r="E3224" s="2">
        <v>0</v>
      </c>
      <c r="F3224" s="2">
        <v>0</v>
      </c>
      <c r="G3224" s="2">
        <v>0</v>
      </c>
    </row>
    <row r="3225" spans="1:7" s="65" customFormat="1" x14ac:dyDescent="0.25">
      <c r="A3225" s="65">
        <v>322.20000000000402</v>
      </c>
      <c r="B3225" s="2">
        <v>0</v>
      </c>
      <c r="C3225" s="2">
        <v>0</v>
      </c>
      <c r="D3225" s="2">
        <v>0</v>
      </c>
      <c r="E3225" s="2">
        <v>0</v>
      </c>
      <c r="F3225" s="2">
        <v>0</v>
      </c>
      <c r="G3225" s="2">
        <v>0</v>
      </c>
    </row>
    <row r="3226" spans="1:7" s="65" customFormat="1" x14ac:dyDescent="0.25">
      <c r="A3226" s="65">
        <v>322.30000000000399</v>
      </c>
      <c r="B3226" s="2">
        <v>0</v>
      </c>
      <c r="C3226" s="2">
        <v>0</v>
      </c>
      <c r="D3226" s="2">
        <v>0</v>
      </c>
      <c r="E3226" s="2">
        <v>0</v>
      </c>
      <c r="F3226" s="2">
        <v>0</v>
      </c>
      <c r="G3226" s="2">
        <v>0</v>
      </c>
    </row>
    <row r="3227" spans="1:7" s="65" customFormat="1" x14ac:dyDescent="0.25">
      <c r="A3227" s="65">
        <v>322.40000000000401</v>
      </c>
      <c r="B3227" s="2">
        <v>0</v>
      </c>
      <c r="C3227" s="2">
        <v>0</v>
      </c>
      <c r="D3227" s="2">
        <v>0</v>
      </c>
      <c r="E3227" s="2">
        <v>0</v>
      </c>
      <c r="F3227" s="2">
        <v>0</v>
      </c>
      <c r="G3227" s="2">
        <v>0</v>
      </c>
    </row>
    <row r="3228" spans="1:7" s="65" customFormat="1" x14ac:dyDescent="0.25">
      <c r="A3228" s="65">
        <v>322.50000000000398</v>
      </c>
      <c r="B3228" s="2">
        <v>0</v>
      </c>
      <c r="C3228" s="2">
        <v>0</v>
      </c>
      <c r="D3228" s="2">
        <v>0</v>
      </c>
      <c r="E3228" s="2">
        <v>0</v>
      </c>
      <c r="F3228" s="2">
        <v>0</v>
      </c>
      <c r="G3228" s="2">
        <v>0</v>
      </c>
    </row>
    <row r="3229" spans="1:7" s="65" customFormat="1" x14ac:dyDescent="0.25">
      <c r="A3229" s="65">
        <v>322.600000000004</v>
      </c>
      <c r="B3229" s="2">
        <v>0</v>
      </c>
      <c r="C3229" s="2">
        <v>0</v>
      </c>
      <c r="D3229" s="2">
        <v>0</v>
      </c>
      <c r="E3229" s="2">
        <v>0</v>
      </c>
      <c r="F3229" s="2">
        <v>0</v>
      </c>
      <c r="G3229" s="2">
        <v>0</v>
      </c>
    </row>
    <row r="3230" spans="1:7" s="65" customFormat="1" x14ac:dyDescent="0.25">
      <c r="A3230" s="65">
        <v>322.70000000000402</v>
      </c>
      <c r="B3230" s="2">
        <v>0</v>
      </c>
      <c r="C3230" s="2">
        <v>0</v>
      </c>
      <c r="D3230" s="2">
        <v>0</v>
      </c>
      <c r="E3230" s="2">
        <v>0</v>
      </c>
      <c r="F3230" s="2">
        <v>0</v>
      </c>
      <c r="G3230" s="2">
        <v>0</v>
      </c>
    </row>
    <row r="3231" spans="1:7" s="65" customFormat="1" x14ac:dyDescent="0.25">
      <c r="A3231" s="65">
        <v>322.80000000000399</v>
      </c>
      <c r="B3231" s="2">
        <v>0</v>
      </c>
      <c r="C3231" s="2">
        <v>0</v>
      </c>
      <c r="D3231" s="2">
        <v>0</v>
      </c>
      <c r="E3231" s="2">
        <v>0</v>
      </c>
      <c r="F3231" s="2">
        <v>0</v>
      </c>
      <c r="G3231" s="2">
        <v>0</v>
      </c>
    </row>
    <row r="3232" spans="1:7" s="65" customFormat="1" x14ac:dyDescent="0.25">
      <c r="A3232" s="65">
        <v>322.90000000000401</v>
      </c>
      <c r="B3232" s="2">
        <v>0</v>
      </c>
      <c r="C3232" s="2">
        <v>0</v>
      </c>
      <c r="D3232" s="2">
        <v>0</v>
      </c>
      <c r="E3232" s="2">
        <v>0</v>
      </c>
      <c r="F3232" s="2">
        <v>0</v>
      </c>
      <c r="G3232" s="2">
        <v>0</v>
      </c>
    </row>
    <row r="3233" spans="1:7" s="65" customFormat="1" x14ac:dyDescent="0.25">
      <c r="A3233" s="65">
        <v>323.00000000000398</v>
      </c>
      <c r="B3233" s="2">
        <v>0</v>
      </c>
      <c r="C3233" s="2">
        <v>0</v>
      </c>
      <c r="D3233" s="2">
        <v>0</v>
      </c>
      <c r="E3233" s="2">
        <v>0</v>
      </c>
      <c r="F3233" s="2">
        <v>0</v>
      </c>
      <c r="G3233" s="2">
        <v>0</v>
      </c>
    </row>
    <row r="3234" spans="1:7" s="65" customFormat="1" x14ac:dyDescent="0.25">
      <c r="A3234" s="65">
        <v>323.100000000004</v>
      </c>
      <c r="B3234" s="2">
        <v>0</v>
      </c>
      <c r="C3234" s="2">
        <v>0</v>
      </c>
      <c r="D3234" s="2">
        <v>0</v>
      </c>
      <c r="E3234" s="2">
        <v>0</v>
      </c>
      <c r="F3234" s="2">
        <v>0</v>
      </c>
      <c r="G3234" s="2">
        <v>0</v>
      </c>
    </row>
    <row r="3235" spans="1:7" s="65" customFormat="1" x14ac:dyDescent="0.25">
      <c r="A3235" s="65">
        <v>323.20000000000402</v>
      </c>
      <c r="B3235" s="2">
        <v>0</v>
      </c>
      <c r="C3235" s="2">
        <v>0</v>
      </c>
      <c r="D3235" s="2">
        <v>0</v>
      </c>
      <c r="E3235" s="2">
        <v>0</v>
      </c>
      <c r="F3235" s="2">
        <v>0</v>
      </c>
      <c r="G3235" s="2">
        <v>0</v>
      </c>
    </row>
    <row r="3236" spans="1:7" s="65" customFormat="1" x14ac:dyDescent="0.25">
      <c r="A3236" s="65">
        <v>323.30000000000399</v>
      </c>
      <c r="B3236" s="2">
        <v>0</v>
      </c>
      <c r="C3236" s="2">
        <v>0</v>
      </c>
      <c r="D3236" s="2">
        <v>0</v>
      </c>
      <c r="E3236" s="2">
        <v>0</v>
      </c>
      <c r="F3236" s="2">
        <v>0</v>
      </c>
      <c r="G3236" s="2">
        <v>0</v>
      </c>
    </row>
    <row r="3237" spans="1:7" s="65" customFormat="1" x14ac:dyDescent="0.25">
      <c r="A3237" s="65">
        <v>323.40000000000401</v>
      </c>
      <c r="B3237" s="2">
        <v>0</v>
      </c>
      <c r="C3237" s="2">
        <v>0</v>
      </c>
      <c r="D3237" s="2">
        <v>0</v>
      </c>
      <c r="E3237" s="2">
        <v>0</v>
      </c>
      <c r="F3237" s="2">
        <v>0</v>
      </c>
      <c r="G3237" s="2">
        <v>0</v>
      </c>
    </row>
    <row r="3238" spans="1:7" s="65" customFormat="1" x14ac:dyDescent="0.25">
      <c r="A3238" s="65">
        <v>323.50000000000398</v>
      </c>
      <c r="B3238" s="2">
        <v>0</v>
      </c>
      <c r="C3238" s="2">
        <v>0</v>
      </c>
      <c r="D3238" s="2">
        <v>0</v>
      </c>
      <c r="E3238" s="2">
        <v>0</v>
      </c>
      <c r="F3238" s="2">
        <v>0</v>
      </c>
      <c r="G3238" s="2">
        <v>0</v>
      </c>
    </row>
    <row r="3239" spans="1:7" s="65" customFormat="1" x14ac:dyDescent="0.25">
      <c r="A3239" s="65">
        <v>323.600000000004</v>
      </c>
      <c r="B3239" s="2">
        <v>0</v>
      </c>
      <c r="C3239" s="2">
        <v>0</v>
      </c>
      <c r="D3239" s="2">
        <v>0</v>
      </c>
      <c r="E3239" s="2">
        <v>0</v>
      </c>
      <c r="F3239" s="2">
        <v>0</v>
      </c>
      <c r="G3239" s="2">
        <v>0</v>
      </c>
    </row>
    <row r="3240" spans="1:7" s="65" customFormat="1" x14ac:dyDescent="0.25">
      <c r="A3240" s="65">
        <v>323.70000000000402</v>
      </c>
      <c r="B3240" s="2">
        <v>0</v>
      </c>
      <c r="C3240" s="2">
        <v>0</v>
      </c>
      <c r="D3240" s="2">
        <v>0</v>
      </c>
      <c r="E3240" s="2">
        <v>0</v>
      </c>
      <c r="F3240" s="2">
        <v>0</v>
      </c>
      <c r="G3240" s="2">
        <v>0</v>
      </c>
    </row>
    <row r="3241" spans="1:7" s="65" customFormat="1" x14ac:dyDescent="0.25">
      <c r="A3241" s="65">
        <v>323.80000000000399</v>
      </c>
      <c r="B3241" s="2">
        <v>0</v>
      </c>
      <c r="C3241" s="2">
        <v>0</v>
      </c>
      <c r="D3241" s="2">
        <v>0</v>
      </c>
      <c r="E3241" s="2">
        <v>0</v>
      </c>
      <c r="F3241" s="2">
        <v>0</v>
      </c>
      <c r="G3241" s="2">
        <v>0</v>
      </c>
    </row>
    <row r="3242" spans="1:7" s="65" customFormat="1" x14ac:dyDescent="0.25">
      <c r="A3242" s="65">
        <v>323.90000000000401</v>
      </c>
      <c r="B3242" s="2">
        <v>0</v>
      </c>
      <c r="C3242" s="2">
        <v>0</v>
      </c>
      <c r="D3242" s="2">
        <v>0</v>
      </c>
      <c r="E3242" s="2">
        <v>0</v>
      </c>
      <c r="F3242" s="2">
        <v>0</v>
      </c>
      <c r="G3242" s="2">
        <v>0</v>
      </c>
    </row>
    <row r="3243" spans="1:7" s="65" customFormat="1" x14ac:dyDescent="0.25">
      <c r="A3243" s="65">
        <v>324.00000000000398</v>
      </c>
      <c r="B3243" s="2">
        <v>0</v>
      </c>
      <c r="C3243" s="2">
        <v>0</v>
      </c>
      <c r="D3243" s="2">
        <v>0</v>
      </c>
      <c r="E3243" s="2">
        <v>0</v>
      </c>
      <c r="F3243" s="2">
        <v>0</v>
      </c>
      <c r="G3243" s="2">
        <v>0</v>
      </c>
    </row>
    <row r="3244" spans="1:7" s="65" customFormat="1" x14ac:dyDescent="0.25">
      <c r="A3244" s="65">
        <v>324.100000000004</v>
      </c>
      <c r="B3244" s="2">
        <v>0</v>
      </c>
      <c r="C3244" s="2">
        <v>0</v>
      </c>
      <c r="D3244" s="2">
        <v>0</v>
      </c>
      <c r="E3244" s="2">
        <v>0</v>
      </c>
      <c r="F3244" s="2">
        <v>0</v>
      </c>
      <c r="G3244" s="2">
        <v>0</v>
      </c>
    </row>
    <row r="3245" spans="1:7" s="65" customFormat="1" x14ac:dyDescent="0.25">
      <c r="A3245" s="65">
        <v>324.20000000000402</v>
      </c>
      <c r="B3245" s="2">
        <v>0</v>
      </c>
      <c r="C3245" s="2">
        <v>0</v>
      </c>
      <c r="D3245" s="2">
        <v>0</v>
      </c>
      <c r="E3245" s="2">
        <v>0</v>
      </c>
      <c r="F3245" s="2">
        <v>0</v>
      </c>
      <c r="G3245" s="2">
        <v>0</v>
      </c>
    </row>
    <row r="3246" spans="1:7" s="65" customFormat="1" x14ac:dyDescent="0.25">
      <c r="A3246" s="65">
        <v>324.30000000000399</v>
      </c>
      <c r="B3246" s="2">
        <v>0</v>
      </c>
      <c r="C3246" s="2">
        <v>0</v>
      </c>
      <c r="D3246" s="2">
        <v>0</v>
      </c>
      <c r="E3246" s="2">
        <v>0</v>
      </c>
      <c r="F3246" s="2">
        <v>0</v>
      </c>
      <c r="G3246" s="2">
        <v>0</v>
      </c>
    </row>
    <row r="3247" spans="1:7" s="65" customFormat="1" x14ac:dyDescent="0.25">
      <c r="A3247" s="65">
        <v>324.40000000000401</v>
      </c>
      <c r="B3247" s="2">
        <v>0</v>
      </c>
      <c r="C3247" s="2">
        <v>0</v>
      </c>
      <c r="D3247" s="2">
        <v>0</v>
      </c>
      <c r="E3247" s="2">
        <v>0</v>
      </c>
      <c r="F3247" s="2">
        <v>0</v>
      </c>
      <c r="G3247" s="2">
        <v>0</v>
      </c>
    </row>
    <row r="3248" spans="1:7" s="65" customFormat="1" x14ac:dyDescent="0.25">
      <c r="A3248" s="65">
        <v>324.50000000000398</v>
      </c>
      <c r="B3248" s="2">
        <v>0</v>
      </c>
      <c r="C3248" s="2">
        <v>0</v>
      </c>
      <c r="D3248" s="2">
        <v>0</v>
      </c>
      <c r="E3248" s="2">
        <v>0</v>
      </c>
      <c r="F3248" s="2">
        <v>0</v>
      </c>
      <c r="G3248" s="2">
        <v>0</v>
      </c>
    </row>
    <row r="3249" spans="1:7" s="65" customFormat="1" x14ac:dyDescent="0.25">
      <c r="A3249" s="65">
        <v>324.600000000004</v>
      </c>
      <c r="B3249" s="2">
        <v>0</v>
      </c>
      <c r="C3249" s="2">
        <v>0</v>
      </c>
      <c r="D3249" s="2">
        <v>0</v>
      </c>
      <c r="E3249" s="2">
        <v>0</v>
      </c>
      <c r="F3249" s="2">
        <v>0</v>
      </c>
      <c r="G3249" s="2">
        <v>0</v>
      </c>
    </row>
    <row r="3250" spans="1:7" s="65" customFormat="1" x14ac:dyDescent="0.25">
      <c r="A3250" s="65">
        <v>324.70000000000402</v>
      </c>
      <c r="B3250" s="2">
        <v>0</v>
      </c>
      <c r="C3250" s="2">
        <v>0</v>
      </c>
      <c r="D3250" s="2">
        <v>0</v>
      </c>
      <c r="E3250" s="2">
        <v>0</v>
      </c>
      <c r="F3250" s="2">
        <v>0</v>
      </c>
      <c r="G3250" s="2">
        <v>0</v>
      </c>
    </row>
    <row r="3251" spans="1:7" s="65" customFormat="1" x14ac:dyDescent="0.25">
      <c r="A3251" s="65">
        <v>324.80000000000399</v>
      </c>
      <c r="B3251" s="2">
        <v>0</v>
      </c>
      <c r="C3251" s="2">
        <v>0</v>
      </c>
      <c r="D3251" s="2">
        <v>0</v>
      </c>
      <c r="E3251" s="2">
        <v>0</v>
      </c>
      <c r="F3251" s="2">
        <v>0</v>
      </c>
      <c r="G3251" s="2">
        <v>0</v>
      </c>
    </row>
    <row r="3252" spans="1:7" s="65" customFormat="1" x14ac:dyDescent="0.25">
      <c r="A3252" s="65">
        <v>324.90000000000401</v>
      </c>
      <c r="B3252" s="2">
        <v>0</v>
      </c>
      <c r="C3252" s="2">
        <v>0</v>
      </c>
      <c r="D3252" s="2">
        <v>0</v>
      </c>
      <c r="E3252" s="2">
        <v>0</v>
      </c>
      <c r="F3252" s="2">
        <v>0</v>
      </c>
      <c r="G3252" s="2">
        <v>0</v>
      </c>
    </row>
    <row r="3253" spans="1:7" s="65" customFormat="1" x14ac:dyDescent="0.25">
      <c r="A3253" s="65">
        <v>325.00000000000398</v>
      </c>
      <c r="B3253" s="2">
        <v>0</v>
      </c>
      <c r="C3253" s="2">
        <v>0</v>
      </c>
      <c r="D3253" s="2">
        <v>0</v>
      </c>
      <c r="E3253" s="2">
        <v>0</v>
      </c>
      <c r="F3253" s="2">
        <v>0</v>
      </c>
      <c r="G3253" s="2">
        <v>0</v>
      </c>
    </row>
    <row r="3254" spans="1:7" s="65" customFormat="1" x14ac:dyDescent="0.25">
      <c r="A3254" s="65">
        <v>325.100000000004</v>
      </c>
      <c r="B3254" s="2">
        <v>0</v>
      </c>
      <c r="C3254" s="2">
        <v>0</v>
      </c>
      <c r="D3254" s="2">
        <v>0</v>
      </c>
      <c r="E3254" s="2">
        <v>0</v>
      </c>
      <c r="F3254" s="2">
        <v>0</v>
      </c>
      <c r="G3254" s="2">
        <v>0</v>
      </c>
    </row>
    <row r="3255" spans="1:7" s="65" customFormat="1" x14ac:dyDescent="0.25">
      <c r="A3255" s="65">
        <v>325.20000000000402</v>
      </c>
      <c r="B3255" s="2">
        <v>0</v>
      </c>
      <c r="C3255" s="2">
        <v>0</v>
      </c>
      <c r="D3255" s="2">
        <v>0</v>
      </c>
      <c r="E3255" s="2">
        <v>0</v>
      </c>
      <c r="F3255" s="2">
        <v>0</v>
      </c>
      <c r="G3255" s="2">
        <v>0</v>
      </c>
    </row>
    <row r="3256" spans="1:7" s="65" customFormat="1" x14ac:dyDescent="0.25">
      <c r="A3256" s="65">
        <v>325.30000000000399</v>
      </c>
      <c r="B3256" s="2">
        <v>0</v>
      </c>
      <c r="C3256" s="2">
        <v>0</v>
      </c>
      <c r="D3256" s="2">
        <v>0</v>
      </c>
      <c r="E3256" s="2">
        <v>0</v>
      </c>
      <c r="F3256" s="2">
        <v>0</v>
      </c>
      <c r="G3256" s="2">
        <v>0</v>
      </c>
    </row>
    <row r="3257" spans="1:7" s="65" customFormat="1" x14ac:dyDescent="0.25">
      <c r="A3257" s="65">
        <v>325.40000000000401</v>
      </c>
      <c r="B3257" s="2">
        <v>0</v>
      </c>
      <c r="C3257" s="2">
        <v>0</v>
      </c>
      <c r="D3257" s="2">
        <v>0</v>
      </c>
      <c r="E3257" s="2">
        <v>0</v>
      </c>
      <c r="F3257" s="2">
        <v>0</v>
      </c>
      <c r="G3257" s="2">
        <v>0</v>
      </c>
    </row>
    <row r="3258" spans="1:7" s="65" customFormat="1" x14ac:dyDescent="0.25">
      <c r="A3258" s="65">
        <v>325.50000000000398</v>
      </c>
      <c r="B3258" s="2">
        <v>0</v>
      </c>
      <c r="C3258" s="2">
        <v>0</v>
      </c>
      <c r="D3258" s="2">
        <v>0</v>
      </c>
      <c r="E3258" s="2">
        <v>0</v>
      </c>
      <c r="F3258" s="2">
        <v>0</v>
      </c>
      <c r="G3258" s="2">
        <v>0</v>
      </c>
    </row>
    <row r="3259" spans="1:7" s="65" customFormat="1" x14ac:dyDescent="0.25">
      <c r="A3259" s="65">
        <v>325.600000000004</v>
      </c>
      <c r="B3259" s="2">
        <v>0</v>
      </c>
      <c r="C3259" s="2">
        <v>0</v>
      </c>
      <c r="D3259" s="2">
        <v>0</v>
      </c>
      <c r="E3259" s="2">
        <v>0</v>
      </c>
      <c r="F3259" s="2">
        <v>0</v>
      </c>
      <c r="G3259" s="2">
        <v>0</v>
      </c>
    </row>
    <row r="3260" spans="1:7" s="65" customFormat="1" x14ac:dyDescent="0.25">
      <c r="A3260" s="65">
        <v>325.70000000000402</v>
      </c>
      <c r="B3260" s="2">
        <v>0</v>
      </c>
      <c r="C3260" s="2">
        <v>0</v>
      </c>
      <c r="D3260" s="2">
        <v>0</v>
      </c>
      <c r="E3260" s="2">
        <v>0</v>
      </c>
      <c r="F3260" s="2">
        <v>0</v>
      </c>
      <c r="G3260" s="2">
        <v>0</v>
      </c>
    </row>
    <row r="3261" spans="1:7" s="65" customFormat="1" x14ac:dyDescent="0.25">
      <c r="A3261" s="65">
        <v>325.80000000000399</v>
      </c>
      <c r="B3261" s="2">
        <v>0</v>
      </c>
      <c r="C3261" s="2">
        <v>0</v>
      </c>
      <c r="D3261" s="2">
        <v>0</v>
      </c>
      <c r="E3261" s="2">
        <v>0</v>
      </c>
      <c r="F3261" s="2">
        <v>0</v>
      </c>
      <c r="G3261" s="2">
        <v>0</v>
      </c>
    </row>
    <row r="3262" spans="1:7" s="65" customFormat="1" x14ac:dyDescent="0.25">
      <c r="A3262" s="65">
        <v>325.90000000000401</v>
      </c>
      <c r="B3262" s="2">
        <v>0</v>
      </c>
      <c r="C3262" s="2">
        <v>0</v>
      </c>
      <c r="D3262" s="2">
        <v>0</v>
      </c>
      <c r="E3262" s="2">
        <v>0</v>
      </c>
      <c r="F3262" s="2">
        <v>0</v>
      </c>
      <c r="G3262" s="2">
        <v>0</v>
      </c>
    </row>
    <row r="3263" spans="1:7" s="65" customFormat="1" x14ac:dyDescent="0.25">
      <c r="A3263" s="65">
        <v>326.00000000000398</v>
      </c>
      <c r="B3263" s="2">
        <v>0</v>
      </c>
      <c r="C3263" s="2">
        <v>0</v>
      </c>
      <c r="D3263" s="2">
        <v>0</v>
      </c>
      <c r="E3263" s="2">
        <v>0</v>
      </c>
      <c r="F3263" s="2">
        <v>0</v>
      </c>
      <c r="G3263" s="2">
        <v>0</v>
      </c>
    </row>
    <row r="3264" spans="1:7" s="65" customFormat="1" x14ac:dyDescent="0.25">
      <c r="A3264" s="65">
        <v>326.100000000004</v>
      </c>
      <c r="B3264" s="2">
        <v>0</v>
      </c>
      <c r="C3264" s="2">
        <v>0</v>
      </c>
      <c r="D3264" s="2">
        <v>0</v>
      </c>
      <c r="E3264" s="2">
        <v>0</v>
      </c>
      <c r="F3264" s="2">
        <v>0</v>
      </c>
      <c r="G3264" s="2">
        <v>0</v>
      </c>
    </row>
    <row r="3265" spans="1:7" s="65" customFormat="1" x14ac:dyDescent="0.25">
      <c r="A3265" s="65">
        <v>326.20000000000402</v>
      </c>
      <c r="B3265" s="2">
        <v>0</v>
      </c>
      <c r="C3265" s="2">
        <v>0</v>
      </c>
      <c r="D3265" s="2">
        <v>0</v>
      </c>
      <c r="E3265" s="2">
        <v>0</v>
      </c>
      <c r="F3265" s="2">
        <v>0</v>
      </c>
      <c r="G3265" s="2">
        <v>0</v>
      </c>
    </row>
    <row r="3266" spans="1:7" s="65" customFormat="1" x14ac:dyDescent="0.25">
      <c r="A3266" s="65">
        <v>326.30000000000399</v>
      </c>
      <c r="B3266" s="2">
        <v>0</v>
      </c>
      <c r="C3266" s="2">
        <v>0</v>
      </c>
      <c r="D3266" s="2">
        <v>0</v>
      </c>
      <c r="E3266" s="2">
        <v>0</v>
      </c>
      <c r="F3266" s="2">
        <v>0</v>
      </c>
      <c r="G3266" s="2">
        <v>0</v>
      </c>
    </row>
    <row r="3267" spans="1:7" s="65" customFormat="1" x14ac:dyDescent="0.25">
      <c r="A3267" s="65">
        <v>326.40000000000401</v>
      </c>
      <c r="B3267" s="2">
        <v>0</v>
      </c>
      <c r="C3267" s="2">
        <v>0</v>
      </c>
      <c r="D3267" s="2">
        <v>0</v>
      </c>
      <c r="E3267" s="2">
        <v>0</v>
      </c>
      <c r="F3267" s="2">
        <v>0</v>
      </c>
      <c r="G3267" s="2">
        <v>0</v>
      </c>
    </row>
    <row r="3268" spans="1:7" s="65" customFormat="1" x14ac:dyDescent="0.25">
      <c r="A3268" s="65">
        <v>326.50000000000398</v>
      </c>
      <c r="B3268" s="2">
        <v>0</v>
      </c>
      <c r="C3268" s="2">
        <v>0</v>
      </c>
      <c r="D3268" s="2">
        <v>0</v>
      </c>
      <c r="E3268" s="2">
        <v>0</v>
      </c>
      <c r="F3268" s="2">
        <v>0</v>
      </c>
      <c r="G3268" s="2">
        <v>0</v>
      </c>
    </row>
    <row r="3269" spans="1:7" s="65" customFormat="1" x14ac:dyDescent="0.25">
      <c r="A3269" s="65">
        <v>326.600000000004</v>
      </c>
      <c r="B3269" s="2">
        <v>0</v>
      </c>
      <c r="C3269" s="2">
        <v>0</v>
      </c>
      <c r="D3269" s="2">
        <v>0</v>
      </c>
      <c r="E3269" s="2">
        <v>0</v>
      </c>
      <c r="F3269" s="2">
        <v>0</v>
      </c>
      <c r="G3269" s="2">
        <v>0</v>
      </c>
    </row>
    <row r="3270" spans="1:7" s="65" customFormat="1" x14ac:dyDescent="0.25">
      <c r="A3270" s="65">
        <v>326.70000000000402</v>
      </c>
      <c r="B3270" s="2">
        <v>0</v>
      </c>
      <c r="C3270" s="2">
        <v>0</v>
      </c>
      <c r="D3270" s="2">
        <v>0</v>
      </c>
      <c r="E3270" s="2">
        <v>0</v>
      </c>
      <c r="F3270" s="2">
        <v>0</v>
      </c>
      <c r="G3270" s="2">
        <v>0</v>
      </c>
    </row>
    <row r="3271" spans="1:7" s="65" customFormat="1" x14ac:dyDescent="0.25">
      <c r="A3271" s="65">
        <v>326.80000000000399</v>
      </c>
      <c r="B3271" s="2">
        <v>0</v>
      </c>
      <c r="C3271" s="2">
        <v>0</v>
      </c>
      <c r="D3271" s="2">
        <v>0</v>
      </c>
      <c r="E3271" s="2">
        <v>0</v>
      </c>
      <c r="F3271" s="2">
        <v>0</v>
      </c>
      <c r="G3271" s="2">
        <v>0</v>
      </c>
    </row>
    <row r="3272" spans="1:7" s="65" customFormat="1" x14ac:dyDescent="0.25">
      <c r="A3272" s="65">
        <v>326.90000000000401</v>
      </c>
      <c r="B3272" s="2">
        <v>0</v>
      </c>
      <c r="C3272" s="2">
        <v>0</v>
      </c>
      <c r="D3272" s="2">
        <v>0</v>
      </c>
      <c r="E3272" s="2">
        <v>0</v>
      </c>
      <c r="F3272" s="2">
        <v>0</v>
      </c>
      <c r="G3272" s="2">
        <v>0</v>
      </c>
    </row>
    <row r="3273" spans="1:7" s="65" customFormat="1" x14ac:dyDescent="0.25">
      <c r="A3273" s="65">
        <v>327.00000000000398</v>
      </c>
      <c r="B3273" s="2">
        <v>0</v>
      </c>
      <c r="C3273" s="2">
        <v>0</v>
      </c>
      <c r="D3273" s="2">
        <v>0</v>
      </c>
      <c r="E3273" s="2">
        <v>0</v>
      </c>
      <c r="F3273" s="2">
        <v>0</v>
      </c>
      <c r="G3273" s="2">
        <v>0</v>
      </c>
    </row>
    <row r="3274" spans="1:7" s="65" customFormat="1" x14ac:dyDescent="0.25">
      <c r="A3274" s="65">
        <v>327.100000000004</v>
      </c>
      <c r="B3274" s="2">
        <v>0</v>
      </c>
      <c r="C3274" s="2">
        <v>0</v>
      </c>
      <c r="D3274" s="2">
        <v>0</v>
      </c>
      <c r="E3274" s="2">
        <v>0</v>
      </c>
      <c r="F3274" s="2">
        <v>0</v>
      </c>
      <c r="G3274" s="2">
        <v>0</v>
      </c>
    </row>
    <row r="3275" spans="1:7" s="65" customFormat="1" x14ac:dyDescent="0.25">
      <c r="A3275" s="65">
        <v>327.20000000000402</v>
      </c>
      <c r="B3275" s="2">
        <v>0</v>
      </c>
      <c r="C3275" s="2">
        <v>0</v>
      </c>
      <c r="D3275" s="2">
        <v>0</v>
      </c>
      <c r="E3275" s="2">
        <v>0</v>
      </c>
      <c r="F3275" s="2">
        <v>0</v>
      </c>
      <c r="G3275" s="2">
        <v>0</v>
      </c>
    </row>
    <row r="3276" spans="1:7" s="65" customFormat="1" x14ac:dyDescent="0.25">
      <c r="A3276" s="65">
        <v>327.30000000000399</v>
      </c>
      <c r="B3276" s="2">
        <v>0</v>
      </c>
      <c r="C3276" s="2">
        <v>0</v>
      </c>
      <c r="D3276" s="2">
        <v>0</v>
      </c>
      <c r="E3276" s="2">
        <v>0</v>
      </c>
      <c r="F3276" s="2">
        <v>0</v>
      </c>
      <c r="G3276" s="2">
        <v>0</v>
      </c>
    </row>
    <row r="3277" spans="1:7" s="65" customFormat="1" x14ac:dyDescent="0.25">
      <c r="A3277" s="65">
        <v>327.40000000000401</v>
      </c>
      <c r="B3277" s="2">
        <v>0</v>
      </c>
      <c r="C3277" s="2">
        <v>0</v>
      </c>
      <c r="D3277" s="2">
        <v>0</v>
      </c>
      <c r="E3277" s="2">
        <v>0</v>
      </c>
      <c r="F3277" s="2">
        <v>0</v>
      </c>
      <c r="G3277" s="2">
        <v>0</v>
      </c>
    </row>
    <row r="3278" spans="1:7" s="65" customFormat="1" x14ac:dyDescent="0.25">
      <c r="A3278" s="65">
        <v>327.50000000000398</v>
      </c>
      <c r="B3278" s="2">
        <v>0</v>
      </c>
      <c r="C3278" s="2">
        <v>0</v>
      </c>
      <c r="D3278" s="2">
        <v>0</v>
      </c>
      <c r="E3278" s="2">
        <v>0</v>
      </c>
      <c r="F3278" s="2">
        <v>0</v>
      </c>
      <c r="G3278" s="2">
        <v>0</v>
      </c>
    </row>
    <row r="3279" spans="1:7" s="65" customFormat="1" x14ac:dyDescent="0.25">
      <c r="A3279" s="65">
        <v>327.600000000004</v>
      </c>
      <c r="B3279" s="2">
        <v>0</v>
      </c>
      <c r="C3279" s="2">
        <v>0</v>
      </c>
      <c r="D3279" s="2">
        <v>0</v>
      </c>
      <c r="E3279" s="2">
        <v>0</v>
      </c>
      <c r="F3279" s="2">
        <v>0</v>
      </c>
      <c r="G3279" s="2">
        <v>0</v>
      </c>
    </row>
    <row r="3280" spans="1:7" s="65" customFormat="1" x14ac:dyDescent="0.25">
      <c r="A3280" s="65">
        <v>327.70000000000402</v>
      </c>
      <c r="B3280" s="2">
        <v>0</v>
      </c>
      <c r="C3280" s="2">
        <v>0</v>
      </c>
      <c r="D3280" s="2">
        <v>0</v>
      </c>
      <c r="E3280" s="2">
        <v>0</v>
      </c>
      <c r="F3280" s="2">
        <v>0</v>
      </c>
      <c r="G3280" s="2">
        <v>0</v>
      </c>
    </row>
    <row r="3281" spans="1:7" s="65" customFormat="1" x14ac:dyDescent="0.25">
      <c r="A3281" s="65">
        <v>327.80000000000399</v>
      </c>
      <c r="B3281" s="2">
        <v>0</v>
      </c>
      <c r="C3281" s="2">
        <v>0</v>
      </c>
      <c r="D3281" s="2">
        <v>0</v>
      </c>
      <c r="E3281" s="2">
        <v>0</v>
      </c>
      <c r="F3281" s="2">
        <v>0</v>
      </c>
      <c r="G3281" s="2">
        <v>0</v>
      </c>
    </row>
    <row r="3282" spans="1:7" s="65" customFormat="1" x14ac:dyDescent="0.25">
      <c r="A3282" s="65">
        <v>327.90000000000401</v>
      </c>
      <c r="B3282" s="2">
        <v>0</v>
      </c>
      <c r="C3282" s="2">
        <v>0</v>
      </c>
      <c r="D3282" s="2">
        <v>0</v>
      </c>
      <c r="E3282" s="2">
        <v>0</v>
      </c>
      <c r="F3282" s="2">
        <v>0</v>
      </c>
      <c r="G3282" s="2">
        <v>0</v>
      </c>
    </row>
    <row r="3283" spans="1:7" s="65" customFormat="1" x14ac:dyDescent="0.25">
      <c r="A3283" s="65">
        <v>328.00000000000398</v>
      </c>
      <c r="B3283" s="2">
        <v>0</v>
      </c>
      <c r="C3283" s="2">
        <v>0</v>
      </c>
      <c r="D3283" s="2">
        <v>0</v>
      </c>
      <c r="E3283" s="2">
        <v>0</v>
      </c>
      <c r="F3283" s="2">
        <v>0</v>
      </c>
      <c r="G3283" s="2">
        <v>0</v>
      </c>
    </row>
    <row r="3284" spans="1:7" s="65" customFormat="1" x14ac:dyDescent="0.25">
      <c r="A3284" s="65">
        <v>328.100000000004</v>
      </c>
      <c r="B3284" s="2">
        <v>0</v>
      </c>
      <c r="C3284" s="2">
        <v>0</v>
      </c>
      <c r="D3284" s="2">
        <v>0</v>
      </c>
      <c r="E3284" s="2">
        <v>0</v>
      </c>
      <c r="F3284" s="2">
        <v>0</v>
      </c>
      <c r="G3284" s="2">
        <v>0</v>
      </c>
    </row>
    <row r="3285" spans="1:7" s="65" customFormat="1" x14ac:dyDescent="0.25">
      <c r="A3285" s="65">
        <v>328.20000000000402</v>
      </c>
      <c r="B3285" s="2">
        <v>0</v>
      </c>
      <c r="C3285" s="2">
        <v>0</v>
      </c>
      <c r="D3285" s="2">
        <v>0</v>
      </c>
      <c r="E3285" s="2">
        <v>0</v>
      </c>
      <c r="F3285" s="2">
        <v>0</v>
      </c>
      <c r="G3285" s="2">
        <v>0</v>
      </c>
    </row>
    <row r="3286" spans="1:7" s="65" customFormat="1" x14ac:dyDescent="0.25">
      <c r="A3286" s="65">
        <v>328.30000000000399</v>
      </c>
      <c r="B3286" s="2">
        <v>0</v>
      </c>
      <c r="C3286" s="2">
        <v>0</v>
      </c>
      <c r="D3286" s="2">
        <v>0</v>
      </c>
      <c r="E3286" s="2">
        <v>0</v>
      </c>
      <c r="F3286" s="2">
        <v>0</v>
      </c>
      <c r="G3286" s="2">
        <v>0</v>
      </c>
    </row>
    <row r="3287" spans="1:7" s="65" customFormat="1" x14ac:dyDescent="0.25">
      <c r="A3287" s="65">
        <v>328.40000000000401</v>
      </c>
      <c r="B3287" s="2">
        <v>0</v>
      </c>
      <c r="C3287" s="2">
        <v>0</v>
      </c>
      <c r="D3287" s="2">
        <v>0</v>
      </c>
      <c r="E3287" s="2">
        <v>0</v>
      </c>
      <c r="F3287" s="2">
        <v>0</v>
      </c>
      <c r="G3287" s="2">
        <v>0</v>
      </c>
    </row>
    <row r="3288" spans="1:7" s="65" customFormat="1" x14ac:dyDescent="0.25">
      <c r="A3288" s="65">
        <v>328.50000000000398</v>
      </c>
      <c r="B3288" s="2">
        <v>0</v>
      </c>
      <c r="C3288" s="2">
        <v>0</v>
      </c>
      <c r="D3288" s="2">
        <v>0</v>
      </c>
      <c r="E3288" s="2">
        <v>0</v>
      </c>
      <c r="F3288" s="2">
        <v>0</v>
      </c>
      <c r="G3288" s="2">
        <v>0</v>
      </c>
    </row>
    <row r="3289" spans="1:7" s="65" customFormat="1" x14ac:dyDescent="0.25">
      <c r="A3289" s="65">
        <v>328.600000000004</v>
      </c>
      <c r="B3289" s="2">
        <v>0</v>
      </c>
      <c r="C3289" s="2">
        <v>0</v>
      </c>
      <c r="D3289" s="2">
        <v>0</v>
      </c>
      <c r="E3289" s="2">
        <v>0</v>
      </c>
      <c r="F3289" s="2">
        <v>0</v>
      </c>
      <c r="G3289" s="2">
        <v>0</v>
      </c>
    </row>
    <row r="3290" spans="1:7" s="65" customFormat="1" x14ac:dyDescent="0.25">
      <c r="A3290" s="65">
        <v>328.70000000000402</v>
      </c>
      <c r="B3290" s="2">
        <v>0</v>
      </c>
      <c r="C3290" s="2">
        <v>0</v>
      </c>
      <c r="D3290" s="2">
        <v>0</v>
      </c>
      <c r="E3290" s="2">
        <v>0</v>
      </c>
      <c r="F3290" s="2">
        <v>0</v>
      </c>
      <c r="G3290" s="2">
        <v>0</v>
      </c>
    </row>
    <row r="3291" spans="1:7" s="65" customFormat="1" x14ac:dyDescent="0.25">
      <c r="A3291" s="65">
        <v>328.80000000000399</v>
      </c>
      <c r="B3291" s="2">
        <v>0</v>
      </c>
      <c r="C3291" s="2">
        <v>0</v>
      </c>
      <c r="D3291" s="2">
        <v>0</v>
      </c>
      <c r="E3291" s="2">
        <v>0</v>
      </c>
      <c r="F3291" s="2">
        <v>0</v>
      </c>
      <c r="G3291" s="2">
        <v>0</v>
      </c>
    </row>
    <row r="3292" spans="1:7" s="65" customFormat="1" x14ac:dyDescent="0.25">
      <c r="A3292" s="65">
        <v>328.90000000000401</v>
      </c>
      <c r="B3292" s="2">
        <v>0</v>
      </c>
      <c r="C3292" s="2">
        <v>0</v>
      </c>
      <c r="D3292" s="2">
        <v>0</v>
      </c>
      <c r="E3292" s="2">
        <v>0</v>
      </c>
      <c r="F3292" s="2">
        <v>0</v>
      </c>
      <c r="G3292" s="2">
        <v>0</v>
      </c>
    </row>
    <row r="3293" spans="1:7" s="65" customFormat="1" x14ac:dyDescent="0.25">
      <c r="A3293" s="65">
        <v>329.00000000000398</v>
      </c>
      <c r="B3293" s="2">
        <v>0</v>
      </c>
      <c r="C3293" s="2">
        <v>0</v>
      </c>
      <c r="D3293" s="2">
        <v>0</v>
      </c>
      <c r="E3293" s="2">
        <v>0</v>
      </c>
      <c r="F3293" s="2">
        <v>0</v>
      </c>
      <c r="G3293" s="2">
        <v>0</v>
      </c>
    </row>
    <row r="3294" spans="1:7" s="65" customFormat="1" x14ac:dyDescent="0.25">
      <c r="A3294" s="65">
        <v>329.100000000004</v>
      </c>
      <c r="B3294" s="2">
        <v>0</v>
      </c>
      <c r="C3294" s="2">
        <v>0</v>
      </c>
      <c r="D3294" s="2">
        <v>0</v>
      </c>
      <c r="E3294" s="2">
        <v>0</v>
      </c>
      <c r="F3294" s="2">
        <v>0</v>
      </c>
      <c r="G3294" s="2">
        <v>0</v>
      </c>
    </row>
    <row r="3295" spans="1:7" s="65" customFormat="1" x14ac:dyDescent="0.25">
      <c r="A3295" s="65">
        <v>329.20000000000402</v>
      </c>
      <c r="B3295" s="2">
        <v>0</v>
      </c>
      <c r="C3295" s="2">
        <v>0</v>
      </c>
      <c r="D3295" s="2">
        <v>0</v>
      </c>
      <c r="E3295" s="2">
        <v>0</v>
      </c>
      <c r="F3295" s="2">
        <v>0</v>
      </c>
      <c r="G3295" s="2">
        <v>0</v>
      </c>
    </row>
    <row r="3296" spans="1:7" s="65" customFormat="1" x14ac:dyDescent="0.25">
      <c r="A3296" s="65">
        <v>329.30000000000399</v>
      </c>
      <c r="B3296" s="2">
        <v>0</v>
      </c>
      <c r="C3296" s="2">
        <v>0</v>
      </c>
      <c r="D3296" s="2">
        <v>0</v>
      </c>
      <c r="E3296" s="2">
        <v>0</v>
      </c>
      <c r="F3296" s="2">
        <v>0</v>
      </c>
      <c r="G3296" s="2">
        <v>0</v>
      </c>
    </row>
    <row r="3297" spans="1:7" s="65" customFormat="1" x14ac:dyDescent="0.25">
      <c r="A3297" s="65">
        <v>329.40000000000401</v>
      </c>
      <c r="B3297" s="2">
        <v>0</v>
      </c>
      <c r="C3297" s="2">
        <v>0</v>
      </c>
      <c r="D3297" s="2">
        <v>0</v>
      </c>
      <c r="E3297" s="2">
        <v>0</v>
      </c>
      <c r="F3297" s="2">
        <v>0</v>
      </c>
      <c r="G3297" s="2">
        <v>0</v>
      </c>
    </row>
    <row r="3298" spans="1:7" s="65" customFormat="1" x14ac:dyDescent="0.25">
      <c r="A3298" s="65">
        <v>329.50000000000398</v>
      </c>
      <c r="B3298" s="2">
        <v>0</v>
      </c>
      <c r="C3298" s="2">
        <v>0</v>
      </c>
      <c r="D3298" s="2">
        <v>0</v>
      </c>
      <c r="E3298" s="2">
        <v>0</v>
      </c>
      <c r="F3298" s="2">
        <v>0</v>
      </c>
      <c r="G3298" s="2">
        <v>0</v>
      </c>
    </row>
    <row r="3299" spans="1:7" s="65" customFormat="1" x14ac:dyDescent="0.25">
      <c r="A3299" s="65">
        <v>329.600000000004</v>
      </c>
      <c r="B3299" s="2">
        <v>0</v>
      </c>
      <c r="C3299" s="2">
        <v>0</v>
      </c>
      <c r="D3299" s="2">
        <v>0</v>
      </c>
      <c r="E3299" s="2">
        <v>0</v>
      </c>
      <c r="F3299" s="2">
        <v>0</v>
      </c>
      <c r="G3299" s="2">
        <v>0</v>
      </c>
    </row>
    <row r="3300" spans="1:7" s="65" customFormat="1" x14ac:dyDescent="0.25">
      <c r="A3300" s="65">
        <v>329.70000000000402</v>
      </c>
      <c r="B3300" s="2">
        <v>0</v>
      </c>
      <c r="C3300" s="2">
        <v>0</v>
      </c>
      <c r="D3300" s="2">
        <v>0</v>
      </c>
      <c r="E3300" s="2">
        <v>0</v>
      </c>
      <c r="F3300" s="2">
        <v>0</v>
      </c>
      <c r="G3300" s="2">
        <v>0</v>
      </c>
    </row>
    <row r="3301" spans="1:7" s="65" customFormat="1" x14ac:dyDescent="0.25">
      <c r="A3301" s="65">
        <v>329.80000000000399</v>
      </c>
      <c r="B3301" s="2">
        <v>0</v>
      </c>
      <c r="C3301" s="2">
        <v>0</v>
      </c>
      <c r="D3301" s="2">
        <v>0</v>
      </c>
      <c r="E3301" s="2">
        <v>0</v>
      </c>
      <c r="F3301" s="2">
        <v>0</v>
      </c>
      <c r="G3301" s="2">
        <v>0</v>
      </c>
    </row>
    <row r="3302" spans="1:7" s="65" customFormat="1" x14ac:dyDescent="0.25">
      <c r="A3302" s="65">
        <v>329.90000000000401</v>
      </c>
      <c r="B3302" s="2">
        <v>0</v>
      </c>
      <c r="C3302" s="2">
        <v>0</v>
      </c>
      <c r="D3302" s="2">
        <v>0</v>
      </c>
      <c r="E3302" s="2">
        <v>0</v>
      </c>
      <c r="F3302" s="2">
        <v>0</v>
      </c>
      <c r="G3302" s="2">
        <v>0</v>
      </c>
    </row>
    <row r="3303" spans="1:7" s="65" customFormat="1" x14ac:dyDescent="0.25">
      <c r="A3303" s="65">
        <v>330.00000000000398</v>
      </c>
      <c r="B3303" s="2">
        <v>0</v>
      </c>
      <c r="C3303" s="2">
        <v>0</v>
      </c>
      <c r="D3303" s="2">
        <v>0</v>
      </c>
      <c r="E3303" s="2">
        <v>0</v>
      </c>
      <c r="F3303" s="2">
        <v>0</v>
      </c>
      <c r="G3303" s="2">
        <v>0</v>
      </c>
    </row>
    <row r="3304" spans="1:7" s="65" customFormat="1" x14ac:dyDescent="0.25">
      <c r="A3304" s="65">
        <v>330.100000000004</v>
      </c>
      <c r="B3304" s="2">
        <v>0</v>
      </c>
      <c r="C3304" s="2">
        <v>0</v>
      </c>
      <c r="D3304" s="2">
        <v>0</v>
      </c>
      <c r="E3304" s="2">
        <v>0</v>
      </c>
      <c r="F3304" s="2">
        <v>0</v>
      </c>
      <c r="G3304" s="2">
        <v>0</v>
      </c>
    </row>
    <row r="3305" spans="1:7" s="65" customFormat="1" x14ac:dyDescent="0.25">
      <c r="A3305" s="65">
        <v>330.20000000000402</v>
      </c>
      <c r="B3305" s="2">
        <v>0</v>
      </c>
      <c r="C3305" s="2">
        <v>0</v>
      </c>
      <c r="D3305" s="2">
        <v>0</v>
      </c>
      <c r="E3305" s="2">
        <v>0</v>
      </c>
      <c r="F3305" s="2">
        <v>0</v>
      </c>
      <c r="G3305" s="2">
        <v>0</v>
      </c>
    </row>
    <row r="3306" spans="1:7" s="65" customFormat="1" x14ac:dyDescent="0.25">
      <c r="A3306" s="65">
        <v>330.30000000000399</v>
      </c>
      <c r="B3306" s="2">
        <v>0</v>
      </c>
      <c r="C3306" s="2">
        <v>0</v>
      </c>
      <c r="D3306" s="2">
        <v>0</v>
      </c>
      <c r="E3306" s="2">
        <v>0</v>
      </c>
      <c r="F3306" s="2">
        <v>0</v>
      </c>
      <c r="G3306" s="2">
        <v>0</v>
      </c>
    </row>
    <row r="3307" spans="1:7" s="65" customFormat="1" x14ac:dyDescent="0.25">
      <c r="A3307" s="65">
        <v>330.40000000000401</v>
      </c>
      <c r="B3307" s="2">
        <v>0</v>
      </c>
      <c r="C3307" s="2">
        <v>0</v>
      </c>
      <c r="D3307" s="2">
        <v>0</v>
      </c>
      <c r="E3307" s="2">
        <v>0</v>
      </c>
      <c r="F3307" s="2">
        <v>0</v>
      </c>
      <c r="G3307" s="2">
        <v>0</v>
      </c>
    </row>
    <row r="3308" spans="1:7" s="65" customFormat="1" x14ac:dyDescent="0.25">
      <c r="A3308" s="65">
        <v>330.50000000000398</v>
      </c>
      <c r="B3308" s="2">
        <v>0</v>
      </c>
      <c r="C3308" s="2">
        <v>0</v>
      </c>
      <c r="D3308" s="2">
        <v>0</v>
      </c>
      <c r="E3308" s="2">
        <v>0</v>
      </c>
      <c r="F3308" s="2">
        <v>0</v>
      </c>
      <c r="G3308" s="2">
        <v>0</v>
      </c>
    </row>
    <row r="3309" spans="1:7" s="65" customFormat="1" x14ac:dyDescent="0.25">
      <c r="A3309" s="65">
        <v>330.600000000004</v>
      </c>
      <c r="B3309" s="2">
        <v>0</v>
      </c>
      <c r="C3309" s="2">
        <v>0</v>
      </c>
      <c r="D3309" s="2">
        <v>0</v>
      </c>
      <c r="E3309" s="2">
        <v>0</v>
      </c>
      <c r="F3309" s="2">
        <v>0</v>
      </c>
      <c r="G3309" s="2">
        <v>0</v>
      </c>
    </row>
    <row r="3310" spans="1:7" s="65" customFormat="1" x14ac:dyDescent="0.25">
      <c r="A3310" s="65">
        <v>330.70000000000402</v>
      </c>
      <c r="B3310" s="2">
        <v>0</v>
      </c>
      <c r="C3310" s="2">
        <v>0</v>
      </c>
      <c r="D3310" s="2">
        <v>0</v>
      </c>
      <c r="E3310" s="2">
        <v>0</v>
      </c>
      <c r="F3310" s="2">
        <v>0</v>
      </c>
      <c r="G3310" s="2">
        <v>0</v>
      </c>
    </row>
    <row r="3311" spans="1:7" s="65" customFormat="1" x14ac:dyDescent="0.25">
      <c r="A3311" s="65">
        <v>330.80000000000399</v>
      </c>
      <c r="B3311" s="2">
        <v>0</v>
      </c>
      <c r="C3311" s="2">
        <v>0</v>
      </c>
      <c r="D3311" s="2">
        <v>0</v>
      </c>
      <c r="E3311" s="2">
        <v>0</v>
      </c>
      <c r="F3311" s="2">
        <v>0</v>
      </c>
      <c r="G3311" s="2">
        <v>0</v>
      </c>
    </row>
    <row r="3312" spans="1:7" s="65" customFormat="1" x14ac:dyDescent="0.25">
      <c r="A3312" s="65">
        <v>330.90000000000401</v>
      </c>
      <c r="B3312" s="2">
        <v>0</v>
      </c>
      <c r="C3312" s="2">
        <v>0</v>
      </c>
      <c r="D3312" s="2">
        <v>0</v>
      </c>
      <c r="E3312" s="2">
        <v>0</v>
      </c>
      <c r="F3312" s="2">
        <v>0</v>
      </c>
      <c r="G3312" s="2">
        <v>0</v>
      </c>
    </row>
    <row r="3313" spans="1:7" s="65" customFormat="1" x14ac:dyDescent="0.25">
      <c r="A3313" s="65">
        <v>331.00000000000398</v>
      </c>
      <c r="B3313" s="2">
        <v>0</v>
      </c>
      <c r="C3313" s="2">
        <v>0</v>
      </c>
      <c r="D3313" s="2">
        <v>0</v>
      </c>
      <c r="E3313" s="2">
        <v>0</v>
      </c>
      <c r="F3313" s="2">
        <v>0</v>
      </c>
      <c r="G3313" s="2">
        <v>0</v>
      </c>
    </row>
    <row r="3314" spans="1:7" s="65" customFormat="1" x14ac:dyDescent="0.25">
      <c r="A3314" s="65">
        <v>331.100000000004</v>
      </c>
      <c r="B3314" s="2">
        <v>0</v>
      </c>
      <c r="C3314" s="2">
        <v>0</v>
      </c>
      <c r="D3314" s="2">
        <v>0</v>
      </c>
      <c r="E3314" s="2">
        <v>0</v>
      </c>
      <c r="F3314" s="2">
        <v>0</v>
      </c>
      <c r="G3314" s="2">
        <v>0</v>
      </c>
    </row>
    <row r="3315" spans="1:7" s="65" customFormat="1" x14ac:dyDescent="0.25">
      <c r="A3315" s="65">
        <v>331.20000000000402</v>
      </c>
      <c r="B3315" s="2">
        <v>0</v>
      </c>
      <c r="C3315" s="2">
        <v>0</v>
      </c>
      <c r="D3315" s="2">
        <v>0</v>
      </c>
      <c r="E3315" s="2">
        <v>0</v>
      </c>
      <c r="F3315" s="2">
        <v>0</v>
      </c>
      <c r="G3315" s="2">
        <v>0</v>
      </c>
    </row>
    <row r="3316" spans="1:7" s="65" customFormat="1" x14ac:dyDescent="0.25">
      <c r="A3316" s="65">
        <v>331.30000000000399</v>
      </c>
      <c r="B3316" s="2">
        <v>0</v>
      </c>
      <c r="C3316" s="2">
        <v>0</v>
      </c>
      <c r="D3316" s="2">
        <v>0</v>
      </c>
      <c r="E3316" s="2">
        <v>0</v>
      </c>
      <c r="F3316" s="2">
        <v>0</v>
      </c>
      <c r="G3316" s="2">
        <v>0</v>
      </c>
    </row>
    <row r="3317" spans="1:7" s="65" customFormat="1" x14ac:dyDescent="0.25">
      <c r="A3317" s="65">
        <v>331.40000000000401</v>
      </c>
      <c r="B3317" s="2">
        <v>0</v>
      </c>
      <c r="C3317" s="2">
        <v>0</v>
      </c>
      <c r="D3317" s="2">
        <v>0</v>
      </c>
      <c r="E3317" s="2">
        <v>0</v>
      </c>
      <c r="F3317" s="2">
        <v>0</v>
      </c>
      <c r="G3317" s="2">
        <v>0</v>
      </c>
    </row>
    <row r="3318" spans="1:7" s="65" customFormat="1" x14ac:dyDescent="0.25">
      <c r="A3318" s="65">
        <v>331.50000000000398</v>
      </c>
      <c r="B3318" s="2">
        <v>0</v>
      </c>
      <c r="C3318" s="2">
        <v>0</v>
      </c>
      <c r="D3318" s="2">
        <v>0</v>
      </c>
      <c r="E3318" s="2">
        <v>0</v>
      </c>
      <c r="F3318" s="2">
        <v>0</v>
      </c>
      <c r="G3318" s="2">
        <v>0</v>
      </c>
    </row>
    <row r="3319" spans="1:7" s="65" customFormat="1" x14ac:dyDescent="0.25">
      <c r="A3319" s="65">
        <v>331.600000000004</v>
      </c>
      <c r="B3319" s="2">
        <v>0</v>
      </c>
      <c r="C3319" s="2">
        <v>0</v>
      </c>
      <c r="D3319" s="2">
        <v>0</v>
      </c>
      <c r="E3319" s="2">
        <v>0</v>
      </c>
      <c r="F3319" s="2">
        <v>0</v>
      </c>
      <c r="G3319" s="2">
        <v>0</v>
      </c>
    </row>
    <row r="3320" spans="1:7" s="65" customFormat="1" x14ac:dyDescent="0.25">
      <c r="A3320" s="65">
        <v>331.70000000000402</v>
      </c>
      <c r="B3320" s="2">
        <v>0</v>
      </c>
      <c r="C3320" s="2">
        <v>0</v>
      </c>
      <c r="D3320" s="2">
        <v>0</v>
      </c>
      <c r="E3320" s="2">
        <v>0</v>
      </c>
      <c r="F3320" s="2">
        <v>0</v>
      </c>
      <c r="G3320" s="2">
        <v>0</v>
      </c>
    </row>
    <row r="3321" spans="1:7" s="65" customFormat="1" x14ac:dyDescent="0.25">
      <c r="A3321" s="65">
        <v>331.80000000000399</v>
      </c>
      <c r="B3321" s="2">
        <v>0</v>
      </c>
      <c r="C3321" s="2">
        <v>0</v>
      </c>
      <c r="D3321" s="2">
        <v>0</v>
      </c>
      <c r="E3321" s="2">
        <v>0</v>
      </c>
      <c r="F3321" s="2">
        <v>0</v>
      </c>
      <c r="G3321" s="2">
        <v>0</v>
      </c>
    </row>
    <row r="3322" spans="1:7" s="65" customFormat="1" x14ac:dyDescent="0.25">
      <c r="A3322" s="65">
        <v>331.90000000000401</v>
      </c>
      <c r="B3322" s="2">
        <v>0</v>
      </c>
      <c r="C3322" s="2">
        <v>0</v>
      </c>
      <c r="D3322" s="2">
        <v>0</v>
      </c>
      <c r="E3322" s="2">
        <v>0</v>
      </c>
      <c r="F3322" s="2">
        <v>0</v>
      </c>
      <c r="G3322" s="2">
        <v>0</v>
      </c>
    </row>
    <row r="3323" spans="1:7" s="65" customFormat="1" x14ac:dyDescent="0.25">
      <c r="A3323" s="65">
        <v>332.00000000000398</v>
      </c>
      <c r="B3323" s="2">
        <v>0</v>
      </c>
      <c r="C3323" s="2">
        <v>0</v>
      </c>
      <c r="D3323" s="2">
        <v>0</v>
      </c>
      <c r="E3323" s="2">
        <v>0</v>
      </c>
      <c r="F3323" s="2">
        <v>0</v>
      </c>
      <c r="G3323" s="2">
        <v>0</v>
      </c>
    </row>
    <row r="3324" spans="1:7" s="65" customFormat="1" x14ac:dyDescent="0.25">
      <c r="A3324" s="65">
        <v>332.100000000004</v>
      </c>
      <c r="B3324" s="2">
        <v>0</v>
      </c>
      <c r="C3324" s="2">
        <v>0</v>
      </c>
      <c r="D3324" s="2">
        <v>0</v>
      </c>
      <c r="E3324" s="2">
        <v>0</v>
      </c>
      <c r="F3324" s="2">
        <v>0</v>
      </c>
      <c r="G3324" s="2">
        <v>0</v>
      </c>
    </row>
    <row r="3325" spans="1:7" s="65" customFormat="1" x14ac:dyDescent="0.25">
      <c r="A3325" s="65">
        <v>332.20000000000402</v>
      </c>
      <c r="B3325" s="2">
        <v>0</v>
      </c>
      <c r="C3325" s="2">
        <v>0</v>
      </c>
      <c r="D3325" s="2">
        <v>0</v>
      </c>
      <c r="E3325" s="2">
        <v>0</v>
      </c>
      <c r="F3325" s="2">
        <v>0</v>
      </c>
      <c r="G3325" s="2">
        <v>0</v>
      </c>
    </row>
    <row r="3326" spans="1:7" s="65" customFormat="1" x14ac:dyDescent="0.25">
      <c r="A3326" s="65">
        <v>332.30000000000399</v>
      </c>
      <c r="B3326" s="2">
        <v>0</v>
      </c>
      <c r="C3326" s="2">
        <v>0</v>
      </c>
      <c r="D3326" s="2">
        <v>0</v>
      </c>
      <c r="E3326" s="2">
        <v>0</v>
      </c>
      <c r="F3326" s="2">
        <v>0</v>
      </c>
      <c r="G3326" s="2">
        <v>0</v>
      </c>
    </row>
    <row r="3327" spans="1:7" s="65" customFormat="1" x14ac:dyDescent="0.25">
      <c r="A3327" s="65">
        <v>332.40000000000401</v>
      </c>
      <c r="B3327" s="2">
        <v>0</v>
      </c>
      <c r="C3327" s="2">
        <v>0</v>
      </c>
      <c r="D3327" s="2">
        <v>0</v>
      </c>
      <c r="E3327" s="2">
        <v>0</v>
      </c>
      <c r="F3327" s="2">
        <v>0</v>
      </c>
      <c r="G3327" s="2">
        <v>0</v>
      </c>
    </row>
    <row r="3328" spans="1:7" s="65" customFormat="1" x14ac:dyDescent="0.25">
      <c r="A3328" s="65">
        <v>332.50000000000398</v>
      </c>
      <c r="B3328" s="2">
        <v>0</v>
      </c>
      <c r="C3328" s="2">
        <v>0</v>
      </c>
      <c r="D3328" s="2">
        <v>0</v>
      </c>
      <c r="E3328" s="2">
        <v>0</v>
      </c>
      <c r="F3328" s="2">
        <v>0</v>
      </c>
      <c r="G3328" s="2">
        <v>0</v>
      </c>
    </row>
    <row r="3329" spans="1:7" s="65" customFormat="1" x14ac:dyDescent="0.25">
      <c r="A3329" s="65">
        <v>332.600000000004</v>
      </c>
      <c r="B3329" s="2">
        <v>0</v>
      </c>
      <c r="C3329" s="2">
        <v>0</v>
      </c>
      <c r="D3329" s="2">
        <v>0</v>
      </c>
      <c r="E3329" s="2">
        <v>0</v>
      </c>
      <c r="F3329" s="2">
        <v>0</v>
      </c>
      <c r="G3329" s="2">
        <v>0</v>
      </c>
    </row>
    <row r="3330" spans="1:7" s="65" customFormat="1" x14ac:dyDescent="0.25">
      <c r="A3330" s="65">
        <v>332.70000000000402</v>
      </c>
      <c r="B3330" s="2">
        <v>0</v>
      </c>
      <c r="C3330" s="2">
        <v>0</v>
      </c>
      <c r="D3330" s="2">
        <v>0</v>
      </c>
      <c r="E3330" s="2">
        <v>0</v>
      </c>
      <c r="F3330" s="2">
        <v>0</v>
      </c>
      <c r="G3330" s="2">
        <v>0</v>
      </c>
    </row>
    <row r="3331" spans="1:7" s="65" customFormat="1" x14ac:dyDescent="0.25">
      <c r="A3331" s="65">
        <v>332.80000000000399</v>
      </c>
      <c r="B3331" s="2">
        <v>0</v>
      </c>
      <c r="C3331" s="2">
        <v>0</v>
      </c>
      <c r="D3331" s="2">
        <v>0</v>
      </c>
      <c r="E3331" s="2">
        <v>0</v>
      </c>
      <c r="F3331" s="2">
        <v>0</v>
      </c>
      <c r="G3331" s="2">
        <v>0</v>
      </c>
    </row>
    <row r="3332" spans="1:7" s="65" customFormat="1" x14ac:dyDescent="0.25">
      <c r="A3332" s="65">
        <v>332.90000000000401</v>
      </c>
      <c r="B3332" s="2">
        <v>0</v>
      </c>
      <c r="C3332" s="2">
        <v>0</v>
      </c>
      <c r="D3332" s="2">
        <v>0</v>
      </c>
      <c r="E3332" s="2">
        <v>0</v>
      </c>
      <c r="F3332" s="2">
        <v>0</v>
      </c>
      <c r="G3332" s="2">
        <v>0</v>
      </c>
    </row>
    <row r="3333" spans="1:7" s="65" customFormat="1" x14ac:dyDescent="0.25">
      <c r="A3333" s="65">
        <v>333.00000000000398</v>
      </c>
      <c r="B3333" s="2">
        <v>0</v>
      </c>
      <c r="C3333" s="2">
        <v>0</v>
      </c>
      <c r="D3333" s="2">
        <v>0</v>
      </c>
      <c r="E3333" s="2">
        <v>0</v>
      </c>
      <c r="F3333" s="2">
        <v>0</v>
      </c>
      <c r="G3333" s="2">
        <v>0</v>
      </c>
    </row>
    <row r="3334" spans="1:7" s="65" customFormat="1" x14ac:dyDescent="0.25">
      <c r="A3334" s="65">
        <v>333.100000000004</v>
      </c>
      <c r="B3334" s="2">
        <v>0</v>
      </c>
      <c r="C3334" s="2">
        <v>0</v>
      </c>
      <c r="D3334" s="2">
        <v>0</v>
      </c>
      <c r="E3334" s="2">
        <v>0</v>
      </c>
      <c r="F3334" s="2">
        <v>0</v>
      </c>
      <c r="G3334" s="2">
        <v>0</v>
      </c>
    </row>
    <row r="3335" spans="1:7" s="65" customFormat="1" x14ac:dyDescent="0.25">
      <c r="A3335" s="65">
        <v>333.20000000000402</v>
      </c>
      <c r="B3335" s="2">
        <v>0</v>
      </c>
      <c r="C3335" s="2">
        <v>0</v>
      </c>
      <c r="D3335" s="2">
        <v>0</v>
      </c>
      <c r="E3335" s="2">
        <v>0</v>
      </c>
      <c r="F3335" s="2">
        <v>0</v>
      </c>
      <c r="G3335" s="2">
        <v>0</v>
      </c>
    </row>
    <row r="3336" spans="1:7" s="65" customFormat="1" x14ac:dyDescent="0.25">
      <c r="A3336" s="65">
        <v>333.30000000000399</v>
      </c>
      <c r="B3336" s="2">
        <v>0</v>
      </c>
      <c r="C3336" s="2">
        <v>0</v>
      </c>
      <c r="D3336" s="2">
        <v>0</v>
      </c>
      <c r="E3336" s="2">
        <v>0</v>
      </c>
      <c r="F3336" s="2">
        <v>0</v>
      </c>
      <c r="G3336" s="2">
        <v>0</v>
      </c>
    </row>
    <row r="3337" spans="1:7" s="65" customFormat="1" x14ac:dyDescent="0.25">
      <c r="A3337" s="65">
        <v>333.40000000000401</v>
      </c>
      <c r="B3337" s="2">
        <v>0</v>
      </c>
      <c r="C3337" s="2">
        <v>0</v>
      </c>
      <c r="D3337" s="2">
        <v>0</v>
      </c>
      <c r="E3337" s="2">
        <v>0</v>
      </c>
      <c r="F3337" s="2">
        <v>0</v>
      </c>
      <c r="G3337" s="2">
        <v>0</v>
      </c>
    </row>
    <row r="3338" spans="1:7" s="65" customFormat="1" x14ac:dyDescent="0.25">
      <c r="A3338" s="65">
        <v>333.50000000000398</v>
      </c>
      <c r="B3338" s="2">
        <v>0</v>
      </c>
      <c r="C3338" s="2">
        <v>0</v>
      </c>
      <c r="D3338" s="2">
        <v>0</v>
      </c>
      <c r="E3338" s="2">
        <v>0</v>
      </c>
      <c r="F3338" s="2">
        <v>0</v>
      </c>
      <c r="G3338" s="2">
        <v>0</v>
      </c>
    </row>
    <row r="3339" spans="1:7" s="65" customFormat="1" x14ac:dyDescent="0.25">
      <c r="A3339" s="65">
        <v>333.600000000004</v>
      </c>
      <c r="B3339" s="2">
        <v>0</v>
      </c>
      <c r="C3339" s="2">
        <v>0</v>
      </c>
      <c r="D3339" s="2">
        <v>0</v>
      </c>
      <c r="E3339" s="2">
        <v>0</v>
      </c>
      <c r="F3339" s="2">
        <v>0</v>
      </c>
      <c r="G3339" s="2">
        <v>0</v>
      </c>
    </row>
    <row r="3340" spans="1:7" s="65" customFormat="1" x14ac:dyDescent="0.25">
      <c r="A3340" s="65">
        <v>333.70000000000402</v>
      </c>
      <c r="B3340" s="2">
        <v>0</v>
      </c>
      <c r="C3340" s="2">
        <v>0</v>
      </c>
      <c r="D3340" s="2">
        <v>0</v>
      </c>
      <c r="E3340" s="2">
        <v>0</v>
      </c>
      <c r="F3340" s="2">
        <v>0</v>
      </c>
      <c r="G3340" s="2">
        <v>0</v>
      </c>
    </row>
    <row r="3341" spans="1:7" s="65" customFormat="1" x14ac:dyDescent="0.25">
      <c r="A3341" s="65">
        <v>333.80000000000399</v>
      </c>
      <c r="B3341" s="2">
        <v>0</v>
      </c>
      <c r="C3341" s="2">
        <v>0</v>
      </c>
      <c r="D3341" s="2">
        <v>0</v>
      </c>
      <c r="E3341" s="2">
        <v>0</v>
      </c>
      <c r="F3341" s="2">
        <v>0</v>
      </c>
      <c r="G3341" s="2">
        <v>0</v>
      </c>
    </row>
    <row r="3342" spans="1:7" s="65" customFormat="1" x14ac:dyDescent="0.25">
      <c r="A3342" s="65">
        <v>333.90000000000401</v>
      </c>
      <c r="B3342" s="2">
        <v>0</v>
      </c>
      <c r="C3342" s="2">
        <v>0</v>
      </c>
      <c r="D3342" s="2">
        <v>0</v>
      </c>
      <c r="E3342" s="2">
        <v>0</v>
      </c>
      <c r="F3342" s="2">
        <v>0</v>
      </c>
      <c r="G3342" s="2">
        <v>0</v>
      </c>
    </row>
    <row r="3343" spans="1:7" s="65" customFormat="1" x14ac:dyDescent="0.25">
      <c r="A3343" s="65">
        <v>334.00000000000398</v>
      </c>
      <c r="B3343" s="2">
        <v>0</v>
      </c>
      <c r="C3343" s="2">
        <v>0</v>
      </c>
      <c r="D3343" s="2">
        <v>0</v>
      </c>
      <c r="E3343" s="2">
        <v>0</v>
      </c>
      <c r="F3343" s="2">
        <v>0</v>
      </c>
      <c r="G3343" s="2">
        <v>0</v>
      </c>
    </row>
    <row r="3344" spans="1:7" s="65" customFormat="1" x14ac:dyDescent="0.25">
      <c r="A3344" s="65">
        <v>334.100000000004</v>
      </c>
      <c r="B3344" s="2">
        <v>0</v>
      </c>
      <c r="C3344" s="2">
        <v>0</v>
      </c>
      <c r="D3344" s="2">
        <v>0</v>
      </c>
      <c r="E3344" s="2">
        <v>0</v>
      </c>
      <c r="F3344" s="2">
        <v>0</v>
      </c>
      <c r="G3344" s="2">
        <v>0</v>
      </c>
    </row>
    <row r="3345" spans="1:7" s="65" customFormat="1" x14ac:dyDescent="0.25">
      <c r="A3345" s="65">
        <v>334.20000000000402</v>
      </c>
      <c r="B3345" s="2">
        <v>0</v>
      </c>
      <c r="C3345" s="2">
        <v>0</v>
      </c>
      <c r="D3345" s="2">
        <v>0</v>
      </c>
      <c r="E3345" s="2">
        <v>0</v>
      </c>
      <c r="F3345" s="2">
        <v>0</v>
      </c>
      <c r="G3345" s="2">
        <v>0</v>
      </c>
    </row>
    <row r="3346" spans="1:7" s="65" customFormat="1" x14ac:dyDescent="0.25">
      <c r="A3346" s="65">
        <v>334.30000000000399</v>
      </c>
      <c r="B3346" s="2">
        <v>0</v>
      </c>
      <c r="C3346" s="2">
        <v>0</v>
      </c>
      <c r="D3346" s="2">
        <v>0</v>
      </c>
      <c r="E3346" s="2">
        <v>0</v>
      </c>
      <c r="F3346" s="2">
        <v>0</v>
      </c>
      <c r="G3346" s="2">
        <v>0</v>
      </c>
    </row>
    <row r="3347" spans="1:7" s="65" customFormat="1" x14ac:dyDescent="0.25">
      <c r="A3347" s="65">
        <v>334.40000000000401</v>
      </c>
      <c r="B3347" s="2">
        <v>0</v>
      </c>
      <c r="C3347" s="2">
        <v>0</v>
      </c>
      <c r="D3347" s="2">
        <v>0</v>
      </c>
      <c r="E3347" s="2">
        <v>0</v>
      </c>
      <c r="F3347" s="2">
        <v>0</v>
      </c>
      <c r="G3347" s="2">
        <v>0</v>
      </c>
    </row>
    <row r="3348" spans="1:7" s="65" customFormat="1" x14ac:dyDescent="0.25">
      <c r="A3348" s="65">
        <v>334.50000000000398</v>
      </c>
      <c r="B3348" s="2">
        <v>0</v>
      </c>
      <c r="C3348" s="2">
        <v>0</v>
      </c>
      <c r="D3348" s="2">
        <v>0</v>
      </c>
      <c r="E3348" s="2">
        <v>0</v>
      </c>
      <c r="F3348" s="2">
        <v>0</v>
      </c>
      <c r="G3348" s="2">
        <v>0</v>
      </c>
    </row>
    <row r="3349" spans="1:7" s="65" customFormat="1" x14ac:dyDescent="0.25">
      <c r="A3349" s="65">
        <v>334.600000000004</v>
      </c>
      <c r="B3349" s="2">
        <v>0</v>
      </c>
      <c r="C3349" s="2">
        <v>0</v>
      </c>
      <c r="D3349" s="2">
        <v>0</v>
      </c>
      <c r="E3349" s="2">
        <v>0</v>
      </c>
      <c r="F3349" s="2">
        <v>0</v>
      </c>
      <c r="G3349" s="2">
        <v>0</v>
      </c>
    </row>
    <row r="3350" spans="1:7" s="65" customFormat="1" x14ac:dyDescent="0.25">
      <c r="A3350" s="65">
        <v>334.70000000000402</v>
      </c>
      <c r="B3350" s="2">
        <v>0</v>
      </c>
      <c r="C3350" s="2">
        <v>0</v>
      </c>
      <c r="D3350" s="2">
        <v>0</v>
      </c>
      <c r="E3350" s="2">
        <v>0</v>
      </c>
      <c r="F3350" s="2">
        <v>0</v>
      </c>
      <c r="G3350" s="2">
        <v>0</v>
      </c>
    </row>
    <row r="3351" spans="1:7" s="65" customFormat="1" x14ac:dyDescent="0.25">
      <c r="A3351" s="65">
        <v>334.80000000000399</v>
      </c>
      <c r="B3351" s="2">
        <v>0</v>
      </c>
      <c r="C3351" s="2">
        <v>0</v>
      </c>
      <c r="D3351" s="2">
        <v>0</v>
      </c>
      <c r="E3351" s="2">
        <v>0</v>
      </c>
      <c r="F3351" s="2">
        <v>0</v>
      </c>
      <c r="G3351" s="2">
        <v>0</v>
      </c>
    </row>
    <row r="3352" spans="1:7" s="65" customFormat="1" x14ac:dyDescent="0.25">
      <c r="A3352" s="65">
        <v>334.90000000000401</v>
      </c>
      <c r="B3352" s="2">
        <v>0</v>
      </c>
      <c r="C3352" s="2">
        <v>0</v>
      </c>
      <c r="D3352" s="2">
        <v>0</v>
      </c>
      <c r="E3352" s="2">
        <v>0</v>
      </c>
      <c r="F3352" s="2">
        <v>0</v>
      </c>
      <c r="G3352" s="2">
        <v>0</v>
      </c>
    </row>
    <row r="3353" spans="1:7" s="65" customFormat="1" x14ac:dyDescent="0.25">
      <c r="A3353" s="65">
        <v>335.00000000000398</v>
      </c>
      <c r="B3353" s="2">
        <v>0</v>
      </c>
      <c r="C3353" s="2">
        <v>0</v>
      </c>
      <c r="D3353" s="2">
        <v>0</v>
      </c>
      <c r="E3353" s="2">
        <v>0</v>
      </c>
      <c r="F3353" s="2">
        <v>0</v>
      </c>
      <c r="G3353" s="2">
        <v>0</v>
      </c>
    </row>
    <row r="3354" spans="1:7" s="65" customFormat="1" x14ac:dyDescent="0.25">
      <c r="A3354" s="65">
        <v>335.100000000004</v>
      </c>
      <c r="B3354" s="2">
        <v>0</v>
      </c>
      <c r="C3354" s="2">
        <v>0</v>
      </c>
      <c r="D3354" s="2">
        <v>0</v>
      </c>
      <c r="E3354" s="2">
        <v>0</v>
      </c>
      <c r="F3354" s="2">
        <v>0</v>
      </c>
      <c r="G3354" s="2">
        <v>0</v>
      </c>
    </row>
    <row r="3355" spans="1:7" s="65" customFormat="1" x14ac:dyDescent="0.25">
      <c r="A3355" s="65">
        <v>335.20000000000402</v>
      </c>
      <c r="B3355" s="2">
        <v>0</v>
      </c>
      <c r="C3355" s="2">
        <v>0</v>
      </c>
      <c r="D3355" s="2">
        <v>0</v>
      </c>
      <c r="E3355" s="2">
        <v>0</v>
      </c>
      <c r="F3355" s="2">
        <v>0</v>
      </c>
      <c r="G3355" s="2">
        <v>0</v>
      </c>
    </row>
    <row r="3356" spans="1:7" s="65" customFormat="1" x14ac:dyDescent="0.25">
      <c r="A3356" s="65">
        <v>335.30000000000399</v>
      </c>
      <c r="B3356" s="2">
        <v>0</v>
      </c>
      <c r="C3356" s="2">
        <v>0</v>
      </c>
      <c r="D3356" s="2">
        <v>0</v>
      </c>
      <c r="E3356" s="2">
        <v>0</v>
      </c>
      <c r="F3356" s="2">
        <v>0</v>
      </c>
      <c r="G3356" s="2">
        <v>0</v>
      </c>
    </row>
    <row r="3357" spans="1:7" s="65" customFormat="1" x14ac:dyDescent="0.25">
      <c r="A3357" s="65">
        <v>335.40000000000401</v>
      </c>
      <c r="B3357" s="2">
        <v>0</v>
      </c>
      <c r="C3357" s="2">
        <v>0</v>
      </c>
      <c r="D3357" s="2">
        <v>0</v>
      </c>
      <c r="E3357" s="2">
        <v>0</v>
      </c>
      <c r="F3357" s="2">
        <v>0</v>
      </c>
      <c r="G3357" s="2">
        <v>0</v>
      </c>
    </row>
    <row r="3358" spans="1:7" s="65" customFormat="1" x14ac:dyDescent="0.25">
      <c r="A3358" s="65">
        <v>335.50000000000398</v>
      </c>
      <c r="B3358" s="2">
        <v>0</v>
      </c>
      <c r="C3358" s="2">
        <v>0</v>
      </c>
      <c r="D3358" s="2">
        <v>0</v>
      </c>
      <c r="E3358" s="2">
        <v>0</v>
      </c>
      <c r="F3358" s="2">
        <v>0</v>
      </c>
      <c r="G3358" s="2">
        <v>0</v>
      </c>
    </row>
    <row r="3359" spans="1:7" s="65" customFormat="1" x14ac:dyDescent="0.25">
      <c r="A3359" s="65">
        <v>335.600000000004</v>
      </c>
      <c r="B3359" s="2">
        <v>0</v>
      </c>
      <c r="C3359" s="2">
        <v>0</v>
      </c>
      <c r="D3359" s="2">
        <v>0</v>
      </c>
      <c r="E3359" s="2">
        <v>0</v>
      </c>
      <c r="F3359" s="2">
        <v>0</v>
      </c>
      <c r="G3359" s="2">
        <v>0</v>
      </c>
    </row>
    <row r="3360" spans="1:7" s="65" customFormat="1" x14ac:dyDescent="0.25">
      <c r="A3360" s="65">
        <v>335.70000000000402</v>
      </c>
      <c r="B3360" s="2">
        <v>0</v>
      </c>
      <c r="C3360" s="2">
        <v>0</v>
      </c>
      <c r="D3360" s="2">
        <v>0</v>
      </c>
      <c r="E3360" s="2">
        <v>0</v>
      </c>
      <c r="F3360" s="2">
        <v>0</v>
      </c>
      <c r="G3360" s="2">
        <v>0</v>
      </c>
    </row>
    <row r="3361" spans="1:7" s="65" customFormat="1" x14ac:dyDescent="0.25">
      <c r="A3361" s="65">
        <v>335.80000000000399</v>
      </c>
      <c r="B3361" s="2">
        <v>0</v>
      </c>
      <c r="C3361" s="2">
        <v>0</v>
      </c>
      <c r="D3361" s="2">
        <v>0</v>
      </c>
      <c r="E3361" s="2">
        <v>0</v>
      </c>
      <c r="F3361" s="2">
        <v>0</v>
      </c>
      <c r="G3361" s="2">
        <v>0</v>
      </c>
    </row>
    <row r="3362" spans="1:7" s="65" customFormat="1" x14ac:dyDescent="0.25">
      <c r="A3362" s="65">
        <v>335.90000000000401</v>
      </c>
      <c r="B3362" s="2">
        <v>0</v>
      </c>
      <c r="C3362" s="2">
        <v>0</v>
      </c>
      <c r="D3362" s="2">
        <v>0</v>
      </c>
      <c r="E3362" s="2">
        <v>0</v>
      </c>
      <c r="F3362" s="2">
        <v>0</v>
      </c>
      <c r="G3362" s="2">
        <v>0</v>
      </c>
    </row>
    <row r="3363" spans="1:7" s="65" customFormat="1" x14ac:dyDescent="0.25">
      <c r="A3363" s="65">
        <v>336.00000000000398</v>
      </c>
      <c r="B3363" s="2">
        <v>0</v>
      </c>
      <c r="C3363" s="2">
        <v>0</v>
      </c>
      <c r="D3363" s="2">
        <v>0</v>
      </c>
      <c r="E3363" s="2">
        <v>0</v>
      </c>
      <c r="F3363" s="2">
        <v>0</v>
      </c>
      <c r="G3363" s="2">
        <v>0</v>
      </c>
    </row>
    <row r="3364" spans="1:7" s="65" customFormat="1" x14ac:dyDescent="0.25">
      <c r="A3364" s="65">
        <v>336.100000000004</v>
      </c>
      <c r="B3364" s="2">
        <v>0</v>
      </c>
      <c r="C3364" s="2">
        <v>0</v>
      </c>
      <c r="D3364" s="2">
        <v>0</v>
      </c>
      <c r="E3364" s="2">
        <v>0</v>
      </c>
      <c r="F3364" s="2">
        <v>0</v>
      </c>
      <c r="G3364" s="2">
        <v>0</v>
      </c>
    </row>
    <row r="3365" spans="1:7" s="65" customFormat="1" x14ac:dyDescent="0.25">
      <c r="A3365" s="65">
        <v>336.20000000000402</v>
      </c>
      <c r="B3365" s="2">
        <v>0</v>
      </c>
      <c r="C3365" s="2">
        <v>0</v>
      </c>
      <c r="D3365" s="2">
        <v>0</v>
      </c>
      <c r="E3365" s="2">
        <v>0</v>
      </c>
      <c r="F3365" s="2">
        <v>0</v>
      </c>
      <c r="G3365" s="2">
        <v>0</v>
      </c>
    </row>
    <row r="3366" spans="1:7" s="65" customFormat="1" x14ac:dyDescent="0.25">
      <c r="A3366" s="65">
        <v>336.30000000000399</v>
      </c>
      <c r="B3366" s="2">
        <v>0</v>
      </c>
      <c r="C3366" s="2">
        <v>0</v>
      </c>
      <c r="D3366" s="2">
        <v>0</v>
      </c>
      <c r="E3366" s="2">
        <v>0</v>
      </c>
      <c r="F3366" s="2">
        <v>0</v>
      </c>
      <c r="G3366" s="2">
        <v>0</v>
      </c>
    </row>
    <row r="3367" spans="1:7" s="65" customFormat="1" x14ac:dyDescent="0.25">
      <c r="A3367" s="65">
        <v>336.40000000000401</v>
      </c>
      <c r="B3367" s="2">
        <v>0</v>
      </c>
      <c r="C3367" s="2">
        <v>0</v>
      </c>
      <c r="D3367" s="2">
        <v>0</v>
      </c>
      <c r="E3367" s="2">
        <v>0</v>
      </c>
      <c r="F3367" s="2">
        <v>0</v>
      </c>
      <c r="G3367" s="2">
        <v>0</v>
      </c>
    </row>
    <row r="3368" spans="1:7" s="65" customFormat="1" x14ac:dyDescent="0.25">
      <c r="A3368" s="65">
        <v>336.50000000000398</v>
      </c>
      <c r="B3368" s="2">
        <v>0</v>
      </c>
      <c r="C3368" s="2">
        <v>0</v>
      </c>
      <c r="D3368" s="2">
        <v>0</v>
      </c>
      <c r="E3368" s="2">
        <v>0</v>
      </c>
      <c r="F3368" s="2">
        <v>0</v>
      </c>
      <c r="G3368" s="2">
        <v>0</v>
      </c>
    </row>
    <row r="3369" spans="1:7" s="65" customFormat="1" x14ac:dyDescent="0.25">
      <c r="A3369" s="65">
        <v>336.600000000004</v>
      </c>
      <c r="B3369" s="2">
        <v>0</v>
      </c>
      <c r="C3369" s="2">
        <v>0</v>
      </c>
      <c r="D3369" s="2">
        <v>0</v>
      </c>
      <c r="E3369" s="2">
        <v>0</v>
      </c>
      <c r="F3369" s="2">
        <v>0</v>
      </c>
      <c r="G3369" s="2">
        <v>0</v>
      </c>
    </row>
    <row r="3370" spans="1:7" s="65" customFormat="1" x14ac:dyDescent="0.25">
      <c r="A3370" s="65">
        <v>336.70000000000402</v>
      </c>
      <c r="B3370" s="2">
        <v>0</v>
      </c>
      <c r="C3370" s="2">
        <v>0</v>
      </c>
      <c r="D3370" s="2">
        <v>0</v>
      </c>
      <c r="E3370" s="2">
        <v>0</v>
      </c>
      <c r="F3370" s="2">
        <v>0</v>
      </c>
      <c r="G3370" s="2">
        <v>0</v>
      </c>
    </row>
    <row r="3371" spans="1:7" s="65" customFormat="1" x14ac:dyDescent="0.25">
      <c r="A3371" s="65">
        <v>336.80000000000399</v>
      </c>
      <c r="B3371" s="2">
        <v>0</v>
      </c>
      <c r="C3371" s="2">
        <v>0</v>
      </c>
      <c r="D3371" s="2">
        <v>0</v>
      </c>
      <c r="E3371" s="2">
        <v>0</v>
      </c>
      <c r="F3371" s="2">
        <v>0</v>
      </c>
      <c r="G3371" s="2">
        <v>0</v>
      </c>
    </row>
    <row r="3372" spans="1:7" s="65" customFormat="1" x14ac:dyDescent="0.25">
      <c r="A3372" s="65">
        <v>336.90000000000401</v>
      </c>
      <c r="B3372" s="2">
        <v>0</v>
      </c>
      <c r="C3372" s="2">
        <v>0</v>
      </c>
      <c r="D3372" s="2">
        <v>0</v>
      </c>
      <c r="E3372" s="2">
        <v>0</v>
      </c>
      <c r="F3372" s="2">
        <v>0</v>
      </c>
      <c r="G3372" s="2">
        <v>0</v>
      </c>
    </row>
    <row r="3373" spans="1:7" s="65" customFormat="1" x14ac:dyDescent="0.25">
      <c r="A3373" s="65">
        <v>337.00000000000398</v>
      </c>
      <c r="B3373" s="2">
        <v>0</v>
      </c>
      <c r="C3373" s="2">
        <v>0</v>
      </c>
      <c r="D3373" s="2">
        <v>0</v>
      </c>
      <c r="E3373" s="2">
        <v>0</v>
      </c>
      <c r="F3373" s="2">
        <v>0</v>
      </c>
      <c r="G3373" s="2">
        <v>0</v>
      </c>
    </row>
    <row r="3374" spans="1:7" s="65" customFormat="1" x14ac:dyDescent="0.25">
      <c r="A3374" s="65">
        <v>337.100000000004</v>
      </c>
      <c r="B3374" s="2">
        <v>0</v>
      </c>
      <c r="C3374" s="2">
        <v>0</v>
      </c>
      <c r="D3374" s="2">
        <v>0</v>
      </c>
      <c r="E3374" s="2">
        <v>0</v>
      </c>
      <c r="F3374" s="2">
        <v>0</v>
      </c>
      <c r="G3374" s="2">
        <v>0</v>
      </c>
    </row>
    <row r="3375" spans="1:7" s="65" customFormat="1" x14ac:dyDescent="0.25">
      <c r="A3375" s="65">
        <v>337.20000000000402</v>
      </c>
      <c r="B3375" s="2">
        <v>0</v>
      </c>
      <c r="C3375" s="2">
        <v>0</v>
      </c>
      <c r="D3375" s="2">
        <v>0</v>
      </c>
      <c r="E3375" s="2">
        <v>0</v>
      </c>
      <c r="F3375" s="2">
        <v>0</v>
      </c>
      <c r="G3375" s="2">
        <v>0</v>
      </c>
    </row>
    <row r="3376" spans="1:7" s="65" customFormat="1" x14ac:dyDescent="0.25">
      <c r="A3376" s="65">
        <v>337.30000000000399</v>
      </c>
      <c r="B3376" s="2">
        <v>0</v>
      </c>
      <c r="C3376" s="2">
        <v>0</v>
      </c>
      <c r="D3376" s="2">
        <v>0</v>
      </c>
      <c r="E3376" s="2">
        <v>0</v>
      </c>
      <c r="F3376" s="2">
        <v>0</v>
      </c>
      <c r="G3376" s="2">
        <v>0</v>
      </c>
    </row>
    <row r="3377" spans="1:7" s="65" customFormat="1" x14ac:dyDescent="0.25">
      <c r="A3377" s="65">
        <v>337.40000000000401</v>
      </c>
      <c r="B3377" s="2">
        <v>0</v>
      </c>
      <c r="C3377" s="2">
        <v>0</v>
      </c>
      <c r="D3377" s="2">
        <v>0</v>
      </c>
      <c r="E3377" s="2">
        <v>0</v>
      </c>
      <c r="F3377" s="2">
        <v>0</v>
      </c>
      <c r="G3377" s="2">
        <v>0</v>
      </c>
    </row>
    <row r="3378" spans="1:7" s="65" customFormat="1" x14ac:dyDescent="0.25">
      <c r="A3378" s="65">
        <v>337.50000000000398</v>
      </c>
      <c r="B3378" s="2">
        <v>0</v>
      </c>
      <c r="C3378" s="2">
        <v>0</v>
      </c>
      <c r="D3378" s="2">
        <v>0</v>
      </c>
      <c r="E3378" s="2">
        <v>0</v>
      </c>
      <c r="F3378" s="2">
        <v>0</v>
      </c>
      <c r="G3378" s="2">
        <v>0</v>
      </c>
    </row>
    <row r="3379" spans="1:7" s="65" customFormat="1" x14ac:dyDescent="0.25">
      <c r="A3379" s="65">
        <v>337.600000000004</v>
      </c>
      <c r="B3379" s="2">
        <v>0</v>
      </c>
      <c r="C3379" s="2">
        <v>0</v>
      </c>
      <c r="D3379" s="2">
        <v>0</v>
      </c>
      <c r="E3379" s="2">
        <v>0</v>
      </c>
      <c r="F3379" s="2">
        <v>0</v>
      </c>
      <c r="G3379" s="2">
        <v>0</v>
      </c>
    </row>
    <row r="3380" spans="1:7" s="65" customFormat="1" x14ac:dyDescent="0.25">
      <c r="A3380" s="65">
        <v>337.70000000000402</v>
      </c>
      <c r="B3380" s="2">
        <v>0</v>
      </c>
      <c r="C3380" s="2">
        <v>0</v>
      </c>
      <c r="D3380" s="2">
        <v>0</v>
      </c>
      <c r="E3380" s="2">
        <v>0</v>
      </c>
      <c r="F3380" s="2">
        <v>0</v>
      </c>
      <c r="G3380" s="2">
        <v>0</v>
      </c>
    </row>
    <row r="3381" spans="1:7" s="65" customFormat="1" x14ac:dyDescent="0.25">
      <c r="A3381" s="65">
        <v>337.80000000000399</v>
      </c>
      <c r="B3381" s="2">
        <v>0</v>
      </c>
      <c r="C3381" s="2">
        <v>0</v>
      </c>
      <c r="D3381" s="2">
        <v>0</v>
      </c>
      <c r="E3381" s="2">
        <v>0</v>
      </c>
      <c r="F3381" s="2">
        <v>0</v>
      </c>
      <c r="G3381" s="2">
        <v>0</v>
      </c>
    </row>
    <row r="3382" spans="1:7" s="65" customFormat="1" x14ac:dyDescent="0.25">
      <c r="A3382" s="65">
        <v>337.90000000000401</v>
      </c>
      <c r="B3382" s="2">
        <v>0</v>
      </c>
      <c r="C3382" s="2">
        <v>0</v>
      </c>
      <c r="D3382" s="2">
        <v>0</v>
      </c>
      <c r="E3382" s="2">
        <v>0</v>
      </c>
      <c r="F3382" s="2">
        <v>0</v>
      </c>
      <c r="G3382" s="2">
        <v>0</v>
      </c>
    </row>
    <row r="3383" spans="1:7" s="65" customFormat="1" x14ac:dyDescent="0.25">
      <c r="A3383" s="65">
        <v>338.00000000000398</v>
      </c>
      <c r="B3383" s="2">
        <v>0</v>
      </c>
      <c r="C3383" s="2">
        <v>0</v>
      </c>
      <c r="D3383" s="2">
        <v>0</v>
      </c>
      <c r="E3383" s="2">
        <v>0</v>
      </c>
      <c r="F3383" s="2">
        <v>0</v>
      </c>
      <c r="G3383" s="2">
        <v>0</v>
      </c>
    </row>
    <row r="3384" spans="1:7" s="65" customFormat="1" x14ac:dyDescent="0.25">
      <c r="A3384" s="65">
        <v>338.100000000004</v>
      </c>
      <c r="B3384" s="2">
        <v>0</v>
      </c>
      <c r="C3384" s="2">
        <v>0</v>
      </c>
      <c r="D3384" s="2">
        <v>0</v>
      </c>
      <c r="E3384" s="2">
        <v>0</v>
      </c>
      <c r="F3384" s="2">
        <v>0</v>
      </c>
      <c r="G3384" s="2">
        <v>0</v>
      </c>
    </row>
    <row r="3385" spans="1:7" s="65" customFormat="1" x14ac:dyDescent="0.25">
      <c r="A3385" s="65">
        <v>338.20000000000402</v>
      </c>
      <c r="B3385" s="2">
        <v>0</v>
      </c>
      <c r="C3385" s="2">
        <v>0</v>
      </c>
      <c r="D3385" s="2">
        <v>0</v>
      </c>
      <c r="E3385" s="2">
        <v>0</v>
      </c>
      <c r="F3385" s="2">
        <v>0</v>
      </c>
      <c r="G3385" s="2">
        <v>0</v>
      </c>
    </row>
    <row r="3386" spans="1:7" s="65" customFormat="1" x14ac:dyDescent="0.25">
      <c r="A3386" s="65">
        <v>338.30000000000399</v>
      </c>
      <c r="B3386" s="2">
        <v>0</v>
      </c>
      <c r="C3386" s="2">
        <v>0</v>
      </c>
      <c r="D3386" s="2">
        <v>0</v>
      </c>
      <c r="E3386" s="2">
        <v>0</v>
      </c>
      <c r="F3386" s="2">
        <v>0</v>
      </c>
      <c r="G3386" s="2">
        <v>0</v>
      </c>
    </row>
    <row r="3387" spans="1:7" s="65" customFormat="1" x14ac:dyDescent="0.25">
      <c r="A3387" s="65">
        <v>338.40000000000401</v>
      </c>
      <c r="B3387" s="2">
        <v>0</v>
      </c>
      <c r="C3387" s="2">
        <v>0</v>
      </c>
      <c r="D3387" s="2">
        <v>0</v>
      </c>
      <c r="E3387" s="2">
        <v>0</v>
      </c>
      <c r="F3387" s="2">
        <v>0</v>
      </c>
      <c r="G3387" s="2">
        <v>0</v>
      </c>
    </row>
    <row r="3388" spans="1:7" s="65" customFormat="1" x14ac:dyDescent="0.25">
      <c r="A3388" s="65">
        <v>338.50000000000398</v>
      </c>
      <c r="B3388" s="2">
        <v>0</v>
      </c>
      <c r="C3388" s="2">
        <v>0</v>
      </c>
      <c r="D3388" s="2">
        <v>0</v>
      </c>
      <c r="E3388" s="2">
        <v>0</v>
      </c>
      <c r="F3388" s="2">
        <v>0</v>
      </c>
      <c r="G3388" s="2">
        <v>0</v>
      </c>
    </row>
    <row r="3389" spans="1:7" s="65" customFormat="1" x14ac:dyDescent="0.25">
      <c r="A3389" s="65">
        <v>338.600000000004</v>
      </c>
      <c r="B3389" s="2">
        <v>0</v>
      </c>
      <c r="C3389" s="2">
        <v>0</v>
      </c>
      <c r="D3389" s="2">
        <v>0</v>
      </c>
      <c r="E3389" s="2">
        <v>0</v>
      </c>
      <c r="F3389" s="2">
        <v>0</v>
      </c>
      <c r="G3389" s="2">
        <v>0</v>
      </c>
    </row>
    <row r="3390" spans="1:7" s="65" customFormat="1" x14ac:dyDescent="0.25">
      <c r="A3390" s="65">
        <v>338.70000000000402</v>
      </c>
      <c r="B3390" s="2">
        <v>0</v>
      </c>
      <c r="C3390" s="2">
        <v>0</v>
      </c>
      <c r="D3390" s="2">
        <v>0</v>
      </c>
      <c r="E3390" s="2">
        <v>0</v>
      </c>
      <c r="F3390" s="2">
        <v>0</v>
      </c>
      <c r="G3390" s="2">
        <v>0</v>
      </c>
    </row>
    <row r="3391" spans="1:7" s="65" customFormat="1" x14ac:dyDescent="0.25">
      <c r="A3391" s="65">
        <v>338.80000000000399</v>
      </c>
      <c r="B3391" s="2">
        <v>0</v>
      </c>
      <c r="C3391" s="2">
        <v>0</v>
      </c>
      <c r="D3391" s="2">
        <v>0</v>
      </c>
      <c r="E3391" s="2">
        <v>0</v>
      </c>
      <c r="F3391" s="2">
        <v>0</v>
      </c>
      <c r="G3391" s="2">
        <v>0</v>
      </c>
    </row>
    <row r="3392" spans="1:7" s="65" customFormat="1" x14ac:dyDescent="0.25">
      <c r="A3392" s="65">
        <v>338.90000000000401</v>
      </c>
      <c r="B3392" s="2">
        <v>0</v>
      </c>
      <c r="C3392" s="2">
        <v>0</v>
      </c>
      <c r="D3392" s="2">
        <v>0</v>
      </c>
      <c r="E3392" s="2">
        <v>0</v>
      </c>
      <c r="F3392" s="2">
        <v>0</v>
      </c>
      <c r="G3392" s="2">
        <v>0</v>
      </c>
    </row>
    <row r="3393" spans="1:7" s="65" customFormat="1" x14ac:dyDescent="0.25">
      <c r="A3393" s="65">
        <v>339.00000000000398</v>
      </c>
      <c r="B3393" s="2">
        <v>0</v>
      </c>
      <c r="C3393" s="2">
        <v>0</v>
      </c>
      <c r="D3393" s="2">
        <v>0</v>
      </c>
      <c r="E3393" s="2">
        <v>0</v>
      </c>
      <c r="F3393" s="2">
        <v>0</v>
      </c>
      <c r="G3393" s="2">
        <v>0</v>
      </c>
    </row>
    <row r="3394" spans="1:7" s="65" customFormat="1" x14ac:dyDescent="0.25">
      <c r="A3394" s="65">
        <v>339.100000000004</v>
      </c>
      <c r="B3394" s="2">
        <v>0</v>
      </c>
      <c r="C3394" s="2">
        <v>0</v>
      </c>
      <c r="D3394" s="2">
        <v>0</v>
      </c>
      <c r="E3394" s="2">
        <v>0</v>
      </c>
      <c r="F3394" s="2">
        <v>0</v>
      </c>
      <c r="G3394" s="2">
        <v>0</v>
      </c>
    </row>
    <row r="3395" spans="1:7" s="65" customFormat="1" x14ac:dyDescent="0.25">
      <c r="A3395" s="65">
        <v>339.20000000000402</v>
      </c>
      <c r="B3395" s="2">
        <v>0</v>
      </c>
      <c r="C3395" s="2">
        <v>0</v>
      </c>
      <c r="D3395" s="2">
        <v>0</v>
      </c>
      <c r="E3395" s="2">
        <v>0</v>
      </c>
      <c r="F3395" s="2">
        <v>0</v>
      </c>
      <c r="G3395" s="2">
        <v>0</v>
      </c>
    </row>
    <row r="3396" spans="1:7" s="65" customFormat="1" x14ac:dyDescent="0.25">
      <c r="A3396" s="65">
        <v>339.30000000000399</v>
      </c>
      <c r="B3396" s="2">
        <v>0</v>
      </c>
      <c r="C3396" s="2">
        <v>0</v>
      </c>
      <c r="D3396" s="2">
        <v>0</v>
      </c>
      <c r="E3396" s="2">
        <v>0</v>
      </c>
      <c r="F3396" s="2">
        <v>0</v>
      </c>
      <c r="G3396" s="2">
        <v>0</v>
      </c>
    </row>
    <row r="3397" spans="1:7" s="65" customFormat="1" x14ac:dyDescent="0.25">
      <c r="A3397" s="65">
        <v>339.40000000000401</v>
      </c>
      <c r="B3397" s="2">
        <v>0</v>
      </c>
      <c r="C3397" s="2">
        <v>0</v>
      </c>
      <c r="D3397" s="2">
        <v>0</v>
      </c>
      <c r="E3397" s="2">
        <v>0</v>
      </c>
      <c r="F3397" s="2">
        <v>0</v>
      </c>
      <c r="G3397" s="2">
        <v>0</v>
      </c>
    </row>
    <row r="3398" spans="1:7" s="65" customFormat="1" x14ac:dyDescent="0.25">
      <c r="A3398" s="65">
        <v>339.50000000000398</v>
      </c>
      <c r="B3398" s="2">
        <v>0</v>
      </c>
      <c r="C3398" s="2">
        <v>0</v>
      </c>
      <c r="D3398" s="2">
        <v>0</v>
      </c>
      <c r="E3398" s="2">
        <v>0</v>
      </c>
      <c r="F3398" s="2">
        <v>0</v>
      </c>
      <c r="G3398" s="2">
        <v>0</v>
      </c>
    </row>
    <row r="3399" spans="1:7" s="65" customFormat="1" x14ac:dyDescent="0.25">
      <c r="A3399" s="65">
        <v>339.600000000004</v>
      </c>
      <c r="B3399" s="2">
        <v>0</v>
      </c>
      <c r="C3399" s="2">
        <v>0</v>
      </c>
      <c r="D3399" s="2">
        <v>0</v>
      </c>
      <c r="E3399" s="2">
        <v>0</v>
      </c>
      <c r="F3399" s="2">
        <v>0</v>
      </c>
      <c r="G3399" s="2">
        <v>0</v>
      </c>
    </row>
    <row r="3400" spans="1:7" s="65" customFormat="1" x14ac:dyDescent="0.25">
      <c r="A3400" s="65">
        <v>339.70000000000402</v>
      </c>
      <c r="B3400" s="2">
        <v>0</v>
      </c>
      <c r="C3400" s="2">
        <v>0</v>
      </c>
      <c r="D3400" s="2">
        <v>0</v>
      </c>
      <c r="E3400" s="2">
        <v>0</v>
      </c>
      <c r="F3400" s="2">
        <v>0</v>
      </c>
      <c r="G3400" s="2">
        <v>0</v>
      </c>
    </row>
    <row r="3401" spans="1:7" s="65" customFormat="1" x14ac:dyDescent="0.25">
      <c r="A3401" s="65">
        <v>339.80000000000399</v>
      </c>
      <c r="B3401" s="2">
        <v>0</v>
      </c>
      <c r="C3401" s="2">
        <v>0</v>
      </c>
      <c r="D3401" s="2">
        <v>0</v>
      </c>
      <c r="E3401" s="2">
        <v>0</v>
      </c>
      <c r="F3401" s="2">
        <v>0</v>
      </c>
      <c r="G3401" s="2">
        <v>0</v>
      </c>
    </row>
    <row r="3402" spans="1:7" s="65" customFormat="1" x14ac:dyDescent="0.25">
      <c r="A3402" s="65">
        <v>339.90000000000401</v>
      </c>
      <c r="B3402" s="2">
        <v>0</v>
      </c>
      <c r="C3402" s="2">
        <v>0</v>
      </c>
      <c r="D3402" s="2">
        <v>0</v>
      </c>
      <c r="E3402" s="2">
        <v>0</v>
      </c>
      <c r="F3402" s="2">
        <v>0</v>
      </c>
      <c r="G3402" s="2">
        <v>0</v>
      </c>
    </row>
    <row r="3403" spans="1:7" s="65" customFormat="1" x14ac:dyDescent="0.25">
      <c r="A3403" s="65">
        <v>340.00000000000398</v>
      </c>
      <c r="B3403" s="2">
        <v>0</v>
      </c>
      <c r="C3403" s="2">
        <v>0</v>
      </c>
      <c r="D3403" s="2">
        <v>0</v>
      </c>
      <c r="E3403" s="2">
        <v>0</v>
      </c>
      <c r="F3403" s="2">
        <v>0</v>
      </c>
      <c r="G3403" s="2">
        <v>0</v>
      </c>
    </row>
    <row r="3404" spans="1:7" s="65" customFormat="1" x14ac:dyDescent="0.25">
      <c r="A3404" s="65">
        <v>340.100000000004</v>
      </c>
      <c r="B3404" s="2">
        <v>0</v>
      </c>
      <c r="C3404" s="2">
        <v>0</v>
      </c>
      <c r="D3404" s="2">
        <v>0</v>
      </c>
      <c r="E3404" s="2">
        <v>0</v>
      </c>
      <c r="F3404" s="2">
        <v>0</v>
      </c>
      <c r="G3404" s="2">
        <v>0</v>
      </c>
    </row>
    <row r="3405" spans="1:7" s="65" customFormat="1" x14ac:dyDescent="0.25">
      <c r="A3405" s="65">
        <v>340.20000000000402</v>
      </c>
      <c r="B3405" s="2">
        <v>0</v>
      </c>
      <c r="C3405" s="2">
        <v>0</v>
      </c>
      <c r="D3405" s="2">
        <v>0</v>
      </c>
      <c r="E3405" s="2">
        <v>0</v>
      </c>
      <c r="F3405" s="2">
        <v>0</v>
      </c>
      <c r="G3405" s="2">
        <v>0</v>
      </c>
    </row>
    <row r="3406" spans="1:7" s="65" customFormat="1" x14ac:dyDescent="0.25">
      <c r="A3406" s="65">
        <v>340.30000000000399</v>
      </c>
      <c r="B3406" s="2">
        <v>0</v>
      </c>
      <c r="C3406" s="2">
        <v>0</v>
      </c>
      <c r="D3406" s="2">
        <v>0</v>
      </c>
      <c r="E3406" s="2">
        <v>0</v>
      </c>
      <c r="F3406" s="2">
        <v>0</v>
      </c>
      <c r="G3406" s="2">
        <v>0</v>
      </c>
    </row>
    <row r="3407" spans="1:7" s="65" customFormat="1" x14ac:dyDescent="0.25">
      <c r="A3407" s="65">
        <v>340.40000000000401</v>
      </c>
      <c r="B3407" s="2">
        <v>0</v>
      </c>
      <c r="C3407" s="2">
        <v>0</v>
      </c>
      <c r="D3407" s="2">
        <v>0</v>
      </c>
      <c r="E3407" s="2">
        <v>0</v>
      </c>
      <c r="F3407" s="2">
        <v>0</v>
      </c>
      <c r="G3407" s="2">
        <v>0</v>
      </c>
    </row>
    <row r="3408" spans="1:7" s="65" customFormat="1" x14ac:dyDescent="0.25">
      <c r="A3408" s="65">
        <v>340.50000000000398</v>
      </c>
      <c r="B3408" s="2">
        <v>0</v>
      </c>
      <c r="C3408" s="2">
        <v>0</v>
      </c>
      <c r="D3408" s="2">
        <v>0</v>
      </c>
      <c r="E3408" s="2">
        <v>0</v>
      </c>
      <c r="F3408" s="2">
        <v>0</v>
      </c>
      <c r="G3408" s="2">
        <v>0</v>
      </c>
    </row>
    <row r="3409" spans="1:7" s="65" customFormat="1" x14ac:dyDescent="0.25">
      <c r="A3409" s="65">
        <v>340.600000000004</v>
      </c>
      <c r="B3409" s="2">
        <v>0</v>
      </c>
      <c r="C3409" s="2">
        <v>0</v>
      </c>
      <c r="D3409" s="2">
        <v>0</v>
      </c>
      <c r="E3409" s="2">
        <v>0</v>
      </c>
      <c r="F3409" s="2">
        <v>0</v>
      </c>
      <c r="G3409" s="2">
        <v>0</v>
      </c>
    </row>
    <row r="3410" spans="1:7" s="65" customFormat="1" x14ac:dyDescent="0.25">
      <c r="A3410" s="65">
        <v>340.70000000000402</v>
      </c>
      <c r="B3410" s="2">
        <v>0</v>
      </c>
      <c r="C3410" s="2">
        <v>0</v>
      </c>
      <c r="D3410" s="2">
        <v>0</v>
      </c>
      <c r="E3410" s="2">
        <v>0</v>
      </c>
      <c r="F3410" s="2">
        <v>0</v>
      </c>
      <c r="G3410" s="2">
        <v>0</v>
      </c>
    </row>
    <row r="3411" spans="1:7" s="65" customFormat="1" x14ac:dyDescent="0.25">
      <c r="A3411" s="65">
        <v>340.80000000000399</v>
      </c>
      <c r="B3411" s="2">
        <v>0</v>
      </c>
      <c r="C3411" s="2">
        <v>0</v>
      </c>
      <c r="D3411" s="2">
        <v>0</v>
      </c>
      <c r="E3411" s="2">
        <v>0</v>
      </c>
      <c r="F3411" s="2">
        <v>0</v>
      </c>
      <c r="G3411" s="2">
        <v>0</v>
      </c>
    </row>
    <row r="3412" spans="1:7" s="65" customFormat="1" x14ac:dyDescent="0.25">
      <c r="A3412" s="65">
        <v>340.90000000000401</v>
      </c>
      <c r="B3412" s="2">
        <v>0</v>
      </c>
      <c r="C3412" s="2">
        <v>0</v>
      </c>
      <c r="D3412" s="2">
        <v>0</v>
      </c>
      <c r="E3412" s="2">
        <v>0</v>
      </c>
      <c r="F3412" s="2">
        <v>0</v>
      </c>
      <c r="G3412" s="2">
        <v>0</v>
      </c>
    </row>
    <row r="3413" spans="1:7" s="65" customFormat="1" x14ac:dyDescent="0.25">
      <c r="A3413" s="65">
        <v>341.00000000000398</v>
      </c>
      <c r="B3413" s="2">
        <v>0</v>
      </c>
      <c r="C3413" s="2">
        <v>0</v>
      </c>
      <c r="D3413" s="2">
        <v>0</v>
      </c>
      <c r="E3413" s="2">
        <v>0</v>
      </c>
      <c r="F3413" s="2">
        <v>0</v>
      </c>
      <c r="G3413" s="2">
        <v>0</v>
      </c>
    </row>
    <row r="3414" spans="1:7" s="65" customFormat="1" x14ac:dyDescent="0.25">
      <c r="A3414" s="65">
        <v>341.100000000004</v>
      </c>
      <c r="B3414" s="2">
        <v>0</v>
      </c>
      <c r="C3414" s="2">
        <v>0</v>
      </c>
      <c r="D3414" s="2">
        <v>0</v>
      </c>
      <c r="E3414" s="2">
        <v>0</v>
      </c>
      <c r="F3414" s="2">
        <v>0</v>
      </c>
      <c r="G3414" s="2">
        <v>0</v>
      </c>
    </row>
    <row r="3415" spans="1:7" s="65" customFormat="1" x14ac:dyDescent="0.25">
      <c r="A3415" s="65">
        <v>341.20000000000402</v>
      </c>
      <c r="B3415" s="2">
        <v>0</v>
      </c>
      <c r="C3415" s="2">
        <v>0</v>
      </c>
      <c r="D3415" s="2">
        <v>0</v>
      </c>
      <c r="E3415" s="2">
        <v>0</v>
      </c>
      <c r="F3415" s="2">
        <v>0</v>
      </c>
      <c r="G3415" s="2">
        <v>0</v>
      </c>
    </row>
    <row r="3416" spans="1:7" s="65" customFormat="1" x14ac:dyDescent="0.25">
      <c r="A3416" s="65">
        <v>341.30000000000399</v>
      </c>
      <c r="B3416" s="2">
        <v>0</v>
      </c>
      <c r="C3416" s="2">
        <v>0</v>
      </c>
      <c r="D3416" s="2">
        <v>0</v>
      </c>
      <c r="E3416" s="2">
        <v>0</v>
      </c>
      <c r="F3416" s="2">
        <v>0</v>
      </c>
      <c r="G3416" s="2">
        <v>0</v>
      </c>
    </row>
    <row r="3417" spans="1:7" s="65" customFormat="1" x14ac:dyDescent="0.25">
      <c r="A3417" s="65">
        <v>341.40000000000401</v>
      </c>
      <c r="B3417" s="2">
        <v>0</v>
      </c>
      <c r="C3417" s="2">
        <v>0</v>
      </c>
      <c r="D3417" s="2">
        <v>0</v>
      </c>
      <c r="E3417" s="2">
        <v>0</v>
      </c>
      <c r="F3417" s="2">
        <v>0</v>
      </c>
      <c r="G3417" s="2">
        <v>0</v>
      </c>
    </row>
    <row r="3418" spans="1:7" s="65" customFormat="1" x14ac:dyDescent="0.25">
      <c r="A3418" s="65">
        <v>341.50000000000398</v>
      </c>
      <c r="B3418" s="2">
        <v>0</v>
      </c>
      <c r="C3418" s="2">
        <v>0</v>
      </c>
      <c r="D3418" s="2">
        <v>0</v>
      </c>
      <c r="E3418" s="2">
        <v>0</v>
      </c>
      <c r="F3418" s="2">
        <v>0</v>
      </c>
      <c r="G3418" s="2">
        <v>0</v>
      </c>
    </row>
    <row r="3419" spans="1:7" s="65" customFormat="1" x14ac:dyDescent="0.25">
      <c r="A3419" s="65">
        <v>341.600000000004</v>
      </c>
      <c r="B3419" s="2">
        <v>0</v>
      </c>
      <c r="C3419" s="2">
        <v>0</v>
      </c>
      <c r="D3419" s="2">
        <v>0</v>
      </c>
      <c r="E3419" s="2">
        <v>0</v>
      </c>
      <c r="F3419" s="2">
        <v>0</v>
      </c>
      <c r="G3419" s="2">
        <v>0</v>
      </c>
    </row>
    <row r="3420" spans="1:7" s="65" customFormat="1" x14ac:dyDescent="0.25">
      <c r="A3420" s="65">
        <v>341.70000000000402</v>
      </c>
      <c r="B3420" s="2">
        <v>0</v>
      </c>
      <c r="C3420" s="2">
        <v>0</v>
      </c>
      <c r="D3420" s="2">
        <v>0</v>
      </c>
      <c r="E3420" s="2">
        <v>0</v>
      </c>
      <c r="F3420" s="2">
        <v>0</v>
      </c>
      <c r="G3420" s="2">
        <v>0</v>
      </c>
    </row>
    <row r="3421" spans="1:7" s="65" customFormat="1" x14ac:dyDescent="0.25">
      <c r="A3421" s="65">
        <v>341.80000000000399</v>
      </c>
      <c r="B3421" s="2">
        <v>0</v>
      </c>
      <c r="C3421" s="2">
        <v>0</v>
      </c>
      <c r="D3421" s="2">
        <v>0</v>
      </c>
      <c r="E3421" s="2">
        <v>0</v>
      </c>
      <c r="F3421" s="2">
        <v>0</v>
      </c>
      <c r="G3421" s="2">
        <v>0</v>
      </c>
    </row>
    <row r="3422" spans="1:7" s="65" customFormat="1" x14ac:dyDescent="0.25">
      <c r="A3422" s="65">
        <v>341.90000000000401</v>
      </c>
      <c r="B3422" s="2">
        <v>0</v>
      </c>
      <c r="C3422" s="2">
        <v>0</v>
      </c>
      <c r="D3422" s="2">
        <v>0</v>
      </c>
      <c r="E3422" s="2">
        <v>0</v>
      </c>
      <c r="F3422" s="2">
        <v>0</v>
      </c>
      <c r="G3422" s="2">
        <v>0</v>
      </c>
    </row>
    <row r="3423" spans="1:7" s="65" customFormat="1" x14ac:dyDescent="0.25">
      <c r="A3423" s="65">
        <v>342.00000000000398</v>
      </c>
      <c r="B3423" s="2">
        <v>0</v>
      </c>
      <c r="C3423" s="2">
        <v>0</v>
      </c>
      <c r="D3423" s="2">
        <v>0</v>
      </c>
      <c r="E3423" s="2">
        <v>0</v>
      </c>
      <c r="F3423" s="2">
        <v>0</v>
      </c>
      <c r="G3423" s="2">
        <v>0</v>
      </c>
    </row>
    <row r="3424" spans="1:7" s="65" customFormat="1" x14ac:dyDescent="0.25">
      <c r="A3424" s="65">
        <v>342.100000000004</v>
      </c>
      <c r="B3424" s="2">
        <v>0</v>
      </c>
      <c r="C3424" s="2">
        <v>0</v>
      </c>
      <c r="D3424" s="2">
        <v>0</v>
      </c>
      <c r="E3424" s="2">
        <v>0</v>
      </c>
      <c r="F3424" s="2">
        <v>0</v>
      </c>
      <c r="G3424" s="2">
        <v>0</v>
      </c>
    </row>
    <row r="3425" spans="1:7" s="65" customFormat="1" x14ac:dyDescent="0.25">
      <c r="A3425" s="65">
        <v>342.20000000000402</v>
      </c>
      <c r="B3425" s="2">
        <v>0</v>
      </c>
      <c r="C3425" s="2">
        <v>0</v>
      </c>
      <c r="D3425" s="2">
        <v>0</v>
      </c>
      <c r="E3425" s="2">
        <v>0</v>
      </c>
      <c r="F3425" s="2">
        <v>0</v>
      </c>
      <c r="G3425" s="2">
        <v>0</v>
      </c>
    </row>
    <row r="3426" spans="1:7" s="65" customFormat="1" x14ac:dyDescent="0.25">
      <c r="A3426" s="65">
        <v>342.30000000000399</v>
      </c>
      <c r="B3426" s="2">
        <v>0</v>
      </c>
      <c r="C3426" s="2">
        <v>0</v>
      </c>
      <c r="D3426" s="2">
        <v>0</v>
      </c>
      <c r="E3426" s="2">
        <v>0</v>
      </c>
      <c r="F3426" s="2">
        <v>0</v>
      </c>
      <c r="G3426" s="2">
        <v>0</v>
      </c>
    </row>
    <row r="3427" spans="1:7" s="65" customFormat="1" x14ac:dyDescent="0.25">
      <c r="A3427" s="65">
        <v>342.40000000000401</v>
      </c>
      <c r="B3427" s="2">
        <v>0</v>
      </c>
      <c r="C3427" s="2">
        <v>0</v>
      </c>
      <c r="D3427" s="2">
        <v>0</v>
      </c>
      <c r="E3427" s="2">
        <v>0</v>
      </c>
      <c r="F3427" s="2">
        <v>0</v>
      </c>
      <c r="G3427" s="2">
        <v>0</v>
      </c>
    </row>
    <row r="3428" spans="1:7" s="65" customFormat="1" x14ac:dyDescent="0.25">
      <c r="A3428" s="65">
        <v>342.50000000000398</v>
      </c>
      <c r="B3428" s="2">
        <v>0</v>
      </c>
      <c r="C3428" s="2">
        <v>0</v>
      </c>
      <c r="D3428" s="2">
        <v>0</v>
      </c>
      <c r="E3428" s="2">
        <v>0</v>
      </c>
      <c r="F3428" s="2">
        <v>0</v>
      </c>
      <c r="G3428" s="2">
        <v>0</v>
      </c>
    </row>
    <row r="3429" spans="1:7" s="65" customFormat="1" x14ac:dyDescent="0.25">
      <c r="A3429" s="65">
        <v>342.600000000004</v>
      </c>
      <c r="B3429" s="2">
        <v>0</v>
      </c>
      <c r="C3429" s="2">
        <v>0</v>
      </c>
      <c r="D3429" s="2">
        <v>0</v>
      </c>
      <c r="E3429" s="2">
        <v>0</v>
      </c>
      <c r="F3429" s="2">
        <v>0</v>
      </c>
      <c r="G3429" s="2">
        <v>0</v>
      </c>
    </row>
    <row r="3430" spans="1:7" s="65" customFormat="1" x14ac:dyDescent="0.25">
      <c r="A3430" s="65">
        <v>342.70000000000402</v>
      </c>
      <c r="B3430" s="2">
        <v>0</v>
      </c>
      <c r="C3430" s="2">
        <v>0</v>
      </c>
      <c r="D3430" s="2">
        <v>0</v>
      </c>
      <c r="E3430" s="2">
        <v>0</v>
      </c>
      <c r="F3430" s="2">
        <v>0</v>
      </c>
      <c r="G3430" s="2">
        <v>0</v>
      </c>
    </row>
    <row r="3431" spans="1:7" s="65" customFormat="1" x14ac:dyDescent="0.25">
      <c r="A3431" s="65">
        <v>342.80000000000399</v>
      </c>
      <c r="B3431" s="2">
        <v>0</v>
      </c>
      <c r="C3431" s="2">
        <v>0</v>
      </c>
      <c r="D3431" s="2">
        <v>0</v>
      </c>
      <c r="E3431" s="2">
        <v>0</v>
      </c>
      <c r="F3431" s="2">
        <v>0</v>
      </c>
      <c r="G3431" s="2">
        <v>0</v>
      </c>
    </row>
    <row r="3432" spans="1:7" s="65" customFormat="1" x14ac:dyDescent="0.25">
      <c r="A3432" s="65">
        <v>342.90000000000401</v>
      </c>
      <c r="B3432" s="2">
        <v>0</v>
      </c>
      <c r="C3432" s="2">
        <v>0</v>
      </c>
      <c r="D3432" s="2">
        <v>0</v>
      </c>
      <c r="E3432" s="2">
        <v>0</v>
      </c>
      <c r="F3432" s="2">
        <v>0</v>
      </c>
      <c r="G3432" s="2">
        <v>0</v>
      </c>
    </row>
    <row r="3433" spans="1:7" s="65" customFormat="1" x14ac:dyDescent="0.25">
      <c r="A3433" s="65">
        <v>343.00000000000398</v>
      </c>
      <c r="B3433" s="2">
        <v>0</v>
      </c>
      <c r="C3433" s="2">
        <v>0</v>
      </c>
      <c r="D3433" s="2">
        <v>0</v>
      </c>
      <c r="E3433" s="2">
        <v>0</v>
      </c>
      <c r="F3433" s="2">
        <v>0</v>
      </c>
      <c r="G3433" s="2">
        <v>0</v>
      </c>
    </row>
    <row r="3434" spans="1:7" s="65" customFormat="1" x14ac:dyDescent="0.25">
      <c r="A3434" s="65">
        <v>343.100000000004</v>
      </c>
      <c r="B3434" s="2">
        <v>0</v>
      </c>
      <c r="C3434" s="2">
        <v>0</v>
      </c>
      <c r="D3434" s="2">
        <v>0</v>
      </c>
      <c r="E3434" s="2">
        <v>0</v>
      </c>
      <c r="F3434" s="2">
        <v>0</v>
      </c>
      <c r="G3434" s="2">
        <v>0</v>
      </c>
    </row>
    <row r="3435" spans="1:7" s="65" customFormat="1" x14ac:dyDescent="0.25">
      <c r="A3435" s="65">
        <v>343.20000000000402</v>
      </c>
      <c r="B3435" s="2">
        <v>0</v>
      </c>
      <c r="C3435" s="2">
        <v>0</v>
      </c>
      <c r="D3435" s="2">
        <v>0</v>
      </c>
      <c r="E3435" s="2">
        <v>0</v>
      </c>
      <c r="F3435" s="2">
        <v>0</v>
      </c>
      <c r="G3435" s="2">
        <v>0</v>
      </c>
    </row>
    <row r="3436" spans="1:7" s="65" customFormat="1" x14ac:dyDescent="0.25">
      <c r="A3436" s="65">
        <v>343.30000000000399</v>
      </c>
      <c r="B3436" s="2">
        <v>0</v>
      </c>
      <c r="C3436" s="2">
        <v>0</v>
      </c>
      <c r="D3436" s="2">
        <v>0</v>
      </c>
      <c r="E3436" s="2">
        <v>0</v>
      </c>
      <c r="F3436" s="2">
        <v>0</v>
      </c>
      <c r="G3436" s="2">
        <v>0</v>
      </c>
    </row>
    <row r="3437" spans="1:7" s="65" customFormat="1" x14ac:dyDescent="0.25">
      <c r="A3437" s="65">
        <v>343.40000000000401</v>
      </c>
      <c r="B3437" s="2">
        <v>0</v>
      </c>
      <c r="C3437" s="2">
        <v>0</v>
      </c>
      <c r="D3437" s="2">
        <v>0</v>
      </c>
      <c r="E3437" s="2">
        <v>0</v>
      </c>
      <c r="F3437" s="2">
        <v>0</v>
      </c>
      <c r="G3437" s="2">
        <v>0</v>
      </c>
    </row>
    <row r="3438" spans="1:7" s="65" customFormat="1" x14ac:dyDescent="0.25">
      <c r="A3438" s="65">
        <v>343.50000000000398</v>
      </c>
      <c r="B3438" s="2">
        <v>0</v>
      </c>
      <c r="C3438" s="2">
        <v>0</v>
      </c>
      <c r="D3438" s="2">
        <v>0</v>
      </c>
      <c r="E3438" s="2">
        <v>0</v>
      </c>
      <c r="F3438" s="2">
        <v>0</v>
      </c>
      <c r="G3438" s="2">
        <v>0</v>
      </c>
    </row>
    <row r="3439" spans="1:7" s="65" customFormat="1" x14ac:dyDescent="0.25">
      <c r="A3439" s="65">
        <v>343.600000000004</v>
      </c>
      <c r="B3439" s="2">
        <v>0</v>
      </c>
      <c r="C3439" s="2">
        <v>0</v>
      </c>
      <c r="D3439" s="2">
        <v>0</v>
      </c>
      <c r="E3439" s="2">
        <v>0</v>
      </c>
      <c r="F3439" s="2">
        <v>0</v>
      </c>
      <c r="G3439" s="2">
        <v>0</v>
      </c>
    </row>
    <row r="3440" spans="1:7" s="65" customFormat="1" x14ac:dyDescent="0.25">
      <c r="A3440" s="65">
        <v>343.70000000000402</v>
      </c>
      <c r="B3440" s="2">
        <v>0</v>
      </c>
      <c r="C3440" s="2">
        <v>0</v>
      </c>
      <c r="D3440" s="2">
        <v>0</v>
      </c>
      <c r="E3440" s="2">
        <v>0</v>
      </c>
      <c r="F3440" s="2">
        <v>0</v>
      </c>
      <c r="G3440" s="2">
        <v>0</v>
      </c>
    </row>
    <row r="3441" spans="1:7" s="65" customFormat="1" x14ac:dyDescent="0.25">
      <c r="A3441" s="65">
        <v>343.80000000000399</v>
      </c>
      <c r="B3441" s="2">
        <v>0</v>
      </c>
      <c r="C3441" s="2">
        <v>0</v>
      </c>
      <c r="D3441" s="2">
        <v>0</v>
      </c>
      <c r="E3441" s="2">
        <v>0</v>
      </c>
      <c r="F3441" s="2">
        <v>0</v>
      </c>
      <c r="G3441" s="2">
        <v>0</v>
      </c>
    </row>
    <row r="3442" spans="1:7" s="65" customFormat="1" x14ac:dyDescent="0.25">
      <c r="A3442" s="65">
        <v>343.90000000000401</v>
      </c>
      <c r="B3442" s="2">
        <v>0</v>
      </c>
      <c r="C3442" s="2">
        <v>0</v>
      </c>
      <c r="D3442" s="2">
        <v>0</v>
      </c>
      <c r="E3442" s="2">
        <v>0</v>
      </c>
      <c r="F3442" s="2">
        <v>0</v>
      </c>
      <c r="G3442" s="2">
        <v>0</v>
      </c>
    </row>
    <row r="3443" spans="1:7" s="65" customFormat="1" x14ac:dyDescent="0.25">
      <c r="A3443" s="65">
        <v>344.00000000000398</v>
      </c>
      <c r="B3443" s="2">
        <v>0</v>
      </c>
      <c r="C3443" s="2">
        <v>0</v>
      </c>
      <c r="D3443" s="2">
        <v>0</v>
      </c>
      <c r="E3443" s="2">
        <v>0</v>
      </c>
      <c r="F3443" s="2">
        <v>0</v>
      </c>
      <c r="G3443" s="2">
        <v>0</v>
      </c>
    </row>
    <row r="3444" spans="1:7" s="65" customFormat="1" x14ac:dyDescent="0.25">
      <c r="A3444" s="65">
        <v>344.100000000004</v>
      </c>
      <c r="B3444" s="2">
        <v>0</v>
      </c>
      <c r="C3444" s="2">
        <v>0</v>
      </c>
      <c r="D3444" s="2">
        <v>0</v>
      </c>
      <c r="E3444" s="2">
        <v>0</v>
      </c>
      <c r="F3444" s="2">
        <v>0</v>
      </c>
      <c r="G3444" s="2">
        <v>0</v>
      </c>
    </row>
    <row r="3445" spans="1:7" s="65" customFormat="1" x14ac:dyDescent="0.25">
      <c r="A3445" s="65">
        <v>344.20000000000402</v>
      </c>
      <c r="B3445" s="2">
        <v>0</v>
      </c>
      <c r="C3445" s="2">
        <v>0</v>
      </c>
      <c r="D3445" s="2">
        <v>0</v>
      </c>
      <c r="E3445" s="2">
        <v>0</v>
      </c>
      <c r="F3445" s="2">
        <v>0</v>
      </c>
      <c r="G3445" s="2">
        <v>0</v>
      </c>
    </row>
    <row r="3446" spans="1:7" s="65" customFormat="1" x14ac:dyDescent="0.25">
      <c r="A3446" s="65">
        <v>344.30000000000399</v>
      </c>
      <c r="B3446" s="2">
        <v>0</v>
      </c>
      <c r="C3446" s="2">
        <v>0</v>
      </c>
      <c r="D3446" s="2">
        <v>0</v>
      </c>
      <c r="E3446" s="2">
        <v>0</v>
      </c>
      <c r="F3446" s="2">
        <v>0</v>
      </c>
      <c r="G3446" s="2">
        <v>0</v>
      </c>
    </row>
    <row r="3447" spans="1:7" s="65" customFormat="1" x14ac:dyDescent="0.25">
      <c r="A3447" s="65">
        <v>344.40000000000401</v>
      </c>
      <c r="B3447" s="2">
        <v>0</v>
      </c>
      <c r="C3447" s="2">
        <v>0</v>
      </c>
      <c r="D3447" s="2">
        <v>0</v>
      </c>
      <c r="E3447" s="2">
        <v>0</v>
      </c>
      <c r="F3447" s="2">
        <v>0</v>
      </c>
      <c r="G3447" s="2">
        <v>0</v>
      </c>
    </row>
    <row r="3448" spans="1:7" s="65" customFormat="1" x14ac:dyDescent="0.25">
      <c r="A3448" s="65">
        <v>344.50000000000398</v>
      </c>
      <c r="B3448" s="2">
        <v>0</v>
      </c>
      <c r="C3448" s="2">
        <v>0</v>
      </c>
      <c r="D3448" s="2">
        <v>0</v>
      </c>
      <c r="E3448" s="2">
        <v>0</v>
      </c>
      <c r="F3448" s="2">
        <v>0</v>
      </c>
      <c r="G3448" s="2">
        <v>0</v>
      </c>
    </row>
    <row r="3449" spans="1:7" s="65" customFormat="1" x14ac:dyDescent="0.25">
      <c r="A3449" s="65">
        <v>344.600000000004</v>
      </c>
      <c r="B3449" s="2">
        <v>0</v>
      </c>
      <c r="C3449" s="2">
        <v>0</v>
      </c>
      <c r="D3449" s="2">
        <v>0</v>
      </c>
      <c r="E3449" s="2">
        <v>0</v>
      </c>
      <c r="F3449" s="2">
        <v>0</v>
      </c>
      <c r="G3449" s="2">
        <v>0</v>
      </c>
    </row>
    <row r="3450" spans="1:7" s="65" customFormat="1" x14ac:dyDescent="0.25">
      <c r="A3450" s="65">
        <v>344.70000000000402</v>
      </c>
      <c r="B3450" s="2">
        <v>0</v>
      </c>
      <c r="C3450" s="2">
        <v>0</v>
      </c>
      <c r="D3450" s="2">
        <v>0</v>
      </c>
      <c r="E3450" s="2">
        <v>0</v>
      </c>
      <c r="F3450" s="2">
        <v>0</v>
      </c>
      <c r="G3450" s="2">
        <v>0</v>
      </c>
    </row>
    <row r="3451" spans="1:7" s="65" customFormat="1" x14ac:dyDescent="0.25">
      <c r="A3451" s="65">
        <v>344.80000000000399</v>
      </c>
      <c r="B3451" s="2">
        <v>0</v>
      </c>
      <c r="C3451" s="2">
        <v>0</v>
      </c>
      <c r="D3451" s="2">
        <v>0</v>
      </c>
      <c r="E3451" s="2">
        <v>0</v>
      </c>
      <c r="F3451" s="2">
        <v>0</v>
      </c>
      <c r="G3451" s="2">
        <v>0</v>
      </c>
    </row>
    <row r="3452" spans="1:7" s="65" customFormat="1" x14ac:dyDescent="0.25">
      <c r="A3452" s="65">
        <v>344.90000000000401</v>
      </c>
      <c r="B3452" s="2">
        <v>0</v>
      </c>
      <c r="C3452" s="2">
        <v>0</v>
      </c>
      <c r="D3452" s="2">
        <v>0</v>
      </c>
      <c r="E3452" s="2">
        <v>0</v>
      </c>
      <c r="F3452" s="2">
        <v>0</v>
      </c>
      <c r="G3452" s="2">
        <v>0</v>
      </c>
    </row>
    <row r="3453" spans="1:7" s="65" customFormat="1" x14ac:dyDescent="0.25">
      <c r="A3453" s="65">
        <v>345.00000000000398</v>
      </c>
      <c r="B3453" s="2">
        <v>0</v>
      </c>
      <c r="C3453" s="2">
        <v>0</v>
      </c>
      <c r="D3453" s="2">
        <v>0</v>
      </c>
      <c r="E3453" s="2">
        <v>0</v>
      </c>
      <c r="F3453" s="2">
        <v>0</v>
      </c>
      <c r="G3453" s="2">
        <v>0</v>
      </c>
    </row>
    <row r="3454" spans="1:7" s="65" customFormat="1" x14ac:dyDescent="0.25">
      <c r="A3454" s="65">
        <v>345.100000000004</v>
      </c>
      <c r="B3454" s="2">
        <v>0</v>
      </c>
      <c r="C3454" s="2">
        <v>0</v>
      </c>
      <c r="D3454" s="2">
        <v>0</v>
      </c>
      <c r="E3454" s="2">
        <v>0</v>
      </c>
      <c r="F3454" s="2">
        <v>0</v>
      </c>
      <c r="G3454" s="2">
        <v>0</v>
      </c>
    </row>
    <row r="3455" spans="1:7" s="65" customFormat="1" x14ac:dyDescent="0.25">
      <c r="A3455" s="65">
        <v>345.20000000000402</v>
      </c>
      <c r="B3455" s="2">
        <v>0</v>
      </c>
      <c r="C3455" s="2">
        <v>0</v>
      </c>
      <c r="D3455" s="2">
        <v>0</v>
      </c>
      <c r="E3455" s="2">
        <v>0</v>
      </c>
      <c r="F3455" s="2">
        <v>0</v>
      </c>
      <c r="G3455" s="2">
        <v>0</v>
      </c>
    </row>
    <row r="3456" spans="1:7" s="65" customFormat="1" x14ac:dyDescent="0.25">
      <c r="A3456" s="65">
        <v>345.30000000000399</v>
      </c>
      <c r="B3456" s="2">
        <v>0</v>
      </c>
      <c r="C3456" s="2">
        <v>0</v>
      </c>
      <c r="D3456" s="2">
        <v>0</v>
      </c>
      <c r="E3456" s="2">
        <v>0</v>
      </c>
      <c r="F3456" s="2">
        <v>0</v>
      </c>
      <c r="G3456" s="2">
        <v>0</v>
      </c>
    </row>
    <row r="3457" spans="1:7" s="65" customFormat="1" x14ac:dyDescent="0.25">
      <c r="A3457" s="65">
        <v>345.40000000000401</v>
      </c>
      <c r="B3457" s="2">
        <v>0</v>
      </c>
      <c r="C3457" s="2">
        <v>0</v>
      </c>
      <c r="D3457" s="2">
        <v>0</v>
      </c>
      <c r="E3457" s="2">
        <v>0</v>
      </c>
      <c r="F3457" s="2">
        <v>0</v>
      </c>
      <c r="G3457" s="2">
        <v>0</v>
      </c>
    </row>
    <row r="3458" spans="1:7" s="65" customFormat="1" x14ac:dyDescent="0.25">
      <c r="A3458" s="65">
        <v>345.50000000000398</v>
      </c>
      <c r="B3458" s="2">
        <v>0</v>
      </c>
      <c r="C3458" s="2">
        <v>0</v>
      </c>
      <c r="D3458" s="2">
        <v>0</v>
      </c>
      <c r="E3458" s="2">
        <v>0</v>
      </c>
      <c r="F3458" s="2">
        <v>0</v>
      </c>
      <c r="G3458" s="2">
        <v>0</v>
      </c>
    </row>
    <row r="3459" spans="1:7" s="65" customFormat="1" x14ac:dyDescent="0.25">
      <c r="A3459" s="65">
        <v>345.600000000004</v>
      </c>
      <c r="B3459" s="2">
        <v>0</v>
      </c>
      <c r="C3459" s="2">
        <v>0</v>
      </c>
      <c r="D3459" s="2">
        <v>0</v>
      </c>
      <c r="E3459" s="2">
        <v>0</v>
      </c>
      <c r="F3459" s="2">
        <v>0</v>
      </c>
      <c r="G3459" s="2">
        <v>0</v>
      </c>
    </row>
    <row r="3460" spans="1:7" s="65" customFormat="1" x14ac:dyDescent="0.25">
      <c r="A3460" s="65">
        <v>345.70000000000402</v>
      </c>
      <c r="B3460" s="2">
        <v>0</v>
      </c>
      <c r="C3460" s="2">
        <v>0</v>
      </c>
      <c r="D3460" s="2">
        <v>0</v>
      </c>
      <c r="E3460" s="2">
        <v>0</v>
      </c>
      <c r="F3460" s="2">
        <v>0</v>
      </c>
      <c r="G3460" s="2">
        <v>0</v>
      </c>
    </row>
    <row r="3461" spans="1:7" s="65" customFormat="1" x14ac:dyDescent="0.25">
      <c r="A3461" s="65">
        <v>345.80000000000399</v>
      </c>
      <c r="B3461" s="2">
        <v>0</v>
      </c>
      <c r="C3461" s="2">
        <v>0</v>
      </c>
      <c r="D3461" s="2">
        <v>0</v>
      </c>
      <c r="E3461" s="2">
        <v>0</v>
      </c>
      <c r="F3461" s="2">
        <v>0</v>
      </c>
      <c r="G3461" s="2">
        <v>0</v>
      </c>
    </row>
    <row r="3462" spans="1:7" s="65" customFormat="1" x14ac:dyDescent="0.25">
      <c r="A3462" s="65">
        <v>345.90000000000401</v>
      </c>
      <c r="B3462" s="2">
        <v>0</v>
      </c>
      <c r="C3462" s="2">
        <v>0</v>
      </c>
      <c r="D3462" s="2">
        <v>0</v>
      </c>
      <c r="E3462" s="2">
        <v>0</v>
      </c>
      <c r="F3462" s="2">
        <v>0</v>
      </c>
      <c r="G3462" s="2">
        <v>0</v>
      </c>
    </row>
    <row r="3463" spans="1:7" s="65" customFormat="1" x14ac:dyDescent="0.25">
      <c r="A3463" s="65">
        <v>346.00000000000398</v>
      </c>
      <c r="B3463" s="2">
        <v>0</v>
      </c>
      <c r="C3463" s="2">
        <v>0</v>
      </c>
      <c r="D3463" s="2">
        <v>0</v>
      </c>
      <c r="E3463" s="2">
        <v>0</v>
      </c>
      <c r="F3463" s="2">
        <v>0</v>
      </c>
      <c r="G3463" s="2">
        <v>0</v>
      </c>
    </row>
    <row r="3464" spans="1:7" s="65" customFormat="1" x14ac:dyDescent="0.25">
      <c r="A3464" s="65">
        <v>346.100000000004</v>
      </c>
      <c r="B3464" s="2">
        <v>0</v>
      </c>
      <c r="C3464" s="2">
        <v>0</v>
      </c>
      <c r="D3464" s="2">
        <v>0</v>
      </c>
      <c r="E3464" s="2">
        <v>0</v>
      </c>
      <c r="F3464" s="2">
        <v>0</v>
      </c>
      <c r="G3464" s="2">
        <v>0</v>
      </c>
    </row>
    <row r="3465" spans="1:7" s="65" customFormat="1" x14ac:dyDescent="0.25">
      <c r="A3465" s="65">
        <v>346.20000000000402</v>
      </c>
      <c r="B3465" s="2">
        <v>0</v>
      </c>
      <c r="C3465" s="2">
        <v>0</v>
      </c>
      <c r="D3465" s="2">
        <v>0</v>
      </c>
      <c r="E3465" s="2">
        <v>0</v>
      </c>
      <c r="F3465" s="2">
        <v>0</v>
      </c>
      <c r="G3465" s="2">
        <v>0</v>
      </c>
    </row>
    <row r="3466" spans="1:7" s="65" customFormat="1" x14ac:dyDescent="0.25">
      <c r="A3466" s="65">
        <v>346.30000000000399</v>
      </c>
      <c r="B3466" s="2">
        <v>0</v>
      </c>
      <c r="C3466" s="2">
        <v>0</v>
      </c>
      <c r="D3466" s="2">
        <v>0</v>
      </c>
      <c r="E3466" s="2">
        <v>0</v>
      </c>
      <c r="F3466" s="2">
        <v>0</v>
      </c>
      <c r="G3466" s="2">
        <v>0</v>
      </c>
    </row>
    <row r="3467" spans="1:7" s="65" customFormat="1" x14ac:dyDescent="0.25">
      <c r="A3467" s="65">
        <v>346.40000000000401</v>
      </c>
      <c r="B3467" s="2">
        <v>0</v>
      </c>
      <c r="C3467" s="2">
        <v>0</v>
      </c>
      <c r="D3467" s="2">
        <v>0</v>
      </c>
      <c r="E3467" s="2">
        <v>0</v>
      </c>
      <c r="F3467" s="2">
        <v>0</v>
      </c>
      <c r="G3467" s="2">
        <v>0</v>
      </c>
    </row>
    <row r="3468" spans="1:7" s="65" customFormat="1" x14ac:dyDescent="0.25">
      <c r="A3468" s="65">
        <v>346.50000000000398</v>
      </c>
      <c r="B3468" s="2">
        <v>0</v>
      </c>
      <c r="C3468" s="2">
        <v>0</v>
      </c>
      <c r="D3468" s="2">
        <v>0</v>
      </c>
      <c r="E3468" s="2">
        <v>0</v>
      </c>
      <c r="F3468" s="2">
        <v>0</v>
      </c>
      <c r="G3468" s="2">
        <v>0</v>
      </c>
    </row>
    <row r="3469" spans="1:7" s="65" customFormat="1" x14ac:dyDescent="0.25">
      <c r="A3469" s="65">
        <v>346.600000000004</v>
      </c>
      <c r="B3469" s="2">
        <v>0</v>
      </c>
      <c r="C3469" s="2">
        <v>0</v>
      </c>
      <c r="D3469" s="2">
        <v>0</v>
      </c>
      <c r="E3469" s="2">
        <v>0</v>
      </c>
      <c r="F3469" s="2">
        <v>0</v>
      </c>
      <c r="G3469" s="2">
        <v>0</v>
      </c>
    </row>
    <row r="3470" spans="1:7" s="65" customFormat="1" x14ac:dyDescent="0.25">
      <c r="A3470" s="65">
        <v>346.70000000000402</v>
      </c>
      <c r="B3470" s="2">
        <v>0</v>
      </c>
      <c r="C3470" s="2">
        <v>0</v>
      </c>
      <c r="D3470" s="2">
        <v>0</v>
      </c>
      <c r="E3470" s="2">
        <v>0</v>
      </c>
      <c r="F3470" s="2">
        <v>0</v>
      </c>
      <c r="G3470" s="2">
        <v>0</v>
      </c>
    </row>
    <row r="3471" spans="1:7" s="65" customFormat="1" x14ac:dyDescent="0.25">
      <c r="A3471" s="65">
        <v>346.80000000000399</v>
      </c>
      <c r="B3471" s="2">
        <v>0</v>
      </c>
      <c r="C3471" s="2">
        <v>0</v>
      </c>
      <c r="D3471" s="2">
        <v>0</v>
      </c>
      <c r="E3471" s="2">
        <v>0</v>
      </c>
      <c r="F3471" s="2">
        <v>0</v>
      </c>
      <c r="G3471" s="2">
        <v>0</v>
      </c>
    </row>
    <row r="3472" spans="1:7" s="65" customFormat="1" x14ac:dyDescent="0.25">
      <c r="A3472" s="65">
        <v>346.90000000000401</v>
      </c>
      <c r="B3472" s="2">
        <v>0</v>
      </c>
      <c r="C3472" s="2">
        <v>0</v>
      </c>
      <c r="D3472" s="2">
        <v>0</v>
      </c>
      <c r="E3472" s="2">
        <v>0</v>
      </c>
      <c r="F3472" s="2">
        <v>0</v>
      </c>
      <c r="G3472" s="2">
        <v>0</v>
      </c>
    </row>
    <row r="3473" spans="1:7" s="65" customFormat="1" x14ac:dyDescent="0.25">
      <c r="A3473" s="65">
        <v>347.00000000000398</v>
      </c>
      <c r="B3473" s="2">
        <v>0</v>
      </c>
      <c r="C3473" s="2">
        <v>0</v>
      </c>
      <c r="D3473" s="2">
        <v>0</v>
      </c>
      <c r="E3473" s="2">
        <v>0</v>
      </c>
      <c r="F3473" s="2">
        <v>0</v>
      </c>
      <c r="G3473" s="2">
        <v>0</v>
      </c>
    </row>
    <row r="3474" spans="1:7" s="65" customFormat="1" x14ac:dyDescent="0.25">
      <c r="A3474" s="65">
        <v>347.100000000004</v>
      </c>
      <c r="B3474" s="2">
        <v>0</v>
      </c>
      <c r="C3474" s="2">
        <v>0</v>
      </c>
      <c r="D3474" s="2">
        <v>0</v>
      </c>
      <c r="E3474" s="2">
        <v>0</v>
      </c>
      <c r="F3474" s="2">
        <v>0</v>
      </c>
      <c r="G3474" s="2">
        <v>0</v>
      </c>
    </row>
    <row r="3475" spans="1:7" s="65" customFormat="1" x14ac:dyDescent="0.25">
      <c r="A3475" s="65">
        <v>347.20000000000402</v>
      </c>
      <c r="B3475" s="2">
        <v>0</v>
      </c>
      <c r="C3475" s="2">
        <v>0</v>
      </c>
      <c r="D3475" s="2">
        <v>0</v>
      </c>
      <c r="E3475" s="2">
        <v>0</v>
      </c>
      <c r="F3475" s="2">
        <v>0</v>
      </c>
      <c r="G3475" s="2">
        <v>0</v>
      </c>
    </row>
    <row r="3476" spans="1:7" s="65" customFormat="1" x14ac:dyDescent="0.25">
      <c r="A3476" s="65">
        <v>347.30000000000399</v>
      </c>
      <c r="B3476" s="2">
        <v>0</v>
      </c>
      <c r="C3476" s="2">
        <v>0</v>
      </c>
      <c r="D3476" s="2">
        <v>0</v>
      </c>
      <c r="E3476" s="2">
        <v>0</v>
      </c>
      <c r="F3476" s="2">
        <v>0</v>
      </c>
      <c r="G3476" s="2">
        <v>0</v>
      </c>
    </row>
    <row r="3477" spans="1:7" s="65" customFormat="1" x14ac:dyDescent="0.25">
      <c r="A3477" s="65">
        <v>347.40000000000401</v>
      </c>
      <c r="B3477" s="2">
        <v>0</v>
      </c>
      <c r="C3477" s="2">
        <v>0</v>
      </c>
      <c r="D3477" s="2">
        <v>0</v>
      </c>
      <c r="E3477" s="2">
        <v>0</v>
      </c>
      <c r="F3477" s="2">
        <v>0</v>
      </c>
      <c r="G3477" s="2">
        <v>0</v>
      </c>
    </row>
    <row r="3478" spans="1:7" s="65" customFormat="1" x14ac:dyDescent="0.25">
      <c r="A3478" s="65">
        <v>347.50000000000398</v>
      </c>
      <c r="B3478" s="2">
        <v>0</v>
      </c>
      <c r="C3478" s="2">
        <v>0</v>
      </c>
      <c r="D3478" s="2">
        <v>0</v>
      </c>
      <c r="E3478" s="2">
        <v>0</v>
      </c>
      <c r="F3478" s="2">
        <v>0</v>
      </c>
      <c r="G3478" s="2">
        <v>0</v>
      </c>
    </row>
    <row r="3479" spans="1:7" s="65" customFormat="1" x14ac:dyDescent="0.25">
      <c r="A3479" s="65">
        <v>347.600000000004</v>
      </c>
      <c r="B3479" s="2">
        <v>0</v>
      </c>
      <c r="C3479" s="2">
        <v>0</v>
      </c>
      <c r="D3479" s="2">
        <v>0</v>
      </c>
      <c r="E3479" s="2">
        <v>0</v>
      </c>
      <c r="F3479" s="2">
        <v>0</v>
      </c>
      <c r="G3479" s="2">
        <v>0</v>
      </c>
    </row>
    <row r="3480" spans="1:7" s="65" customFormat="1" x14ac:dyDescent="0.25">
      <c r="A3480" s="65">
        <v>347.70000000000402</v>
      </c>
      <c r="B3480" s="2">
        <v>0</v>
      </c>
      <c r="C3480" s="2">
        <v>0</v>
      </c>
      <c r="D3480" s="2">
        <v>0</v>
      </c>
      <c r="E3480" s="2">
        <v>0</v>
      </c>
      <c r="F3480" s="2">
        <v>0</v>
      </c>
      <c r="G3480" s="2">
        <v>0</v>
      </c>
    </row>
    <row r="3481" spans="1:7" s="65" customFormat="1" x14ac:dyDescent="0.25">
      <c r="A3481" s="65">
        <v>347.80000000000399</v>
      </c>
      <c r="B3481" s="2">
        <v>0</v>
      </c>
      <c r="C3481" s="2">
        <v>0</v>
      </c>
      <c r="D3481" s="2">
        <v>0</v>
      </c>
      <c r="E3481" s="2">
        <v>0</v>
      </c>
      <c r="F3481" s="2">
        <v>0</v>
      </c>
      <c r="G3481" s="2">
        <v>0</v>
      </c>
    </row>
    <row r="3482" spans="1:7" s="65" customFormat="1" x14ac:dyDescent="0.25">
      <c r="A3482" s="65">
        <v>347.90000000000401</v>
      </c>
      <c r="B3482" s="2">
        <v>0</v>
      </c>
      <c r="C3482" s="2">
        <v>0</v>
      </c>
      <c r="D3482" s="2">
        <v>0</v>
      </c>
      <c r="E3482" s="2">
        <v>0</v>
      </c>
      <c r="F3482" s="2">
        <v>0</v>
      </c>
      <c r="G3482" s="2">
        <v>0</v>
      </c>
    </row>
    <row r="3483" spans="1:7" s="65" customFormat="1" x14ac:dyDescent="0.25">
      <c r="A3483" s="65">
        <v>348.00000000000398</v>
      </c>
      <c r="B3483" s="2">
        <v>0</v>
      </c>
      <c r="C3483" s="2">
        <v>0</v>
      </c>
      <c r="D3483" s="2">
        <v>0</v>
      </c>
      <c r="E3483" s="2">
        <v>0</v>
      </c>
      <c r="F3483" s="2">
        <v>0</v>
      </c>
      <c r="G3483" s="2">
        <v>0</v>
      </c>
    </row>
    <row r="3484" spans="1:7" s="65" customFormat="1" x14ac:dyDescent="0.25">
      <c r="A3484" s="65">
        <v>348.100000000004</v>
      </c>
      <c r="B3484" s="2">
        <v>0</v>
      </c>
      <c r="C3484" s="2">
        <v>0</v>
      </c>
      <c r="D3484" s="2">
        <v>0</v>
      </c>
      <c r="E3484" s="2">
        <v>0</v>
      </c>
      <c r="F3484" s="2">
        <v>0</v>
      </c>
      <c r="G3484" s="2">
        <v>0</v>
      </c>
    </row>
    <row r="3485" spans="1:7" s="65" customFormat="1" x14ac:dyDescent="0.25">
      <c r="A3485" s="65">
        <v>348.20000000000402</v>
      </c>
      <c r="B3485" s="2">
        <v>0</v>
      </c>
      <c r="C3485" s="2">
        <v>0</v>
      </c>
      <c r="D3485" s="2">
        <v>0</v>
      </c>
      <c r="E3485" s="2">
        <v>0</v>
      </c>
      <c r="F3485" s="2">
        <v>0</v>
      </c>
      <c r="G3485" s="2">
        <v>0</v>
      </c>
    </row>
    <row r="3486" spans="1:7" s="65" customFormat="1" x14ac:dyDescent="0.25">
      <c r="A3486" s="65">
        <v>348.30000000000399</v>
      </c>
      <c r="B3486" s="2">
        <v>0</v>
      </c>
      <c r="C3486" s="2">
        <v>0</v>
      </c>
      <c r="D3486" s="2">
        <v>0</v>
      </c>
      <c r="E3486" s="2">
        <v>0</v>
      </c>
      <c r="F3486" s="2">
        <v>0</v>
      </c>
      <c r="G3486" s="2">
        <v>0</v>
      </c>
    </row>
    <row r="3487" spans="1:7" s="65" customFormat="1" x14ac:dyDescent="0.25">
      <c r="A3487" s="65">
        <v>348.40000000000401</v>
      </c>
      <c r="B3487" s="2">
        <v>0</v>
      </c>
      <c r="C3487" s="2">
        <v>0</v>
      </c>
      <c r="D3487" s="2">
        <v>0</v>
      </c>
      <c r="E3487" s="2">
        <v>0</v>
      </c>
      <c r="F3487" s="2">
        <v>0</v>
      </c>
      <c r="G3487" s="2">
        <v>0</v>
      </c>
    </row>
    <row r="3488" spans="1:7" s="65" customFormat="1" x14ac:dyDescent="0.25">
      <c r="A3488" s="65">
        <v>348.50000000000398</v>
      </c>
      <c r="B3488" s="2">
        <v>0</v>
      </c>
      <c r="C3488" s="2">
        <v>0</v>
      </c>
      <c r="D3488" s="2">
        <v>0</v>
      </c>
      <c r="E3488" s="2">
        <v>0</v>
      </c>
      <c r="F3488" s="2">
        <v>0</v>
      </c>
      <c r="G3488" s="2">
        <v>0</v>
      </c>
    </row>
    <row r="3489" spans="1:7" s="65" customFormat="1" x14ac:dyDescent="0.25">
      <c r="A3489" s="65">
        <v>348.600000000004</v>
      </c>
      <c r="B3489" s="2">
        <v>0</v>
      </c>
      <c r="C3489" s="2">
        <v>0</v>
      </c>
      <c r="D3489" s="2">
        <v>0</v>
      </c>
      <c r="E3489" s="2">
        <v>0</v>
      </c>
      <c r="F3489" s="2">
        <v>0</v>
      </c>
      <c r="G3489" s="2">
        <v>0</v>
      </c>
    </row>
    <row r="3490" spans="1:7" s="65" customFormat="1" x14ac:dyDescent="0.25">
      <c r="A3490" s="65">
        <v>348.70000000000402</v>
      </c>
      <c r="B3490" s="2">
        <v>0</v>
      </c>
      <c r="C3490" s="2">
        <v>0</v>
      </c>
      <c r="D3490" s="2">
        <v>0</v>
      </c>
      <c r="E3490" s="2">
        <v>0</v>
      </c>
      <c r="F3490" s="2">
        <v>0</v>
      </c>
      <c r="G3490" s="2">
        <v>0</v>
      </c>
    </row>
    <row r="3491" spans="1:7" s="65" customFormat="1" x14ac:dyDescent="0.25">
      <c r="A3491" s="65">
        <v>348.80000000000399</v>
      </c>
      <c r="B3491" s="2">
        <v>0</v>
      </c>
      <c r="C3491" s="2">
        <v>0</v>
      </c>
      <c r="D3491" s="2">
        <v>0</v>
      </c>
      <c r="E3491" s="2">
        <v>0</v>
      </c>
      <c r="F3491" s="2">
        <v>0</v>
      </c>
      <c r="G3491" s="2">
        <v>0</v>
      </c>
    </row>
    <row r="3492" spans="1:7" s="65" customFormat="1" x14ac:dyDescent="0.25">
      <c r="A3492" s="65">
        <v>348.90000000000401</v>
      </c>
      <c r="B3492" s="2">
        <v>0</v>
      </c>
      <c r="C3492" s="2">
        <v>0</v>
      </c>
      <c r="D3492" s="2">
        <v>0</v>
      </c>
      <c r="E3492" s="2">
        <v>0</v>
      </c>
      <c r="F3492" s="2">
        <v>0</v>
      </c>
      <c r="G3492" s="2">
        <v>0</v>
      </c>
    </row>
    <row r="3493" spans="1:7" s="65" customFormat="1" x14ac:dyDescent="0.25">
      <c r="A3493" s="65">
        <v>349.00000000000398</v>
      </c>
      <c r="B3493" s="2">
        <v>0</v>
      </c>
      <c r="C3493" s="2">
        <v>0</v>
      </c>
      <c r="D3493" s="2">
        <v>0</v>
      </c>
      <c r="E3493" s="2">
        <v>0</v>
      </c>
      <c r="F3493" s="2">
        <v>0</v>
      </c>
      <c r="G3493" s="2">
        <v>0</v>
      </c>
    </row>
    <row r="3494" spans="1:7" s="65" customFormat="1" x14ac:dyDescent="0.25">
      <c r="A3494" s="65">
        <v>349.100000000004</v>
      </c>
      <c r="B3494" s="2">
        <v>0</v>
      </c>
      <c r="C3494" s="2">
        <v>0</v>
      </c>
      <c r="D3494" s="2">
        <v>0</v>
      </c>
      <c r="E3494" s="2">
        <v>0</v>
      </c>
      <c r="F3494" s="2">
        <v>0</v>
      </c>
      <c r="G3494" s="2">
        <v>0</v>
      </c>
    </row>
    <row r="3495" spans="1:7" s="65" customFormat="1" x14ac:dyDescent="0.25">
      <c r="A3495" s="65">
        <v>349.20000000000402</v>
      </c>
      <c r="B3495" s="2">
        <v>0</v>
      </c>
      <c r="C3495" s="2">
        <v>0</v>
      </c>
      <c r="D3495" s="2">
        <v>0</v>
      </c>
      <c r="E3495" s="2">
        <v>0</v>
      </c>
      <c r="F3495" s="2">
        <v>0</v>
      </c>
      <c r="G3495" s="2">
        <v>0</v>
      </c>
    </row>
    <row r="3496" spans="1:7" s="65" customFormat="1" x14ac:dyDescent="0.25">
      <c r="A3496" s="65">
        <v>349.30000000000399</v>
      </c>
      <c r="B3496" s="2">
        <v>0</v>
      </c>
      <c r="C3496" s="2">
        <v>0</v>
      </c>
      <c r="D3496" s="2">
        <v>0</v>
      </c>
      <c r="E3496" s="2">
        <v>0</v>
      </c>
      <c r="F3496" s="2">
        <v>0</v>
      </c>
      <c r="G3496" s="2">
        <v>0</v>
      </c>
    </row>
    <row r="3497" spans="1:7" s="65" customFormat="1" x14ac:dyDescent="0.25">
      <c r="A3497" s="65">
        <v>349.40000000000401</v>
      </c>
      <c r="B3497" s="2">
        <v>0</v>
      </c>
      <c r="C3497" s="2">
        <v>0</v>
      </c>
      <c r="D3497" s="2">
        <v>0</v>
      </c>
      <c r="E3497" s="2">
        <v>0</v>
      </c>
      <c r="F3497" s="2">
        <v>0</v>
      </c>
      <c r="G3497" s="2">
        <v>0</v>
      </c>
    </row>
    <row r="3498" spans="1:7" s="65" customFormat="1" x14ac:dyDescent="0.25">
      <c r="A3498" s="65">
        <v>349.50000000000398</v>
      </c>
      <c r="B3498" s="2">
        <v>0</v>
      </c>
      <c r="C3498" s="2">
        <v>0</v>
      </c>
      <c r="D3498" s="2">
        <v>0</v>
      </c>
      <c r="E3498" s="2">
        <v>0</v>
      </c>
      <c r="F3498" s="2">
        <v>0</v>
      </c>
      <c r="G3498" s="2">
        <v>0</v>
      </c>
    </row>
    <row r="3499" spans="1:7" s="65" customFormat="1" x14ac:dyDescent="0.25">
      <c r="A3499" s="65">
        <v>349.600000000004</v>
      </c>
      <c r="B3499" s="2">
        <v>0</v>
      </c>
      <c r="C3499" s="2">
        <v>0</v>
      </c>
      <c r="D3499" s="2">
        <v>0</v>
      </c>
      <c r="E3499" s="2">
        <v>0</v>
      </c>
      <c r="F3499" s="2">
        <v>0</v>
      </c>
      <c r="G3499" s="2">
        <v>0</v>
      </c>
    </row>
    <row r="3500" spans="1:7" s="65" customFormat="1" x14ac:dyDescent="0.25">
      <c r="A3500" s="65">
        <v>349.70000000000402</v>
      </c>
      <c r="B3500" s="2">
        <v>0</v>
      </c>
      <c r="C3500" s="2">
        <v>0</v>
      </c>
      <c r="D3500" s="2">
        <v>0</v>
      </c>
      <c r="E3500" s="2">
        <v>0</v>
      </c>
      <c r="F3500" s="2">
        <v>0</v>
      </c>
      <c r="G3500" s="2">
        <v>0</v>
      </c>
    </row>
    <row r="3501" spans="1:7" s="65" customFormat="1" x14ac:dyDescent="0.25">
      <c r="A3501" s="65">
        <v>349.80000000000399</v>
      </c>
      <c r="B3501" s="2">
        <v>0</v>
      </c>
      <c r="C3501" s="2">
        <v>0</v>
      </c>
      <c r="D3501" s="2">
        <v>0</v>
      </c>
      <c r="E3501" s="2">
        <v>0</v>
      </c>
      <c r="F3501" s="2">
        <v>0</v>
      </c>
      <c r="G3501" s="2">
        <v>0</v>
      </c>
    </row>
    <row r="3502" spans="1:7" s="65" customFormat="1" x14ac:dyDescent="0.25">
      <c r="A3502" s="65">
        <v>349.90000000000401</v>
      </c>
      <c r="B3502" s="2">
        <v>0</v>
      </c>
      <c r="C3502" s="2">
        <v>0</v>
      </c>
      <c r="D3502" s="2">
        <v>0</v>
      </c>
      <c r="E3502" s="2">
        <v>0</v>
      </c>
      <c r="F3502" s="2">
        <v>0</v>
      </c>
      <c r="G3502" s="2">
        <v>0</v>
      </c>
    </row>
    <row r="3503" spans="1:7" s="65" customFormat="1" x14ac:dyDescent="0.25">
      <c r="A3503" s="65">
        <v>350.00000000000398</v>
      </c>
      <c r="B3503" s="2">
        <v>0</v>
      </c>
      <c r="C3503" s="2">
        <v>0</v>
      </c>
      <c r="D3503" s="2">
        <v>0</v>
      </c>
      <c r="E3503" s="2">
        <v>0</v>
      </c>
      <c r="F3503" s="2">
        <v>0</v>
      </c>
      <c r="G3503" s="2">
        <v>0</v>
      </c>
    </row>
    <row r="3504" spans="1:7" s="65" customFormat="1" x14ac:dyDescent="0.25">
      <c r="A3504" s="65">
        <v>350.100000000004</v>
      </c>
      <c r="B3504" s="2">
        <v>0</v>
      </c>
      <c r="C3504" s="2">
        <v>0</v>
      </c>
      <c r="D3504" s="2">
        <v>0</v>
      </c>
      <c r="E3504" s="2">
        <v>0</v>
      </c>
      <c r="F3504" s="2">
        <v>0</v>
      </c>
      <c r="G3504" s="2">
        <v>0</v>
      </c>
    </row>
    <row r="3505" spans="1:7" s="65" customFormat="1" x14ac:dyDescent="0.25">
      <c r="A3505" s="65">
        <v>350.20000000000402</v>
      </c>
      <c r="B3505" s="2">
        <v>0</v>
      </c>
      <c r="C3505" s="2">
        <v>0</v>
      </c>
      <c r="D3505" s="2">
        <v>0</v>
      </c>
      <c r="E3505" s="2">
        <v>0</v>
      </c>
      <c r="F3505" s="2">
        <v>0</v>
      </c>
      <c r="G3505" s="2">
        <v>0</v>
      </c>
    </row>
    <row r="3506" spans="1:7" s="65" customFormat="1" x14ac:dyDescent="0.25">
      <c r="A3506" s="65">
        <v>350.30000000000399</v>
      </c>
      <c r="B3506" s="2">
        <v>0</v>
      </c>
      <c r="C3506" s="2">
        <v>0</v>
      </c>
      <c r="D3506" s="2">
        <v>0</v>
      </c>
      <c r="E3506" s="2">
        <v>0</v>
      </c>
      <c r="F3506" s="2">
        <v>0</v>
      </c>
      <c r="G3506" s="2">
        <v>0</v>
      </c>
    </row>
    <row r="3507" spans="1:7" s="65" customFormat="1" x14ac:dyDescent="0.25">
      <c r="A3507" s="65">
        <v>350.40000000000401</v>
      </c>
      <c r="B3507" s="2">
        <v>0</v>
      </c>
      <c r="C3507" s="2">
        <v>0</v>
      </c>
      <c r="D3507" s="2">
        <v>0</v>
      </c>
      <c r="E3507" s="2">
        <v>0</v>
      </c>
      <c r="F3507" s="2">
        <v>0</v>
      </c>
      <c r="G3507" s="2">
        <v>0</v>
      </c>
    </row>
    <row r="3508" spans="1:7" s="65" customFormat="1" x14ac:dyDescent="0.25">
      <c r="A3508" s="65">
        <v>350.50000000000398</v>
      </c>
      <c r="B3508" s="2">
        <v>0</v>
      </c>
      <c r="C3508" s="2">
        <v>0</v>
      </c>
      <c r="D3508" s="2">
        <v>0</v>
      </c>
      <c r="E3508" s="2">
        <v>0</v>
      </c>
      <c r="F3508" s="2">
        <v>0</v>
      </c>
      <c r="G3508" s="2">
        <v>0</v>
      </c>
    </row>
    <row r="3509" spans="1:7" s="65" customFormat="1" x14ac:dyDescent="0.25">
      <c r="A3509" s="65">
        <v>350.600000000004</v>
      </c>
      <c r="B3509" s="2">
        <v>0</v>
      </c>
      <c r="C3509" s="2">
        <v>0</v>
      </c>
      <c r="D3509" s="2">
        <v>0</v>
      </c>
      <c r="E3509" s="2">
        <v>0</v>
      </c>
      <c r="F3509" s="2">
        <v>0</v>
      </c>
      <c r="G3509" s="2">
        <v>0</v>
      </c>
    </row>
    <row r="3510" spans="1:7" s="65" customFormat="1" x14ac:dyDescent="0.25">
      <c r="A3510" s="65">
        <v>350.70000000000402</v>
      </c>
      <c r="B3510" s="2">
        <v>0</v>
      </c>
      <c r="C3510" s="2">
        <v>0</v>
      </c>
      <c r="D3510" s="2">
        <v>0</v>
      </c>
      <c r="E3510" s="2">
        <v>0</v>
      </c>
      <c r="F3510" s="2">
        <v>0</v>
      </c>
      <c r="G3510" s="2">
        <v>0</v>
      </c>
    </row>
    <row r="3511" spans="1:7" s="65" customFormat="1" x14ac:dyDescent="0.25">
      <c r="A3511" s="65">
        <v>350.80000000000399</v>
      </c>
      <c r="B3511" s="2">
        <v>0</v>
      </c>
      <c r="C3511" s="2">
        <v>0</v>
      </c>
      <c r="D3511" s="2">
        <v>0</v>
      </c>
      <c r="E3511" s="2">
        <v>0</v>
      </c>
      <c r="F3511" s="2">
        <v>0</v>
      </c>
      <c r="G3511" s="2">
        <v>0</v>
      </c>
    </row>
    <row r="3512" spans="1:7" s="65" customFormat="1" x14ac:dyDescent="0.25">
      <c r="A3512" s="65">
        <v>350.90000000000401</v>
      </c>
      <c r="B3512" s="2">
        <v>0</v>
      </c>
      <c r="C3512" s="2">
        <v>0</v>
      </c>
      <c r="D3512" s="2">
        <v>0</v>
      </c>
      <c r="E3512" s="2">
        <v>0</v>
      </c>
      <c r="F3512" s="2">
        <v>0</v>
      </c>
      <c r="G3512" s="2">
        <v>0</v>
      </c>
    </row>
    <row r="3513" spans="1:7" s="65" customFormat="1" x14ac:dyDescent="0.25">
      <c r="A3513" s="65">
        <v>351.00000000000398</v>
      </c>
      <c r="B3513" s="2">
        <v>0</v>
      </c>
      <c r="C3513" s="2">
        <v>0</v>
      </c>
      <c r="D3513" s="2">
        <v>0</v>
      </c>
      <c r="E3513" s="2">
        <v>0</v>
      </c>
      <c r="F3513" s="2">
        <v>0</v>
      </c>
      <c r="G3513" s="2">
        <v>0</v>
      </c>
    </row>
    <row r="3514" spans="1:7" s="65" customFormat="1" x14ac:dyDescent="0.25">
      <c r="A3514" s="65">
        <v>351.100000000004</v>
      </c>
      <c r="B3514" s="2">
        <v>0</v>
      </c>
      <c r="C3514" s="2">
        <v>0</v>
      </c>
      <c r="D3514" s="2">
        <v>0</v>
      </c>
      <c r="E3514" s="2">
        <v>0</v>
      </c>
      <c r="F3514" s="2">
        <v>0</v>
      </c>
      <c r="G3514" s="2">
        <v>0</v>
      </c>
    </row>
    <row r="3515" spans="1:7" s="65" customFormat="1" x14ac:dyDescent="0.25">
      <c r="A3515" s="65">
        <v>351.20000000000402</v>
      </c>
      <c r="B3515" s="2">
        <v>0</v>
      </c>
      <c r="C3515" s="2">
        <v>0</v>
      </c>
      <c r="D3515" s="2">
        <v>0</v>
      </c>
      <c r="E3515" s="2">
        <v>0</v>
      </c>
      <c r="F3515" s="2">
        <v>0</v>
      </c>
      <c r="G3515" s="2">
        <v>0</v>
      </c>
    </row>
    <row r="3516" spans="1:7" s="65" customFormat="1" x14ac:dyDescent="0.25">
      <c r="A3516" s="65">
        <v>351.30000000000399</v>
      </c>
      <c r="B3516" s="2">
        <v>0</v>
      </c>
      <c r="C3516" s="2">
        <v>0</v>
      </c>
      <c r="D3516" s="2">
        <v>0</v>
      </c>
      <c r="E3516" s="2">
        <v>0</v>
      </c>
      <c r="F3516" s="2">
        <v>0</v>
      </c>
      <c r="G3516" s="2">
        <v>0</v>
      </c>
    </row>
    <row r="3517" spans="1:7" s="65" customFormat="1" x14ac:dyDescent="0.25">
      <c r="A3517" s="65">
        <v>351.40000000000401</v>
      </c>
      <c r="B3517" s="2">
        <v>0</v>
      </c>
      <c r="C3517" s="2">
        <v>0</v>
      </c>
      <c r="D3517" s="2">
        <v>0</v>
      </c>
      <c r="E3517" s="2">
        <v>0</v>
      </c>
      <c r="F3517" s="2">
        <v>0</v>
      </c>
      <c r="G3517" s="2">
        <v>0</v>
      </c>
    </row>
    <row r="3518" spans="1:7" s="65" customFormat="1" x14ac:dyDescent="0.25">
      <c r="A3518" s="65">
        <v>351.50000000000398</v>
      </c>
      <c r="B3518" s="2">
        <v>0</v>
      </c>
      <c r="C3518" s="2">
        <v>0</v>
      </c>
      <c r="D3518" s="2">
        <v>0</v>
      </c>
      <c r="E3518" s="2">
        <v>0</v>
      </c>
      <c r="F3518" s="2">
        <v>0</v>
      </c>
      <c r="G3518" s="2">
        <v>0</v>
      </c>
    </row>
    <row r="3519" spans="1:7" s="65" customFormat="1" x14ac:dyDescent="0.25">
      <c r="A3519" s="65">
        <v>351.600000000004</v>
      </c>
      <c r="B3519" s="2">
        <v>0</v>
      </c>
      <c r="C3519" s="2">
        <v>0</v>
      </c>
      <c r="D3519" s="2">
        <v>0</v>
      </c>
      <c r="E3519" s="2">
        <v>0</v>
      </c>
      <c r="F3519" s="2">
        <v>0</v>
      </c>
      <c r="G3519" s="2">
        <v>0</v>
      </c>
    </row>
    <row r="3520" spans="1:7" s="65" customFormat="1" x14ac:dyDescent="0.25">
      <c r="A3520" s="65">
        <v>351.70000000000402</v>
      </c>
      <c r="B3520" s="2">
        <v>0</v>
      </c>
      <c r="C3520" s="2">
        <v>0</v>
      </c>
      <c r="D3520" s="2">
        <v>0</v>
      </c>
      <c r="E3520" s="2">
        <v>0</v>
      </c>
      <c r="F3520" s="2">
        <v>0</v>
      </c>
      <c r="G3520" s="2">
        <v>0</v>
      </c>
    </row>
    <row r="3521" spans="1:7" s="65" customFormat="1" x14ac:dyDescent="0.25">
      <c r="A3521" s="65">
        <v>351.80000000000399</v>
      </c>
      <c r="B3521" s="2">
        <v>0</v>
      </c>
      <c r="C3521" s="2">
        <v>0</v>
      </c>
      <c r="D3521" s="2">
        <v>0</v>
      </c>
      <c r="E3521" s="2">
        <v>0</v>
      </c>
      <c r="F3521" s="2">
        <v>0</v>
      </c>
      <c r="G3521" s="2">
        <v>0</v>
      </c>
    </row>
    <row r="3522" spans="1:7" s="65" customFormat="1" x14ac:dyDescent="0.25">
      <c r="A3522" s="65">
        <v>351.90000000000401</v>
      </c>
      <c r="B3522" s="2">
        <v>0</v>
      </c>
      <c r="C3522" s="2">
        <v>0</v>
      </c>
      <c r="D3522" s="2">
        <v>0</v>
      </c>
      <c r="E3522" s="2">
        <v>0</v>
      </c>
      <c r="F3522" s="2">
        <v>0</v>
      </c>
      <c r="G3522" s="2">
        <v>0</v>
      </c>
    </row>
    <row r="3523" spans="1:7" s="65" customFormat="1" x14ac:dyDescent="0.25">
      <c r="A3523" s="65">
        <v>352.00000000000398</v>
      </c>
      <c r="B3523" s="2">
        <v>0</v>
      </c>
      <c r="C3523" s="2">
        <v>0</v>
      </c>
      <c r="D3523" s="2">
        <v>0</v>
      </c>
      <c r="E3523" s="2">
        <v>0</v>
      </c>
      <c r="F3523" s="2">
        <v>0</v>
      </c>
      <c r="G3523" s="2">
        <v>0</v>
      </c>
    </row>
    <row r="3524" spans="1:7" s="65" customFormat="1" x14ac:dyDescent="0.25">
      <c r="A3524" s="65">
        <v>352.100000000004</v>
      </c>
      <c r="B3524" s="2">
        <v>0</v>
      </c>
      <c r="C3524" s="2">
        <v>0</v>
      </c>
      <c r="D3524" s="2">
        <v>0</v>
      </c>
      <c r="E3524" s="2">
        <v>0</v>
      </c>
      <c r="F3524" s="2">
        <v>0</v>
      </c>
      <c r="G3524" s="2">
        <v>0</v>
      </c>
    </row>
    <row r="3525" spans="1:7" s="65" customFormat="1" x14ac:dyDescent="0.25">
      <c r="A3525" s="65">
        <v>352.20000000000402</v>
      </c>
      <c r="B3525" s="2">
        <v>0</v>
      </c>
      <c r="C3525" s="2">
        <v>0</v>
      </c>
      <c r="D3525" s="2">
        <v>0</v>
      </c>
      <c r="E3525" s="2">
        <v>0</v>
      </c>
      <c r="F3525" s="2">
        <v>0</v>
      </c>
      <c r="G3525" s="2">
        <v>0</v>
      </c>
    </row>
    <row r="3526" spans="1:7" s="65" customFormat="1" x14ac:dyDescent="0.25">
      <c r="A3526" s="65">
        <v>352.30000000000399</v>
      </c>
      <c r="B3526" s="2">
        <v>0</v>
      </c>
      <c r="C3526" s="2">
        <v>0</v>
      </c>
      <c r="D3526" s="2">
        <v>0</v>
      </c>
      <c r="E3526" s="2">
        <v>0</v>
      </c>
      <c r="F3526" s="2">
        <v>0</v>
      </c>
      <c r="G3526" s="2">
        <v>0</v>
      </c>
    </row>
    <row r="3527" spans="1:7" s="65" customFormat="1" x14ac:dyDescent="0.25">
      <c r="A3527" s="65">
        <v>352.40000000000401</v>
      </c>
      <c r="B3527" s="2">
        <v>0</v>
      </c>
      <c r="C3527" s="2">
        <v>0</v>
      </c>
      <c r="D3527" s="2">
        <v>0</v>
      </c>
      <c r="E3527" s="2">
        <v>0</v>
      </c>
      <c r="F3527" s="2">
        <v>0</v>
      </c>
      <c r="G3527" s="2">
        <v>0</v>
      </c>
    </row>
    <row r="3528" spans="1:7" s="65" customFormat="1" x14ac:dyDescent="0.25">
      <c r="A3528" s="65">
        <v>352.50000000000398</v>
      </c>
      <c r="B3528" s="2">
        <v>0</v>
      </c>
      <c r="C3528" s="2">
        <v>0</v>
      </c>
      <c r="D3528" s="2">
        <v>0</v>
      </c>
      <c r="E3528" s="2">
        <v>0</v>
      </c>
      <c r="F3528" s="2">
        <v>0</v>
      </c>
      <c r="G3528" s="2">
        <v>0</v>
      </c>
    </row>
    <row r="3529" spans="1:7" s="65" customFormat="1" x14ac:dyDescent="0.25">
      <c r="A3529" s="65">
        <v>352.600000000004</v>
      </c>
      <c r="B3529" s="2">
        <v>0</v>
      </c>
      <c r="C3529" s="2">
        <v>0</v>
      </c>
      <c r="D3529" s="2">
        <v>0</v>
      </c>
      <c r="E3529" s="2">
        <v>0</v>
      </c>
      <c r="F3529" s="2">
        <v>0</v>
      </c>
      <c r="G3529" s="2">
        <v>0</v>
      </c>
    </row>
    <row r="3530" spans="1:7" s="65" customFormat="1" x14ac:dyDescent="0.25">
      <c r="A3530" s="65">
        <v>352.70000000000402</v>
      </c>
      <c r="B3530" s="2">
        <v>0</v>
      </c>
      <c r="C3530" s="2">
        <v>0</v>
      </c>
      <c r="D3530" s="2">
        <v>0</v>
      </c>
      <c r="E3530" s="2">
        <v>0</v>
      </c>
      <c r="F3530" s="2">
        <v>0</v>
      </c>
      <c r="G3530" s="2">
        <v>0</v>
      </c>
    </row>
    <row r="3531" spans="1:7" s="65" customFormat="1" x14ac:dyDescent="0.25">
      <c r="A3531" s="65">
        <v>352.80000000000399</v>
      </c>
      <c r="B3531" s="2">
        <v>0</v>
      </c>
      <c r="C3531" s="2">
        <v>0</v>
      </c>
      <c r="D3531" s="2">
        <v>0</v>
      </c>
      <c r="E3531" s="2">
        <v>0</v>
      </c>
      <c r="F3531" s="2">
        <v>0</v>
      </c>
      <c r="G3531" s="2">
        <v>0</v>
      </c>
    </row>
    <row r="3532" spans="1:7" s="65" customFormat="1" x14ac:dyDescent="0.25">
      <c r="A3532" s="65">
        <v>352.90000000000401</v>
      </c>
      <c r="B3532" s="2">
        <v>0</v>
      </c>
      <c r="C3532" s="2">
        <v>0</v>
      </c>
      <c r="D3532" s="2">
        <v>0</v>
      </c>
      <c r="E3532" s="2">
        <v>0</v>
      </c>
      <c r="F3532" s="2">
        <v>0</v>
      </c>
      <c r="G3532" s="2">
        <v>0</v>
      </c>
    </row>
    <row r="3533" spans="1:7" s="65" customFormat="1" x14ac:dyDescent="0.25">
      <c r="A3533" s="65">
        <v>353.00000000000398</v>
      </c>
      <c r="B3533" s="2">
        <v>0</v>
      </c>
      <c r="C3533" s="2">
        <v>0</v>
      </c>
      <c r="D3533" s="2">
        <v>0</v>
      </c>
      <c r="E3533" s="2">
        <v>0</v>
      </c>
      <c r="F3533" s="2">
        <v>0</v>
      </c>
      <c r="G3533" s="2">
        <v>0</v>
      </c>
    </row>
    <row r="3534" spans="1:7" s="65" customFormat="1" x14ac:dyDescent="0.25">
      <c r="A3534" s="65">
        <v>353.100000000004</v>
      </c>
      <c r="B3534" s="2">
        <v>0</v>
      </c>
      <c r="C3534" s="2">
        <v>0</v>
      </c>
      <c r="D3534" s="2">
        <v>0</v>
      </c>
      <c r="E3534" s="2">
        <v>0</v>
      </c>
      <c r="F3534" s="2">
        <v>0</v>
      </c>
      <c r="G3534" s="2">
        <v>0</v>
      </c>
    </row>
    <row r="3535" spans="1:7" s="65" customFormat="1" x14ac:dyDescent="0.25">
      <c r="A3535" s="65">
        <v>353.20000000000402</v>
      </c>
      <c r="B3535" s="2">
        <v>0</v>
      </c>
      <c r="C3535" s="2">
        <v>0</v>
      </c>
      <c r="D3535" s="2">
        <v>0</v>
      </c>
      <c r="E3535" s="2">
        <v>0</v>
      </c>
      <c r="F3535" s="2">
        <v>0</v>
      </c>
      <c r="G3535" s="2">
        <v>0</v>
      </c>
    </row>
    <row r="3536" spans="1:7" s="65" customFormat="1" x14ac:dyDescent="0.25">
      <c r="A3536" s="65">
        <v>353.30000000000399</v>
      </c>
      <c r="B3536" s="2">
        <v>0</v>
      </c>
      <c r="C3536" s="2">
        <v>0</v>
      </c>
      <c r="D3536" s="2">
        <v>0</v>
      </c>
      <c r="E3536" s="2">
        <v>0</v>
      </c>
      <c r="F3536" s="2">
        <v>0</v>
      </c>
      <c r="G3536" s="2">
        <v>0</v>
      </c>
    </row>
    <row r="3537" spans="1:7" s="65" customFormat="1" x14ac:dyDescent="0.25">
      <c r="A3537" s="65">
        <v>353.40000000000401</v>
      </c>
      <c r="B3537" s="2">
        <v>0</v>
      </c>
      <c r="C3537" s="2">
        <v>0</v>
      </c>
      <c r="D3537" s="2">
        <v>0</v>
      </c>
      <c r="E3537" s="2">
        <v>0</v>
      </c>
      <c r="F3537" s="2">
        <v>0</v>
      </c>
      <c r="G3537" s="2">
        <v>0</v>
      </c>
    </row>
    <row r="3538" spans="1:7" s="65" customFormat="1" x14ac:dyDescent="0.25">
      <c r="A3538" s="65">
        <v>353.50000000000398</v>
      </c>
      <c r="B3538" s="2">
        <v>0</v>
      </c>
      <c r="C3538" s="2">
        <v>0</v>
      </c>
      <c r="D3538" s="2">
        <v>0</v>
      </c>
      <c r="E3538" s="2">
        <v>0</v>
      </c>
      <c r="F3538" s="2">
        <v>0</v>
      </c>
      <c r="G3538" s="2">
        <v>0</v>
      </c>
    </row>
    <row r="3539" spans="1:7" s="65" customFormat="1" x14ac:dyDescent="0.25">
      <c r="A3539" s="65">
        <v>353.600000000004</v>
      </c>
      <c r="B3539" s="2">
        <v>0</v>
      </c>
      <c r="C3539" s="2">
        <v>0</v>
      </c>
      <c r="D3539" s="2">
        <v>0</v>
      </c>
      <c r="E3539" s="2">
        <v>0</v>
      </c>
      <c r="F3539" s="2">
        <v>0</v>
      </c>
      <c r="G3539" s="2">
        <v>0</v>
      </c>
    </row>
    <row r="3540" spans="1:7" s="65" customFormat="1" x14ac:dyDescent="0.25">
      <c r="A3540" s="65">
        <v>353.70000000000402</v>
      </c>
      <c r="B3540" s="2">
        <v>0</v>
      </c>
      <c r="C3540" s="2">
        <v>0</v>
      </c>
      <c r="D3540" s="2">
        <v>0</v>
      </c>
      <c r="E3540" s="2">
        <v>0</v>
      </c>
      <c r="F3540" s="2">
        <v>0</v>
      </c>
      <c r="G3540" s="2">
        <v>0</v>
      </c>
    </row>
    <row r="3541" spans="1:7" s="65" customFormat="1" x14ac:dyDescent="0.25">
      <c r="A3541" s="65">
        <v>353.80000000000399</v>
      </c>
      <c r="B3541" s="2">
        <v>0</v>
      </c>
      <c r="C3541" s="2">
        <v>0</v>
      </c>
      <c r="D3541" s="2">
        <v>0</v>
      </c>
      <c r="E3541" s="2">
        <v>0</v>
      </c>
      <c r="F3541" s="2">
        <v>0</v>
      </c>
      <c r="G3541" s="2">
        <v>0</v>
      </c>
    </row>
    <row r="3542" spans="1:7" s="65" customFormat="1" x14ac:dyDescent="0.25">
      <c r="A3542" s="65">
        <v>353.90000000000401</v>
      </c>
      <c r="B3542" s="2">
        <v>0</v>
      </c>
      <c r="C3542" s="2">
        <v>0</v>
      </c>
      <c r="D3542" s="2">
        <v>0</v>
      </c>
      <c r="E3542" s="2">
        <v>0</v>
      </c>
      <c r="F3542" s="2">
        <v>0</v>
      </c>
      <c r="G3542" s="2">
        <v>0</v>
      </c>
    </row>
    <row r="3543" spans="1:7" s="65" customFormat="1" x14ac:dyDescent="0.25">
      <c r="A3543" s="65">
        <v>354.00000000000398</v>
      </c>
      <c r="B3543" s="2">
        <v>0</v>
      </c>
      <c r="C3543" s="2">
        <v>0</v>
      </c>
      <c r="D3543" s="2">
        <v>0</v>
      </c>
      <c r="E3543" s="2">
        <v>0</v>
      </c>
      <c r="F3543" s="2">
        <v>0</v>
      </c>
      <c r="G3543" s="2">
        <v>0</v>
      </c>
    </row>
    <row r="3544" spans="1:7" s="65" customFormat="1" x14ac:dyDescent="0.25">
      <c r="A3544" s="65">
        <v>354.100000000004</v>
      </c>
      <c r="B3544" s="2">
        <v>0</v>
      </c>
      <c r="C3544" s="2">
        <v>0</v>
      </c>
      <c r="D3544" s="2">
        <v>0</v>
      </c>
      <c r="E3544" s="2">
        <v>0</v>
      </c>
      <c r="F3544" s="2">
        <v>0</v>
      </c>
      <c r="G3544" s="2">
        <v>0</v>
      </c>
    </row>
    <row r="3545" spans="1:7" s="65" customFormat="1" x14ac:dyDescent="0.25">
      <c r="A3545" s="65">
        <v>354.20000000000402</v>
      </c>
      <c r="B3545" s="2">
        <v>0</v>
      </c>
      <c r="C3545" s="2">
        <v>0</v>
      </c>
      <c r="D3545" s="2">
        <v>0</v>
      </c>
      <c r="E3545" s="2">
        <v>0</v>
      </c>
      <c r="F3545" s="2">
        <v>0</v>
      </c>
      <c r="G3545" s="2">
        <v>0</v>
      </c>
    </row>
    <row r="3546" spans="1:7" s="65" customFormat="1" x14ac:dyDescent="0.25">
      <c r="A3546" s="65">
        <v>354.30000000000399</v>
      </c>
      <c r="B3546" s="2">
        <v>0</v>
      </c>
      <c r="C3546" s="2">
        <v>0</v>
      </c>
      <c r="D3546" s="2">
        <v>0</v>
      </c>
      <c r="E3546" s="2">
        <v>0</v>
      </c>
      <c r="F3546" s="2">
        <v>0</v>
      </c>
      <c r="G3546" s="2">
        <v>0</v>
      </c>
    </row>
    <row r="3547" spans="1:7" s="65" customFormat="1" x14ac:dyDescent="0.25">
      <c r="A3547" s="65">
        <v>354.40000000000401</v>
      </c>
      <c r="B3547" s="2">
        <v>0</v>
      </c>
      <c r="C3547" s="2">
        <v>0</v>
      </c>
      <c r="D3547" s="2">
        <v>0</v>
      </c>
      <c r="E3547" s="2">
        <v>0</v>
      </c>
      <c r="F3547" s="2">
        <v>0</v>
      </c>
      <c r="G3547" s="2">
        <v>0</v>
      </c>
    </row>
    <row r="3548" spans="1:7" s="65" customFormat="1" x14ac:dyDescent="0.25">
      <c r="A3548" s="65">
        <v>354.50000000000398</v>
      </c>
      <c r="B3548" s="2">
        <v>0</v>
      </c>
      <c r="C3548" s="2">
        <v>0</v>
      </c>
      <c r="D3548" s="2">
        <v>0</v>
      </c>
      <c r="E3548" s="2">
        <v>0</v>
      </c>
      <c r="F3548" s="2">
        <v>0</v>
      </c>
      <c r="G3548" s="2">
        <v>0</v>
      </c>
    </row>
    <row r="3549" spans="1:7" s="65" customFormat="1" x14ac:dyDescent="0.25">
      <c r="A3549" s="65">
        <v>354.600000000004</v>
      </c>
      <c r="B3549" s="2">
        <v>0</v>
      </c>
      <c r="C3549" s="2">
        <v>0</v>
      </c>
      <c r="D3549" s="2">
        <v>0</v>
      </c>
      <c r="E3549" s="2">
        <v>0</v>
      </c>
      <c r="F3549" s="2">
        <v>0</v>
      </c>
      <c r="G3549" s="2">
        <v>0</v>
      </c>
    </row>
    <row r="3550" spans="1:7" s="65" customFormat="1" x14ac:dyDescent="0.25">
      <c r="A3550" s="65">
        <v>354.70000000000402</v>
      </c>
      <c r="B3550" s="2">
        <v>0</v>
      </c>
      <c r="C3550" s="2">
        <v>0</v>
      </c>
      <c r="D3550" s="2">
        <v>0</v>
      </c>
      <c r="E3550" s="2">
        <v>0</v>
      </c>
      <c r="F3550" s="2">
        <v>0</v>
      </c>
      <c r="G3550" s="2">
        <v>0</v>
      </c>
    </row>
    <row r="3551" spans="1:7" s="65" customFormat="1" x14ac:dyDescent="0.25">
      <c r="A3551" s="65">
        <v>354.80000000000399</v>
      </c>
      <c r="B3551" s="2">
        <v>0</v>
      </c>
      <c r="C3551" s="2">
        <v>0</v>
      </c>
      <c r="D3551" s="2">
        <v>0</v>
      </c>
      <c r="E3551" s="2">
        <v>0</v>
      </c>
      <c r="F3551" s="2">
        <v>0</v>
      </c>
      <c r="G3551" s="2">
        <v>0</v>
      </c>
    </row>
    <row r="3552" spans="1:7" s="65" customFormat="1" x14ac:dyDescent="0.25">
      <c r="A3552" s="65">
        <v>354.90000000000401</v>
      </c>
      <c r="B3552" s="2">
        <v>0</v>
      </c>
      <c r="C3552" s="2">
        <v>0</v>
      </c>
      <c r="D3552" s="2">
        <v>0</v>
      </c>
      <c r="E3552" s="2">
        <v>0</v>
      </c>
      <c r="F3552" s="2">
        <v>0</v>
      </c>
      <c r="G3552" s="2">
        <v>0</v>
      </c>
    </row>
    <row r="3553" spans="1:7" s="65" customFormat="1" x14ac:dyDescent="0.25">
      <c r="A3553" s="65">
        <v>355.00000000000398</v>
      </c>
      <c r="B3553" s="2">
        <v>0</v>
      </c>
      <c r="C3553" s="2">
        <v>0</v>
      </c>
      <c r="D3553" s="2">
        <v>0</v>
      </c>
      <c r="E3553" s="2">
        <v>0</v>
      </c>
      <c r="F3553" s="2">
        <v>0</v>
      </c>
      <c r="G3553" s="2">
        <v>0</v>
      </c>
    </row>
    <row r="3554" spans="1:7" s="65" customFormat="1" x14ac:dyDescent="0.25">
      <c r="A3554" s="65">
        <v>355.100000000004</v>
      </c>
      <c r="B3554" s="2">
        <v>0</v>
      </c>
      <c r="C3554" s="2">
        <v>0</v>
      </c>
      <c r="D3554" s="2">
        <v>0</v>
      </c>
      <c r="E3554" s="2">
        <v>0</v>
      </c>
      <c r="F3554" s="2">
        <v>0</v>
      </c>
      <c r="G3554" s="2">
        <v>0</v>
      </c>
    </row>
    <row r="3555" spans="1:7" s="65" customFormat="1" x14ac:dyDescent="0.25">
      <c r="A3555" s="65">
        <v>355.20000000000402</v>
      </c>
      <c r="B3555" s="2">
        <v>0</v>
      </c>
      <c r="C3555" s="2">
        <v>0</v>
      </c>
      <c r="D3555" s="2">
        <v>0</v>
      </c>
      <c r="E3555" s="2">
        <v>0</v>
      </c>
      <c r="F3555" s="2">
        <v>0</v>
      </c>
      <c r="G3555" s="2">
        <v>0</v>
      </c>
    </row>
    <row r="3556" spans="1:7" s="65" customFormat="1" x14ac:dyDescent="0.25">
      <c r="A3556" s="65">
        <v>355.30000000000399</v>
      </c>
      <c r="B3556" s="2">
        <v>0</v>
      </c>
      <c r="C3556" s="2">
        <v>0</v>
      </c>
      <c r="D3556" s="2">
        <v>0</v>
      </c>
      <c r="E3556" s="2">
        <v>0</v>
      </c>
      <c r="F3556" s="2">
        <v>0</v>
      </c>
      <c r="G3556" s="2">
        <v>0</v>
      </c>
    </row>
    <row r="3557" spans="1:7" s="65" customFormat="1" x14ac:dyDescent="0.25">
      <c r="A3557" s="65">
        <v>355.40000000000401</v>
      </c>
      <c r="B3557" s="2">
        <v>0</v>
      </c>
      <c r="C3557" s="2">
        <v>0</v>
      </c>
      <c r="D3557" s="2">
        <v>0</v>
      </c>
      <c r="E3557" s="2">
        <v>0</v>
      </c>
      <c r="F3557" s="2">
        <v>0</v>
      </c>
      <c r="G3557" s="2">
        <v>0</v>
      </c>
    </row>
    <row r="3558" spans="1:7" s="65" customFormat="1" x14ac:dyDescent="0.25">
      <c r="A3558" s="65">
        <v>355.50000000000398</v>
      </c>
      <c r="B3558" s="2">
        <v>0</v>
      </c>
      <c r="C3558" s="2">
        <v>0</v>
      </c>
      <c r="D3558" s="2">
        <v>0</v>
      </c>
      <c r="E3558" s="2">
        <v>0</v>
      </c>
      <c r="F3558" s="2">
        <v>0</v>
      </c>
      <c r="G3558" s="2">
        <v>0</v>
      </c>
    </row>
    <row r="3559" spans="1:7" s="65" customFormat="1" x14ac:dyDescent="0.25">
      <c r="A3559" s="65">
        <v>355.600000000004</v>
      </c>
      <c r="B3559" s="2">
        <v>0</v>
      </c>
      <c r="C3559" s="2">
        <v>0</v>
      </c>
      <c r="D3559" s="2">
        <v>0</v>
      </c>
      <c r="E3559" s="2">
        <v>0</v>
      </c>
      <c r="F3559" s="2">
        <v>0</v>
      </c>
      <c r="G3559" s="2">
        <v>0</v>
      </c>
    </row>
    <row r="3560" spans="1:7" s="65" customFormat="1" x14ac:dyDescent="0.25">
      <c r="A3560" s="65">
        <v>355.70000000000402</v>
      </c>
      <c r="B3560" s="2">
        <v>0</v>
      </c>
      <c r="C3560" s="2">
        <v>0</v>
      </c>
      <c r="D3560" s="2">
        <v>0</v>
      </c>
      <c r="E3560" s="2">
        <v>0</v>
      </c>
      <c r="F3560" s="2">
        <v>0</v>
      </c>
      <c r="G3560" s="2">
        <v>0</v>
      </c>
    </row>
    <row r="3561" spans="1:7" s="65" customFormat="1" x14ac:dyDescent="0.25">
      <c r="A3561" s="65">
        <v>355.80000000000399</v>
      </c>
      <c r="B3561" s="2">
        <v>0</v>
      </c>
      <c r="C3561" s="2">
        <v>0</v>
      </c>
      <c r="D3561" s="2">
        <v>0</v>
      </c>
      <c r="E3561" s="2">
        <v>0</v>
      </c>
      <c r="F3561" s="2">
        <v>0</v>
      </c>
      <c r="G3561" s="2">
        <v>0</v>
      </c>
    </row>
    <row r="3562" spans="1:7" s="65" customFormat="1" x14ac:dyDescent="0.25">
      <c r="A3562" s="65">
        <v>355.90000000000401</v>
      </c>
      <c r="B3562" s="2">
        <v>0</v>
      </c>
      <c r="C3562" s="2">
        <v>0</v>
      </c>
      <c r="D3562" s="2">
        <v>0</v>
      </c>
      <c r="E3562" s="2">
        <v>0</v>
      </c>
      <c r="F3562" s="2">
        <v>0</v>
      </c>
      <c r="G3562" s="2">
        <v>0</v>
      </c>
    </row>
    <row r="3563" spans="1:7" s="65" customFormat="1" x14ac:dyDescent="0.25">
      <c r="A3563" s="65">
        <v>356.00000000000398</v>
      </c>
      <c r="B3563" s="2">
        <v>0</v>
      </c>
      <c r="C3563" s="2">
        <v>0</v>
      </c>
      <c r="D3563" s="2">
        <v>0</v>
      </c>
      <c r="E3563" s="2">
        <v>0</v>
      </c>
      <c r="F3563" s="2">
        <v>0</v>
      </c>
      <c r="G3563" s="2">
        <v>0</v>
      </c>
    </row>
    <row r="3564" spans="1:7" s="65" customFormat="1" x14ac:dyDescent="0.25">
      <c r="A3564" s="65">
        <v>356.100000000004</v>
      </c>
      <c r="B3564" s="2">
        <v>0</v>
      </c>
      <c r="C3564" s="2">
        <v>0</v>
      </c>
      <c r="D3564" s="2">
        <v>0</v>
      </c>
      <c r="E3564" s="2">
        <v>0</v>
      </c>
      <c r="F3564" s="2">
        <v>0</v>
      </c>
      <c r="G3564" s="2">
        <v>0</v>
      </c>
    </row>
    <row r="3565" spans="1:7" s="65" customFormat="1" x14ac:dyDescent="0.25">
      <c r="A3565" s="65">
        <v>356.20000000000402</v>
      </c>
      <c r="B3565" s="2">
        <v>0</v>
      </c>
      <c r="C3565" s="2">
        <v>0</v>
      </c>
      <c r="D3565" s="2">
        <v>0</v>
      </c>
      <c r="E3565" s="2">
        <v>0</v>
      </c>
      <c r="F3565" s="2">
        <v>0</v>
      </c>
      <c r="G3565" s="2">
        <v>0</v>
      </c>
    </row>
    <row r="3566" spans="1:7" s="65" customFormat="1" x14ac:dyDescent="0.25">
      <c r="A3566" s="65">
        <v>356.30000000000399</v>
      </c>
      <c r="B3566" s="2">
        <v>0</v>
      </c>
      <c r="C3566" s="2">
        <v>0</v>
      </c>
      <c r="D3566" s="2">
        <v>0</v>
      </c>
      <c r="E3566" s="2">
        <v>0</v>
      </c>
      <c r="F3566" s="2">
        <v>0</v>
      </c>
      <c r="G3566" s="2">
        <v>0</v>
      </c>
    </row>
    <row r="3567" spans="1:7" s="65" customFormat="1" x14ac:dyDescent="0.25">
      <c r="A3567" s="65">
        <v>356.40000000000401</v>
      </c>
      <c r="B3567" s="2">
        <v>0</v>
      </c>
      <c r="C3567" s="2">
        <v>0</v>
      </c>
      <c r="D3567" s="2">
        <v>0</v>
      </c>
      <c r="E3567" s="2">
        <v>0</v>
      </c>
      <c r="F3567" s="2">
        <v>0</v>
      </c>
      <c r="G3567" s="2">
        <v>0</v>
      </c>
    </row>
    <row r="3568" spans="1:7" s="65" customFormat="1" x14ac:dyDescent="0.25">
      <c r="A3568" s="65">
        <v>356.50000000000398</v>
      </c>
      <c r="B3568" s="2">
        <v>0</v>
      </c>
      <c r="C3568" s="2">
        <v>0</v>
      </c>
      <c r="D3568" s="2">
        <v>0</v>
      </c>
      <c r="E3568" s="2">
        <v>0</v>
      </c>
      <c r="F3568" s="2">
        <v>0</v>
      </c>
      <c r="G3568" s="2">
        <v>0</v>
      </c>
    </row>
    <row r="3569" spans="1:7" s="65" customFormat="1" x14ac:dyDescent="0.25">
      <c r="A3569" s="65">
        <v>356.600000000004</v>
      </c>
      <c r="B3569" s="2">
        <v>0</v>
      </c>
      <c r="C3569" s="2">
        <v>0</v>
      </c>
      <c r="D3569" s="2">
        <v>0</v>
      </c>
      <c r="E3569" s="2">
        <v>0</v>
      </c>
      <c r="F3569" s="2">
        <v>0</v>
      </c>
      <c r="G3569" s="2">
        <v>0</v>
      </c>
    </row>
    <row r="3570" spans="1:7" s="65" customFormat="1" x14ac:dyDescent="0.25">
      <c r="A3570" s="65">
        <v>356.70000000000402</v>
      </c>
      <c r="B3570" s="2">
        <v>0</v>
      </c>
      <c r="C3570" s="2">
        <v>0</v>
      </c>
      <c r="D3570" s="2">
        <v>0</v>
      </c>
      <c r="E3570" s="2">
        <v>0</v>
      </c>
      <c r="F3570" s="2">
        <v>0</v>
      </c>
      <c r="G3570" s="2">
        <v>0</v>
      </c>
    </row>
    <row r="3571" spans="1:7" s="65" customFormat="1" x14ac:dyDescent="0.25">
      <c r="A3571" s="65">
        <v>356.80000000000399</v>
      </c>
      <c r="B3571" s="2">
        <v>0</v>
      </c>
      <c r="C3571" s="2">
        <v>0</v>
      </c>
      <c r="D3571" s="2">
        <v>0</v>
      </c>
      <c r="E3571" s="2">
        <v>0</v>
      </c>
      <c r="F3571" s="2">
        <v>0</v>
      </c>
      <c r="G3571" s="2">
        <v>0</v>
      </c>
    </row>
    <row r="3572" spans="1:7" s="65" customFormat="1" x14ac:dyDescent="0.25">
      <c r="A3572" s="65">
        <v>356.90000000000401</v>
      </c>
      <c r="B3572" s="2">
        <v>0</v>
      </c>
      <c r="C3572" s="2">
        <v>0</v>
      </c>
      <c r="D3572" s="2">
        <v>0</v>
      </c>
      <c r="E3572" s="2">
        <v>0</v>
      </c>
      <c r="F3572" s="2">
        <v>0</v>
      </c>
      <c r="G3572" s="2">
        <v>0</v>
      </c>
    </row>
    <row r="3573" spans="1:7" s="65" customFormat="1" x14ac:dyDescent="0.25">
      <c r="A3573" s="65">
        <v>357.00000000000398</v>
      </c>
      <c r="B3573" s="2">
        <v>0</v>
      </c>
      <c r="C3573" s="2">
        <v>0</v>
      </c>
      <c r="D3573" s="2">
        <v>0</v>
      </c>
      <c r="E3573" s="2">
        <v>0</v>
      </c>
      <c r="F3573" s="2">
        <v>0</v>
      </c>
      <c r="G3573" s="2">
        <v>0</v>
      </c>
    </row>
    <row r="3574" spans="1:7" s="65" customFormat="1" x14ac:dyDescent="0.25">
      <c r="A3574" s="65">
        <v>357.100000000004</v>
      </c>
      <c r="B3574" s="2">
        <v>0</v>
      </c>
      <c r="C3574" s="2">
        <v>0</v>
      </c>
      <c r="D3574" s="2">
        <v>0</v>
      </c>
      <c r="E3574" s="2">
        <v>0</v>
      </c>
      <c r="F3574" s="2">
        <v>0</v>
      </c>
      <c r="G3574" s="2">
        <v>0</v>
      </c>
    </row>
    <row r="3575" spans="1:7" s="65" customFormat="1" x14ac:dyDescent="0.25">
      <c r="A3575" s="65">
        <v>357.20000000000402</v>
      </c>
      <c r="B3575" s="2">
        <v>0</v>
      </c>
      <c r="C3575" s="2">
        <v>0</v>
      </c>
      <c r="D3575" s="2">
        <v>0</v>
      </c>
      <c r="E3575" s="2">
        <v>0</v>
      </c>
      <c r="F3575" s="2">
        <v>0</v>
      </c>
      <c r="G3575" s="2">
        <v>0</v>
      </c>
    </row>
    <row r="3576" spans="1:7" s="65" customFormat="1" x14ac:dyDescent="0.25">
      <c r="A3576" s="65">
        <v>357.30000000000399</v>
      </c>
      <c r="B3576" s="2">
        <v>0</v>
      </c>
      <c r="C3576" s="2">
        <v>0</v>
      </c>
      <c r="D3576" s="2">
        <v>0</v>
      </c>
      <c r="E3576" s="2">
        <v>0</v>
      </c>
      <c r="F3576" s="2">
        <v>0</v>
      </c>
      <c r="G3576" s="2">
        <v>0</v>
      </c>
    </row>
    <row r="3577" spans="1:7" s="65" customFormat="1" x14ac:dyDescent="0.25">
      <c r="A3577" s="65">
        <v>357.40000000000401</v>
      </c>
      <c r="B3577" s="2">
        <v>0</v>
      </c>
      <c r="C3577" s="2">
        <v>0</v>
      </c>
      <c r="D3577" s="2">
        <v>0</v>
      </c>
      <c r="E3577" s="2">
        <v>0</v>
      </c>
      <c r="F3577" s="2">
        <v>0</v>
      </c>
      <c r="G3577" s="2">
        <v>0</v>
      </c>
    </row>
    <row r="3578" spans="1:7" s="65" customFormat="1" x14ac:dyDescent="0.25">
      <c r="A3578" s="65">
        <v>357.50000000000398</v>
      </c>
      <c r="B3578" s="2">
        <v>0</v>
      </c>
      <c r="C3578" s="2">
        <v>0</v>
      </c>
      <c r="D3578" s="2">
        <v>0</v>
      </c>
      <c r="E3578" s="2">
        <v>0</v>
      </c>
      <c r="F3578" s="2">
        <v>0</v>
      </c>
      <c r="G3578" s="2">
        <v>0</v>
      </c>
    </row>
    <row r="3579" spans="1:7" s="65" customFormat="1" x14ac:dyDescent="0.25">
      <c r="A3579" s="65">
        <v>357.600000000004</v>
      </c>
      <c r="B3579" s="2">
        <v>0</v>
      </c>
      <c r="C3579" s="2">
        <v>0</v>
      </c>
      <c r="D3579" s="2">
        <v>0</v>
      </c>
      <c r="E3579" s="2">
        <v>0</v>
      </c>
      <c r="F3579" s="2">
        <v>0</v>
      </c>
      <c r="G3579" s="2">
        <v>0</v>
      </c>
    </row>
    <row r="3580" spans="1:7" s="65" customFormat="1" x14ac:dyDescent="0.25">
      <c r="A3580" s="65">
        <v>357.70000000000402</v>
      </c>
      <c r="B3580" s="2">
        <v>0</v>
      </c>
      <c r="C3580" s="2">
        <v>0</v>
      </c>
      <c r="D3580" s="2">
        <v>0</v>
      </c>
      <c r="E3580" s="2">
        <v>0</v>
      </c>
      <c r="F3580" s="2">
        <v>0</v>
      </c>
      <c r="G3580" s="2">
        <v>0</v>
      </c>
    </row>
    <row r="3581" spans="1:7" s="65" customFormat="1" x14ac:dyDescent="0.25">
      <c r="A3581" s="65">
        <v>357.80000000000399</v>
      </c>
      <c r="B3581" s="2">
        <v>0</v>
      </c>
      <c r="C3581" s="2">
        <v>0</v>
      </c>
      <c r="D3581" s="2">
        <v>0</v>
      </c>
      <c r="E3581" s="2">
        <v>0</v>
      </c>
      <c r="F3581" s="2">
        <v>0</v>
      </c>
      <c r="G3581" s="2">
        <v>0</v>
      </c>
    </row>
    <row r="3582" spans="1:7" s="65" customFormat="1" x14ac:dyDescent="0.25">
      <c r="A3582" s="65">
        <v>357.90000000000401</v>
      </c>
      <c r="B3582" s="2">
        <v>0</v>
      </c>
      <c r="C3582" s="2">
        <v>0</v>
      </c>
      <c r="D3582" s="2">
        <v>0</v>
      </c>
      <c r="E3582" s="2">
        <v>0</v>
      </c>
      <c r="F3582" s="2">
        <v>0</v>
      </c>
      <c r="G3582" s="2">
        <v>0</v>
      </c>
    </row>
    <row r="3583" spans="1:7" s="65" customFormat="1" x14ac:dyDescent="0.25">
      <c r="A3583" s="65">
        <v>358.00000000000398</v>
      </c>
      <c r="B3583" s="2">
        <v>0</v>
      </c>
      <c r="C3583" s="2">
        <v>0</v>
      </c>
      <c r="D3583" s="2">
        <v>0</v>
      </c>
      <c r="E3583" s="2">
        <v>0</v>
      </c>
      <c r="F3583" s="2">
        <v>0</v>
      </c>
      <c r="G3583" s="2">
        <v>0</v>
      </c>
    </row>
    <row r="3584" spans="1:7" s="65" customFormat="1" x14ac:dyDescent="0.25">
      <c r="A3584" s="65">
        <v>358.100000000004</v>
      </c>
      <c r="B3584" s="2">
        <v>0</v>
      </c>
      <c r="C3584" s="2">
        <v>0</v>
      </c>
      <c r="D3584" s="2">
        <v>0</v>
      </c>
      <c r="E3584" s="2">
        <v>0</v>
      </c>
      <c r="F3584" s="2">
        <v>0</v>
      </c>
      <c r="G3584" s="2">
        <v>0</v>
      </c>
    </row>
    <row r="3585" spans="1:7" s="65" customFormat="1" x14ac:dyDescent="0.25">
      <c r="A3585" s="65">
        <v>358.20000000000402</v>
      </c>
      <c r="B3585" s="2">
        <v>0</v>
      </c>
      <c r="C3585" s="2">
        <v>0</v>
      </c>
      <c r="D3585" s="2">
        <v>0</v>
      </c>
      <c r="E3585" s="2">
        <v>0</v>
      </c>
      <c r="F3585" s="2">
        <v>0</v>
      </c>
      <c r="G3585" s="2">
        <v>0</v>
      </c>
    </row>
    <row r="3586" spans="1:7" s="65" customFormat="1" x14ac:dyDescent="0.25">
      <c r="A3586" s="65">
        <v>358.30000000000399</v>
      </c>
      <c r="B3586" s="2">
        <v>0</v>
      </c>
      <c r="C3586" s="2">
        <v>0</v>
      </c>
      <c r="D3586" s="2">
        <v>0</v>
      </c>
      <c r="E3586" s="2">
        <v>0</v>
      </c>
      <c r="F3586" s="2">
        <v>0</v>
      </c>
      <c r="G3586" s="2">
        <v>0</v>
      </c>
    </row>
    <row r="3587" spans="1:7" s="65" customFormat="1" x14ac:dyDescent="0.25">
      <c r="A3587" s="65">
        <v>358.40000000000401</v>
      </c>
      <c r="B3587" s="2">
        <v>0</v>
      </c>
      <c r="C3587" s="2">
        <v>0</v>
      </c>
      <c r="D3587" s="2">
        <v>0</v>
      </c>
      <c r="E3587" s="2">
        <v>0</v>
      </c>
      <c r="F3587" s="2">
        <v>0</v>
      </c>
      <c r="G3587" s="2">
        <v>0</v>
      </c>
    </row>
    <row r="3588" spans="1:7" s="65" customFormat="1" x14ac:dyDescent="0.25">
      <c r="A3588" s="65">
        <v>358.50000000000398</v>
      </c>
      <c r="B3588" s="2">
        <v>0</v>
      </c>
      <c r="C3588" s="2">
        <v>0</v>
      </c>
      <c r="D3588" s="2">
        <v>0</v>
      </c>
      <c r="E3588" s="2">
        <v>0</v>
      </c>
      <c r="F3588" s="2">
        <v>0</v>
      </c>
      <c r="G3588" s="2">
        <v>0</v>
      </c>
    </row>
    <row r="3589" spans="1:7" s="65" customFormat="1" x14ac:dyDescent="0.25">
      <c r="A3589" s="65">
        <v>358.600000000004</v>
      </c>
      <c r="B3589" s="2">
        <v>0</v>
      </c>
      <c r="C3589" s="2">
        <v>0</v>
      </c>
      <c r="D3589" s="2">
        <v>0</v>
      </c>
      <c r="E3589" s="2">
        <v>0</v>
      </c>
      <c r="F3589" s="2">
        <v>0</v>
      </c>
      <c r="G3589" s="2">
        <v>0</v>
      </c>
    </row>
    <row r="3590" spans="1:7" s="65" customFormat="1" x14ac:dyDescent="0.25">
      <c r="A3590" s="65">
        <v>358.70000000000402</v>
      </c>
      <c r="B3590" s="2">
        <v>0</v>
      </c>
      <c r="C3590" s="2">
        <v>0</v>
      </c>
      <c r="D3590" s="2">
        <v>0</v>
      </c>
      <c r="E3590" s="2">
        <v>0</v>
      </c>
      <c r="F3590" s="2">
        <v>0</v>
      </c>
      <c r="G3590" s="2">
        <v>0</v>
      </c>
    </row>
    <row r="3591" spans="1:7" s="65" customFormat="1" x14ac:dyDescent="0.25">
      <c r="A3591" s="65">
        <v>358.80000000000399</v>
      </c>
      <c r="B3591" s="2">
        <v>0</v>
      </c>
      <c r="C3591" s="2">
        <v>0</v>
      </c>
      <c r="D3591" s="2">
        <v>0</v>
      </c>
      <c r="E3591" s="2">
        <v>0</v>
      </c>
      <c r="F3591" s="2">
        <v>0</v>
      </c>
      <c r="G3591" s="2">
        <v>0</v>
      </c>
    </row>
    <row r="3592" spans="1:7" s="65" customFormat="1" x14ac:dyDescent="0.25">
      <c r="A3592" s="65">
        <v>358.90000000000401</v>
      </c>
      <c r="B3592" s="2">
        <v>0</v>
      </c>
      <c r="C3592" s="2">
        <v>0</v>
      </c>
      <c r="D3592" s="2">
        <v>0</v>
      </c>
      <c r="E3592" s="2">
        <v>0</v>
      </c>
      <c r="F3592" s="2">
        <v>0</v>
      </c>
      <c r="G3592" s="2">
        <v>0</v>
      </c>
    </row>
    <row r="3593" spans="1:7" s="65" customFormat="1" x14ac:dyDescent="0.25">
      <c r="A3593" s="65">
        <v>359.00000000000398</v>
      </c>
      <c r="B3593" s="2">
        <v>0</v>
      </c>
      <c r="C3593" s="2">
        <v>0</v>
      </c>
      <c r="D3593" s="2">
        <v>0</v>
      </c>
      <c r="E3593" s="2">
        <v>0</v>
      </c>
      <c r="F3593" s="2">
        <v>0</v>
      </c>
      <c r="G3593" s="2">
        <v>0</v>
      </c>
    </row>
    <row r="3594" spans="1:7" s="65" customFormat="1" x14ac:dyDescent="0.25">
      <c r="A3594" s="65">
        <v>359.100000000004</v>
      </c>
      <c r="B3594" s="2">
        <v>0</v>
      </c>
      <c r="C3594" s="2">
        <v>0</v>
      </c>
      <c r="D3594" s="2">
        <v>0</v>
      </c>
      <c r="E3594" s="2">
        <v>0</v>
      </c>
      <c r="F3594" s="2">
        <v>0</v>
      </c>
      <c r="G3594" s="2">
        <v>0</v>
      </c>
    </row>
    <row r="3595" spans="1:7" s="65" customFormat="1" x14ac:dyDescent="0.25">
      <c r="A3595" s="65">
        <v>359.20000000000402</v>
      </c>
      <c r="B3595" s="2">
        <v>0</v>
      </c>
      <c r="C3595" s="2">
        <v>0</v>
      </c>
      <c r="D3595" s="2">
        <v>0</v>
      </c>
      <c r="E3595" s="2">
        <v>0</v>
      </c>
      <c r="F3595" s="2">
        <v>0</v>
      </c>
      <c r="G3595" s="2">
        <v>0</v>
      </c>
    </row>
    <row r="3596" spans="1:7" s="65" customFormat="1" x14ac:dyDescent="0.25">
      <c r="A3596" s="65">
        <v>359.30000000000399</v>
      </c>
      <c r="B3596" s="2">
        <v>0</v>
      </c>
      <c r="C3596" s="2">
        <v>0</v>
      </c>
      <c r="D3596" s="2">
        <v>0</v>
      </c>
      <c r="E3596" s="2">
        <v>0</v>
      </c>
      <c r="F3596" s="2">
        <v>0</v>
      </c>
      <c r="G3596" s="2">
        <v>0</v>
      </c>
    </row>
    <row r="3597" spans="1:7" s="65" customFormat="1" x14ac:dyDescent="0.25">
      <c r="A3597" s="65">
        <v>359.40000000000401</v>
      </c>
      <c r="B3597" s="2">
        <v>0</v>
      </c>
      <c r="C3597" s="2">
        <v>0</v>
      </c>
      <c r="D3597" s="2">
        <v>0</v>
      </c>
      <c r="E3597" s="2">
        <v>0</v>
      </c>
      <c r="F3597" s="2">
        <v>0</v>
      </c>
      <c r="G3597" s="2">
        <v>0</v>
      </c>
    </row>
    <row r="3598" spans="1:7" s="65" customFormat="1" x14ac:dyDescent="0.25">
      <c r="A3598" s="65">
        <v>359.50000000000398</v>
      </c>
      <c r="B3598" s="2">
        <v>0</v>
      </c>
      <c r="C3598" s="2">
        <v>0</v>
      </c>
      <c r="D3598" s="2">
        <v>0</v>
      </c>
      <c r="E3598" s="2">
        <v>0</v>
      </c>
      <c r="F3598" s="2">
        <v>0</v>
      </c>
      <c r="G3598" s="2">
        <v>0</v>
      </c>
    </row>
    <row r="3599" spans="1:7" s="65" customFormat="1" x14ac:dyDescent="0.25">
      <c r="A3599" s="65">
        <v>359.600000000004</v>
      </c>
      <c r="B3599" s="2">
        <v>0</v>
      </c>
      <c r="C3599" s="2">
        <v>0</v>
      </c>
      <c r="D3599" s="2">
        <v>0</v>
      </c>
      <c r="E3599" s="2">
        <v>0</v>
      </c>
      <c r="F3599" s="2">
        <v>0</v>
      </c>
      <c r="G3599" s="2">
        <v>0</v>
      </c>
    </row>
    <row r="3600" spans="1:7" s="65" customFormat="1" x14ac:dyDescent="0.25">
      <c r="A3600" s="65">
        <v>359.70000000000402</v>
      </c>
      <c r="B3600" s="2">
        <v>0</v>
      </c>
      <c r="C3600" s="2">
        <v>0</v>
      </c>
      <c r="D3600" s="2">
        <v>0</v>
      </c>
      <c r="E3600" s="2">
        <v>0</v>
      </c>
      <c r="F3600" s="2">
        <v>0</v>
      </c>
      <c r="G3600" s="2">
        <v>0</v>
      </c>
    </row>
    <row r="3601" spans="1:7" s="65" customFormat="1" x14ac:dyDescent="0.25">
      <c r="A3601" s="65">
        <v>359.80000000000399</v>
      </c>
      <c r="B3601" s="2">
        <v>0</v>
      </c>
      <c r="C3601" s="2">
        <v>0</v>
      </c>
      <c r="D3601" s="2">
        <v>0</v>
      </c>
      <c r="E3601" s="2">
        <v>0</v>
      </c>
      <c r="F3601" s="2">
        <v>0</v>
      </c>
      <c r="G3601" s="2">
        <v>0</v>
      </c>
    </row>
    <row r="3602" spans="1:7" s="65" customFormat="1" x14ac:dyDescent="0.25">
      <c r="A3602" s="65">
        <v>359.90000000000401</v>
      </c>
      <c r="B3602" s="2">
        <v>0</v>
      </c>
      <c r="C3602" s="2">
        <v>0</v>
      </c>
      <c r="D3602" s="2">
        <v>0</v>
      </c>
      <c r="E3602" s="2">
        <v>0</v>
      </c>
      <c r="F3602" s="2">
        <v>0</v>
      </c>
      <c r="G3602" s="2">
        <v>0</v>
      </c>
    </row>
    <row r="3603" spans="1:7" s="65" customFormat="1" x14ac:dyDescent="0.25">
      <c r="A3603" s="65">
        <v>360.00000000000398</v>
      </c>
      <c r="B3603" s="2">
        <v>0</v>
      </c>
      <c r="C3603" s="2">
        <v>0</v>
      </c>
      <c r="D3603" s="2">
        <v>0</v>
      </c>
      <c r="E3603" s="2">
        <v>0</v>
      </c>
      <c r="F3603" s="2">
        <v>0</v>
      </c>
      <c r="G3603" s="2">
        <v>0</v>
      </c>
    </row>
    <row r="3604" spans="1:7" s="65" customFormat="1" x14ac:dyDescent="0.25">
      <c r="A3604" s="65">
        <v>360.100000000004</v>
      </c>
      <c r="B3604" s="2">
        <v>0</v>
      </c>
      <c r="C3604" s="2">
        <v>0</v>
      </c>
      <c r="D3604" s="2">
        <v>0</v>
      </c>
      <c r="E3604" s="2">
        <v>0</v>
      </c>
      <c r="F3604" s="2">
        <v>0</v>
      </c>
      <c r="G3604" s="2">
        <v>0</v>
      </c>
    </row>
    <row r="3605" spans="1:7" s="65" customFormat="1" x14ac:dyDescent="0.25">
      <c r="A3605" s="65">
        <v>360.20000000000402</v>
      </c>
      <c r="B3605" s="2">
        <v>0</v>
      </c>
      <c r="C3605" s="2">
        <v>0</v>
      </c>
      <c r="D3605" s="2">
        <v>0</v>
      </c>
      <c r="E3605" s="2">
        <v>0</v>
      </c>
      <c r="F3605" s="2">
        <v>0</v>
      </c>
      <c r="G3605" s="2">
        <v>0</v>
      </c>
    </row>
    <row r="3606" spans="1:7" s="65" customFormat="1" x14ac:dyDescent="0.25">
      <c r="A3606" s="65">
        <v>360.30000000000399</v>
      </c>
      <c r="B3606" s="2">
        <v>0</v>
      </c>
      <c r="C3606" s="2">
        <v>0</v>
      </c>
      <c r="D3606" s="2">
        <v>0</v>
      </c>
      <c r="E3606" s="2">
        <v>0</v>
      </c>
      <c r="F3606" s="2">
        <v>0</v>
      </c>
      <c r="G3606" s="2">
        <v>0</v>
      </c>
    </row>
    <row r="3607" spans="1:7" s="65" customFormat="1" x14ac:dyDescent="0.25">
      <c r="A3607" s="65">
        <v>360.40000000000401</v>
      </c>
      <c r="B3607" s="2">
        <v>0</v>
      </c>
      <c r="C3607" s="2">
        <v>0</v>
      </c>
      <c r="D3607" s="2">
        <v>0</v>
      </c>
      <c r="E3607" s="2">
        <v>0</v>
      </c>
      <c r="F3607" s="2">
        <v>0</v>
      </c>
      <c r="G3607" s="2">
        <v>0</v>
      </c>
    </row>
    <row r="3608" spans="1:7" s="65" customFormat="1" x14ac:dyDescent="0.25">
      <c r="A3608" s="65">
        <v>360.50000000000398</v>
      </c>
      <c r="B3608" s="2">
        <v>0</v>
      </c>
      <c r="C3608" s="2">
        <v>0</v>
      </c>
      <c r="D3608" s="2">
        <v>0</v>
      </c>
      <c r="E3608" s="2">
        <v>0</v>
      </c>
      <c r="F3608" s="2">
        <v>0</v>
      </c>
      <c r="G3608" s="2">
        <v>0</v>
      </c>
    </row>
    <row r="3609" spans="1:7" s="65" customFormat="1" x14ac:dyDescent="0.25">
      <c r="A3609" s="65">
        <v>360.600000000004</v>
      </c>
      <c r="B3609" s="2">
        <v>0</v>
      </c>
      <c r="C3609" s="2">
        <v>0</v>
      </c>
      <c r="D3609" s="2">
        <v>0</v>
      </c>
      <c r="E3609" s="2">
        <v>0</v>
      </c>
      <c r="F3609" s="2">
        <v>0</v>
      </c>
      <c r="G3609" s="2">
        <v>0</v>
      </c>
    </row>
    <row r="3610" spans="1:7" s="65" customFormat="1" x14ac:dyDescent="0.25">
      <c r="A3610" s="65">
        <v>360.70000000000402</v>
      </c>
      <c r="B3610" s="2">
        <v>0</v>
      </c>
      <c r="C3610" s="2">
        <v>0</v>
      </c>
      <c r="D3610" s="2">
        <v>0</v>
      </c>
      <c r="E3610" s="2">
        <v>0</v>
      </c>
      <c r="F3610" s="2">
        <v>0</v>
      </c>
      <c r="G3610" s="2">
        <v>0</v>
      </c>
    </row>
    <row r="3611" spans="1:7" s="65" customFormat="1" x14ac:dyDescent="0.25">
      <c r="A3611" s="65">
        <v>360.80000000000399</v>
      </c>
      <c r="B3611" s="2">
        <v>0</v>
      </c>
      <c r="C3611" s="2">
        <v>0</v>
      </c>
      <c r="D3611" s="2">
        <v>0</v>
      </c>
      <c r="E3611" s="2">
        <v>0</v>
      </c>
      <c r="F3611" s="2">
        <v>0</v>
      </c>
      <c r="G3611" s="2">
        <v>0</v>
      </c>
    </row>
    <row r="3612" spans="1:7" s="65" customFormat="1" x14ac:dyDescent="0.25">
      <c r="A3612" s="65">
        <v>360.90000000000401</v>
      </c>
      <c r="B3612" s="2">
        <v>0</v>
      </c>
      <c r="C3612" s="2">
        <v>0</v>
      </c>
      <c r="D3612" s="2">
        <v>0</v>
      </c>
      <c r="E3612" s="2">
        <v>0</v>
      </c>
      <c r="F3612" s="2">
        <v>0</v>
      </c>
      <c r="G3612" s="2">
        <v>0</v>
      </c>
    </row>
    <row r="3613" spans="1:7" s="65" customFormat="1" x14ac:dyDescent="0.25">
      <c r="A3613" s="65">
        <v>361.00000000000398</v>
      </c>
      <c r="B3613" s="2">
        <v>0</v>
      </c>
      <c r="C3613" s="2">
        <v>0</v>
      </c>
      <c r="D3613" s="2">
        <v>0</v>
      </c>
      <c r="E3613" s="2">
        <v>0</v>
      </c>
      <c r="F3613" s="2">
        <v>0</v>
      </c>
      <c r="G3613" s="2">
        <v>0</v>
      </c>
    </row>
    <row r="3614" spans="1:7" s="65" customFormat="1" x14ac:dyDescent="0.25">
      <c r="A3614" s="65">
        <v>361.100000000004</v>
      </c>
      <c r="B3614" s="2">
        <v>0</v>
      </c>
      <c r="C3614" s="2">
        <v>0</v>
      </c>
      <c r="D3614" s="2">
        <v>0</v>
      </c>
      <c r="E3614" s="2">
        <v>0</v>
      </c>
      <c r="F3614" s="2">
        <v>0</v>
      </c>
      <c r="G3614" s="2">
        <v>0</v>
      </c>
    </row>
    <row r="3615" spans="1:7" s="65" customFormat="1" x14ac:dyDescent="0.25">
      <c r="A3615" s="65">
        <v>361.20000000000402</v>
      </c>
      <c r="B3615" s="2">
        <v>0</v>
      </c>
      <c r="C3615" s="2">
        <v>0</v>
      </c>
      <c r="D3615" s="2">
        <v>0</v>
      </c>
      <c r="E3615" s="2">
        <v>0</v>
      </c>
      <c r="F3615" s="2">
        <v>0</v>
      </c>
      <c r="G3615" s="2">
        <v>0</v>
      </c>
    </row>
    <row r="3616" spans="1:7" s="65" customFormat="1" x14ac:dyDescent="0.25">
      <c r="A3616" s="65">
        <v>361.30000000000399</v>
      </c>
      <c r="B3616" s="2">
        <v>0</v>
      </c>
      <c r="C3616" s="2">
        <v>0</v>
      </c>
      <c r="D3616" s="2">
        <v>0</v>
      </c>
      <c r="E3616" s="2">
        <v>0</v>
      </c>
      <c r="F3616" s="2">
        <v>0</v>
      </c>
      <c r="G3616" s="2">
        <v>0</v>
      </c>
    </row>
    <row r="3617" spans="1:7" s="65" customFormat="1" x14ac:dyDescent="0.25">
      <c r="A3617" s="65">
        <v>361.40000000000401</v>
      </c>
      <c r="B3617" s="2">
        <v>0</v>
      </c>
      <c r="C3617" s="2">
        <v>0</v>
      </c>
      <c r="D3617" s="2">
        <v>0</v>
      </c>
      <c r="E3617" s="2">
        <v>0</v>
      </c>
      <c r="F3617" s="2">
        <v>0</v>
      </c>
      <c r="G3617" s="2">
        <v>0</v>
      </c>
    </row>
    <row r="3618" spans="1:7" s="65" customFormat="1" x14ac:dyDescent="0.25">
      <c r="A3618" s="65">
        <v>361.50000000000398</v>
      </c>
      <c r="B3618" s="2">
        <v>0</v>
      </c>
      <c r="C3618" s="2">
        <v>0</v>
      </c>
      <c r="D3618" s="2">
        <v>0</v>
      </c>
      <c r="E3618" s="2">
        <v>0</v>
      </c>
      <c r="F3618" s="2">
        <v>0</v>
      </c>
      <c r="G3618" s="2">
        <v>0</v>
      </c>
    </row>
    <row r="3619" spans="1:7" s="65" customFormat="1" x14ac:dyDescent="0.25">
      <c r="A3619" s="65">
        <v>361.600000000004</v>
      </c>
      <c r="B3619" s="2">
        <v>0</v>
      </c>
      <c r="C3619" s="2">
        <v>0</v>
      </c>
      <c r="D3619" s="2">
        <v>0</v>
      </c>
      <c r="E3619" s="2">
        <v>0</v>
      </c>
      <c r="F3619" s="2">
        <v>0</v>
      </c>
      <c r="G3619" s="2">
        <v>0</v>
      </c>
    </row>
    <row r="3620" spans="1:7" s="65" customFormat="1" x14ac:dyDescent="0.25">
      <c r="A3620" s="65">
        <v>361.70000000000402</v>
      </c>
      <c r="B3620" s="2">
        <v>0</v>
      </c>
      <c r="C3620" s="2">
        <v>0</v>
      </c>
      <c r="D3620" s="2">
        <v>0</v>
      </c>
      <c r="E3620" s="2">
        <v>0</v>
      </c>
      <c r="F3620" s="2">
        <v>0</v>
      </c>
      <c r="G3620" s="2">
        <v>0</v>
      </c>
    </row>
    <row r="3621" spans="1:7" s="65" customFormat="1" x14ac:dyDescent="0.25">
      <c r="A3621" s="65">
        <v>361.80000000000399</v>
      </c>
      <c r="B3621" s="2">
        <v>0</v>
      </c>
      <c r="C3621" s="2">
        <v>0</v>
      </c>
      <c r="D3621" s="2">
        <v>0</v>
      </c>
      <c r="E3621" s="2">
        <v>0</v>
      </c>
      <c r="F3621" s="2">
        <v>0</v>
      </c>
      <c r="G3621" s="2">
        <v>0</v>
      </c>
    </row>
    <row r="3622" spans="1:7" s="65" customFormat="1" x14ac:dyDescent="0.25">
      <c r="A3622" s="65">
        <v>361.90000000000401</v>
      </c>
      <c r="B3622" s="2">
        <v>0</v>
      </c>
      <c r="C3622" s="2">
        <v>0</v>
      </c>
      <c r="D3622" s="2">
        <v>0</v>
      </c>
      <c r="E3622" s="2">
        <v>0</v>
      </c>
      <c r="F3622" s="2">
        <v>0</v>
      </c>
      <c r="G3622" s="2">
        <v>0</v>
      </c>
    </row>
    <row r="3623" spans="1:7" s="65" customFormat="1" x14ac:dyDescent="0.25">
      <c r="A3623" s="65">
        <v>362.00000000000398</v>
      </c>
      <c r="B3623" s="2">
        <v>0</v>
      </c>
      <c r="C3623" s="2">
        <v>0</v>
      </c>
      <c r="D3623" s="2">
        <v>0</v>
      </c>
      <c r="E3623" s="2">
        <v>0</v>
      </c>
      <c r="F3623" s="2">
        <v>0</v>
      </c>
      <c r="G3623" s="2">
        <v>0</v>
      </c>
    </row>
    <row r="3624" spans="1:7" s="65" customFormat="1" x14ac:dyDescent="0.25">
      <c r="A3624" s="65">
        <v>362.100000000004</v>
      </c>
      <c r="B3624" s="2">
        <v>0</v>
      </c>
      <c r="C3624" s="2">
        <v>0</v>
      </c>
      <c r="D3624" s="2">
        <v>0</v>
      </c>
      <c r="E3624" s="2">
        <v>0</v>
      </c>
      <c r="F3624" s="2">
        <v>0</v>
      </c>
      <c r="G3624" s="2">
        <v>0</v>
      </c>
    </row>
    <row r="3625" spans="1:7" s="65" customFormat="1" x14ac:dyDescent="0.25">
      <c r="A3625" s="65">
        <v>362.20000000000402</v>
      </c>
      <c r="B3625" s="2">
        <v>0</v>
      </c>
      <c r="C3625" s="2">
        <v>0</v>
      </c>
      <c r="D3625" s="2">
        <v>0</v>
      </c>
      <c r="E3625" s="2">
        <v>0</v>
      </c>
      <c r="F3625" s="2">
        <v>0</v>
      </c>
      <c r="G3625" s="2">
        <v>0</v>
      </c>
    </row>
    <row r="3626" spans="1:7" s="65" customFormat="1" x14ac:dyDescent="0.25">
      <c r="A3626" s="65">
        <v>362.30000000000399</v>
      </c>
      <c r="B3626" s="2">
        <v>0</v>
      </c>
      <c r="C3626" s="2">
        <v>0</v>
      </c>
      <c r="D3626" s="2">
        <v>0</v>
      </c>
      <c r="E3626" s="2">
        <v>0</v>
      </c>
      <c r="F3626" s="2">
        <v>0</v>
      </c>
      <c r="G3626" s="2">
        <v>0</v>
      </c>
    </row>
    <row r="3627" spans="1:7" s="65" customFormat="1" x14ac:dyDescent="0.25">
      <c r="A3627" s="65">
        <v>362.40000000000401</v>
      </c>
      <c r="B3627" s="2">
        <v>0</v>
      </c>
      <c r="C3627" s="2">
        <v>0</v>
      </c>
      <c r="D3627" s="2">
        <v>0</v>
      </c>
      <c r="E3627" s="2">
        <v>0</v>
      </c>
      <c r="F3627" s="2">
        <v>0</v>
      </c>
      <c r="G3627" s="2">
        <v>0</v>
      </c>
    </row>
    <row r="3628" spans="1:7" s="65" customFormat="1" x14ac:dyDescent="0.25">
      <c r="A3628" s="65">
        <v>362.50000000000398</v>
      </c>
      <c r="B3628" s="2">
        <v>0</v>
      </c>
      <c r="C3628" s="2">
        <v>0</v>
      </c>
      <c r="D3628" s="2">
        <v>0</v>
      </c>
      <c r="E3628" s="2">
        <v>0</v>
      </c>
      <c r="F3628" s="2">
        <v>0</v>
      </c>
      <c r="G3628" s="2">
        <v>0</v>
      </c>
    </row>
    <row r="3629" spans="1:7" s="65" customFormat="1" x14ac:dyDescent="0.25">
      <c r="A3629" s="65">
        <v>362.600000000004</v>
      </c>
      <c r="B3629" s="2">
        <v>0</v>
      </c>
      <c r="C3629" s="2">
        <v>0</v>
      </c>
      <c r="D3629" s="2">
        <v>0</v>
      </c>
      <c r="E3629" s="2">
        <v>0</v>
      </c>
      <c r="F3629" s="2">
        <v>0</v>
      </c>
      <c r="G3629" s="2">
        <v>0</v>
      </c>
    </row>
    <row r="3630" spans="1:7" s="65" customFormat="1" x14ac:dyDescent="0.25">
      <c r="A3630" s="65">
        <v>362.70000000000402</v>
      </c>
      <c r="B3630" s="2">
        <v>0</v>
      </c>
      <c r="C3630" s="2">
        <v>0</v>
      </c>
      <c r="D3630" s="2">
        <v>0</v>
      </c>
      <c r="E3630" s="2">
        <v>0</v>
      </c>
      <c r="F3630" s="2">
        <v>0</v>
      </c>
      <c r="G3630" s="2">
        <v>0</v>
      </c>
    </row>
    <row r="3631" spans="1:7" s="65" customFormat="1" x14ac:dyDescent="0.25">
      <c r="A3631" s="65">
        <v>362.80000000000399</v>
      </c>
      <c r="B3631" s="2">
        <v>0</v>
      </c>
      <c r="C3631" s="2">
        <v>0</v>
      </c>
      <c r="D3631" s="2">
        <v>0</v>
      </c>
      <c r="E3631" s="2">
        <v>0</v>
      </c>
      <c r="F3631" s="2">
        <v>0</v>
      </c>
      <c r="G3631" s="2">
        <v>0</v>
      </c>
    </row>
    <row r="3632" spans="1:7" s="65" customFormat="1" x14ac:dyDescent="0.25">
      <c r="A3632" s="65">
        <v>362.90000000000401</v>
      </c>
      <c r="B3632" s="2">
        <v>0</v>
      </c>
      <c r="C3632" s="2">
        <v>0</v>
      </c>
      <c r="D3632" s="2">
        <v>0</v>
      </c>
      <c r="E3632" s="2">
        <v>0</v>
      </c>
      <c r="F3632" s="2">
        <v>0</v>
      </c>
      <c r="G3632" s="2">
        <v>0</v>
      </c>
    </row>
    <row r="3633" spans="1:7" s="65" customFormat="1" x14ac:dyDescent="0.25">
      <c r="A3633" s="65">
        <v>363.00000000000398</v>
      </c>
      <c r="B3633" s="2">
        <v>0</v>
      </c>
      <c r="C3633" s="2">
        <v>0</v>
      </c>
      <c r="D3633" s="2">
        <v>0</v>
      </c>
      <c r="E3633" s="2">
        <v>0</v>
      </c>
      <c r="F3633" s="2">
        <v>0</v>
      </c>
      <c r="G3633" s="2">
        <v>0</v>
      </c>
    </row>
    <row r="3634" spans="1:7" s="65" customFormat="1" x14ac:dyDescent="0.25">
      <c r="A3634" s="65">
        <v>363.100000000004</v>
      </c>
      <c r="B3634" s="2">
        <v>0</v>
      </c>
      <c r="C3634" s="2">
        <v>0</v>
      </c>
      <c r="D3634" s="2">
        <v>0</v>
      </c>
      <c r="E3634" s="2">
        <v>0</v>
      </c>
      <c r="F3634" s="2">
        <v>0</v>
      </c>
      <c r="G3634" s="2">
        <v>0</v>
      </c>
    </row>
    <row r="3635" spans="1:7" s="65" customFormat="1" x14ac:dyDescent="0.25">
      <c r="A3635" s="65">
        <v>363.20000000000402</v>
      </c>
      <c r="B3635" s="2">
        <v>0</v>
      </c>
      <c r="C3635" s="2">
        <v>0</v>
      </c>
      <c r="D3635" s="2">
        <v>0</v>
      </c>
      <c r="E3635" s="2">
        <v>0</v>
      </c>
      <c r="F3635" s="2">
        <v>0</v>
      </c>
      <c r="G3635" s="2">
        <v>0</v>
      </c>
    </row>
    <row r="3636" spans="1:7" s="65" customFormat="1" x14ac:dyDescent="0.25">
      <c r="A3636" s="65">
        <v>363.30000000000399</v>
      </c>
      <c r="B3636" s="2">
        <v>0</v>
      </c>
      <c r="C3636" s="2">
        <v>0</v>
      </c>
      <c r="D3636" s="2">
        <v>0</v>
      </c>
      <c r="E3636" s="2">
        <v>0</v>
      </c>
      <c r="F3636" s="2">
        <v>0</v>
      </c>
      <c r="G3636" s="2">
        <v>0</v>
      </c>
    </row>
    <row r="3637" spans="1:7" s="65" customFormat="1" x14ac:dyDescent="0.25">
      <c r="A3637" s="65">
        <v>363.40000000000401</v>
      </c>
      <c r="B3637" s="2">
        <v>0</v>
      </c>
      <c r="C3637" s="2">
        <v>0</v>
      </c>
      <c r="D3637" s="2">
        <v>0</v>
      </c>
      <c r="E3637" s="2">
        <v>0</v>
      </c>
      <c r="F3637" s="2">
        <v>0</v>
      </c>
      <c r="G3637" s="2">
        <v>0</v>
      </c>
    </row>
    <row r="3638" spans="1:7" s="65" customFormat="1" x14ac:dyDescent="0.25">
      <c r="A3638" s="65">
        <v>363.50000000000398</v>
      </c>
      <c r="B3638" s="2">
        <v>0</v>
      </c>
      <c r="C3638" s="2">
        <v>0</v>
      </c>
      <c r="D3638" s="2">
        <v>0</v>
      </c>
      <c r="E3638" s="2">
        <v>0</v>
      </c>
      <c r="F3638" s="2">
        <v>0</v>
      </c>
      <c r="G3638" s="2">
        <v>0</v>
      </c>
    </row>
    <row r="3639" spans="1:7" s="65" customFormat="1" x14ac:dyDescent="0.25">
      <c r="A3639" s="65">
        <v>363.600000000004</v>
      </c>
      <c r="B3639" s="2">
        <v>0</v>
      </c>
      <c r="C3639" s="2">
        <v>0</v>
      </c>
      <c r="D3639" s="2">
        <v>0</v>
      </c>
      <c r="E3639" s="2">
        <v>0</v>
      </c>
      <c r="F3639" s="2">
        <v>0</v>
      </c>
      <c r="G3639" s="2">
        <v>0</v>
      </c>
    </row>
    <row r="3640" spans="1:7" s="65" customFormat="1" x14ac:dyDescent="0.25">
      <c r="A3640" s="65">
        <v>363.70000000000402</v>
      </c>
      <c r="B3640" s="2">
        <v>0</v>
      </c>
      <c r="C3640" s="2">
        <v>0</v>
      </c>
      <c r="D3640" s="2">
        <v>0</v>
      </c>
      <c r="E3640" s="2">
        <v>0</v>
      </c>
      <c r="F3640" s="2">
        <v>0</v>
      </c>
      <c r="G3640" s="2">
        <v>0</v>
      </c>
    </row>
    <row r="3641" spans="1:7" s="65" customFormat="1" x14ac:dyDescent="0.25">
      <c r="A3641" s="65">
        <v>363.80000000000399</v>
      </c>
      <c r="B3641" s="2">
        <v>0</v>
      </c>
      <c r="C3641" s="2">
        <v>0</v>
      </c>
      <c r="D3641" s="2">
        <v>0</v>
      </c>
      <c r="E3641" s="2">
        <v>0</v>
      </c>
      <c r="F3641" s="2">
        <v>0</v>
      </c>
      <c r="G3641" s="2">
        <v>0</v>
      </c>
    </row>
    <row r="3642" spans="1:7" s="65" customFormat="1" x14ac:dyDescent="0.25">
      <c r="A3642" s="65">
        <v>363.90000000000401</v>
      </c>
      <c r="B3642" s="2">
        <v>0</v>
      </c>
      <c r="C3642" s="2">
        <v>0</v>
      </c>
      <c r="D3642" s="2">
        <v>0</v>
      </c>
      <c r="E3642" s="2">
        <v>0</v>
      </c>
      <c r="F3642" s="2">
        <v>0</v>
      </c>
      <c r="G3642" s="2">
        <v>0</v>
      </c>
    </row>
    <row r="3643" spans="1:7" s="65" customFormat="1" x14ac:dyDescent="0.25">
      <c r="A3643" s="65">
        <v>364.00000000000398</v>
      </c>
      <c r="B3643" s="2">
        <v>0</v>
      </c>
      <c r="C3643" s="2">
        <v>0</v>
      </c>
      <c r="D3643" s="2">
        <v>0</v>
      </c>
      <c r="E3643" s="2">
        <v>0</v>
      </c>
      <c r="F3643" s="2">
        <v>0</v>
      </c>
      <c r="G3643" s="2">
        <v>0</v>
      </c>
    </row>
    <row r="3644" spans="1:7" s="65" customFormat="1" x14ac:dyDescent="0.25">
      <c r="A3644" s="65">
        <v>364.100000000004</v>
      </c>
      <c r="B3644" s="2">
        <v>0</v>
      </c>
      <c r="C3644" s="2">
        <v>0</v>
      </c>
      <c r="D3644" s="2">
        <v>0</v>
      </c>
      <c r="E3644" s="2">
        <v>0</v>
      </c>
      <c r="F3644" s="2">
        <v>0</v>
      </c>
      <c r="G3644" s="2">
        <v>0</v>
      </c>
    </row>
    <row r="3645" spans="1:7" s="65" customFormat="1" x14ac:dyDescent="0.25">
      <c r="A3645" s="65">
        <v>364.20000000000402</v>
      </c>
      <c r="B3645" s="2">
        <v>0</v>
      </c>
      <c r="C3645" s="2">
        <v>0</v>
      </c>
      <c r="D3645" s="2">
        <v>0</v>
      </c>
      <c r="E3645" s="2">
        <v>0</v>
      </c>
      <c r="F3645" s="2">
        <v>0</v>
      </c>
      <c r="G3645" s="2">
        <v>0</v>
      </c>
    </row>
    <row r="3646" spans="1:7" s="65" customFormat="1" x14ac:dyDescent="0.25">
      <c r="A3646" s="65">
        <v>364.30000000000399</v>
      </c>
      <c r="B3646" s="2">
        <v>0</v>
      </c>
      <c r="C3646" s="2">
        <v>0</v>
      </c>
      <c r="D3646" s="2">
        <v>0</v>
      </c>
      <c r="E3646" s="2">
        <v>0</v>
      </c>
      <c r="F3646" s="2">
        <v>0</v>
      </c>
      <c r="G3646" s="2">
        <v>0</v>
      </c>
    </row>
    <row r="3647" spans="1:7" s="65" customFormat="1" x14ac:dyDescent="0.25">
      <c r="A3647" s="65">
        <v>364.40000000000401</v>
      </c>
      <c r="B3647" s="2">
        <v>0</v>
      </c>
      <c r="C3647" s="2">
        <v>0</v>
      </c>
      <c r="D3647" s="2">
        <v>0</v>
      </c>
      <c r="E3647" s="2">
        <v>0</v>
      </c>
      <c r="F3647" s="2">
        <v>0</v>
      </c>
      <c r="G3647" s="2">
        <v>0</v>
      </c>
    </row>
    <row r="3648" spans="1:7" s="65" customFormat="1" x14ac:dyDescent="0.25">
      <c r="A3648" s="65">
        <v>364.50000000000398</v>
      </c>
      <c r="B3648" s="2">
        <v>0</v>
      </c>
      <c r="C3648" s="2">
        <v>0</v>
      </c>
      <c r="D3648" s="2">
        <v>0</v>
      </c>
      <c r="E3648" s="2">
        <v>0</v>
      </c>
      <c r="F3648" s="2">
        <v>0</v>
      </c>
      <c r="G3648" s="2">
        <v>0</v>
      </c>
    </row>
    <row r="3649" spans="1:7" s="65" customFormat="1" x14ac:dyDescent="0.25">
      <c r="A3649" s="65">
        <v>364.600000000004</v>
      </c>
      <c r="B3649" s="2">
        <v>0</v>
      </c>
      <c r="C3649" s="2">
        <v>0</v>
      </c>
      <c r="D3649" s="2">
        <v>0</v>
      </c>
      <c r="E3649" s="2">
        <v>0</v>
      </c>
      <c r="F3649" s="2">
        <v>0</v>
      </c>
      <c r="G3649" s="2">
        <v>0</v>
      </c>
    </row>
    <row r="3650" spans="1:7" s="65" customFormat="1" x14ac:dyDescent="0.25">
      <c r="A3650" s="65">
        <v>364.70000000000402</v>
      </c>
      <c r="B3650" s="2">
        <v>0</v>
      </c>
      <c r="C3650" s="2">
        <v>0</v>
      </c>
      <c r="D3650" s="2">
        <v>0</v>
      </c>
      <c r="E3650" s="2">
        <v>0</v>
      </c>
      <c r="F3650" s="2">
        <v>0</v>
      </c>
      <c r="G3650" s="2">
        <v>0</v>
      </c>
    </row>
    <row r="3651" spans="1:7" s="65" customFormat="1" x14ac:dyDescent="0.25">
      <c r="A3651" s="65">
        <v>364.80000000000399</v>
      </c>
      <c r="B3651" s="2">
        <v>0</v>
      </c>
      <c r="C3651" s="2">
        <v>0</v>
      </c>
      <c r="D3651" s="2">
        <v>0</v>
      </c>
      <c r="E3651" s="2">
        <v>0</v>
      </c>
      <c r="F3651" s="2">
        <v>0</v>
      </c>
      <c r="G3651" s="2">
        <v>0</v>
      </c>
    </row>
    <row r="3652" spans="1:7" s="65" customFormat="1" x14ac:dyDescent="0.25">
      <c r="A3652" s="65">
        <v>364.90000000000401</v>
      </c>
      <c r="B3652" s="2">
        <v>0</v>
      </c>
      <c r="C3652" s="2">
        <v>0</v>
      </c>
      <c r="D3652" s="2">
        <v>0</v>
      </c>
      <c r="E3652" s="2">
        <v>0</v>
      </c>
      <c r="F3652" s="2">
        <v>0</v>
      </c>
      <c r="G3652" s="2">
        <v>0</v>
      </c>
    </row>
    <row r="3653" spans="1:7" s="65" customFormat="1" x14ac:dyDescent="0.25">
      <c r="A3653" s="65">
        <v>365.00000000000398</v>
      </c>
      <c r="B3653" s="2">
        <v>0</v>
      </c>
      <c r="C3653" s="2">
        <v>0</v>
      </c>
      <c r="D3653" s="2">
        <v>0</v>
      </c>
      <c r="E3653" s="2">
        <v>0</v>
      </c>
      <c r="F3653" s="2">
        <v>0</v>
      </c>
      <c r="G3653" s="2">
        <v>0</v>
      </c>
    </row>
    <row r="3654" spans="1:7" s="65" customFormat="1" x14ac:dyDescent="0.25">
      <c r="A3654" s="65">
        <v>365.100000000004</v>
      </c>
      <c r="B3654" s="2">
        <v>0</v>
      </c>
      <c r="C3654" s="2">
        <v>0</v>
      </c>
      <c r="D3654" s="2">
        <v>0</v>
      </c>
      <c r="E3654" s="2">
        <v>0</v>
      </c>
      <c r="F3654" s="2">
        <v>0</v>
      </c>
      <c r="G3654" s="2">
        <v>0</v>
      </c>
    </row>
    <row r="3655" spans="1:7" s="65" customFormat="1" x14ac:dyDescent="0.25">
      <c r="A3655" s="65">
        <v>365.20000000000402</v>
      </c>
      <c r="B3655" s="2">
        <v>0</v>
      </c>
      <c r="C3655" s="2">
        <v>0</v>
      </c>
      <c r="D3655" s="2">
        <v>0</v>
      </c>
      <c r="E3655" s="2">
        <v>0</v>
      </c>
      <c r="F3655" s="2">
        <v>0</v>
      </c>
      <c r="G3655" s="2">
        <v>0</v>
      </c>
    </row>
    <row r="3656" spans="1:7" s="65" customFormat="1" x14ac:dyDescent="0.25">
      <c r="A3656" s="65">
        <v>365.30000000000399</v>
      </c>
      <c r="B3656" s="2">
        <v>0</v>
      </c>
      <c r="C3656" s="2">
        <v>0</v>
      </c>
      <c r="D3656" s="2">
        <v>0</v>
      </c>
      <c r="E3656" s="2">
        <v>0</v>
      </c>
      <c r="F3656" s="2">
        <v>0</v>
      </c>
      <c r="G3656" s="2">
        <v>0</v>
      </c>
    </row>
    <row r="3657" spans="1:7" s="65" customFormat="1" x14ac:dyDescent="0.25">
      <c r="A3657" s="65">
        <v>365.40000000000401</v>
      </c>
      <c r="B3657" s="2">
        <v>0</v>
      </c>
      <c r="C3657" s="2">
        <v>0</v>
      </c>
      <c r="D3657" s="2">
        <v>0</v>
      </c>
      <c r="E3657" s="2">
        <v>0</v>
      </c>
      <c r="F3657" s="2">
        <v>0</v>
      </c>
      <c r="G3657" s="2">
        <v>0</v>
      </c>
    </row>
    <row r="3658" spans="1:7" s="65" customFormat="1" x14ac:dyDescent="0.25">
      <c r="A3658" s="65">
        <v>365.50000000000398</v>
      </c>
      <c r="B3658" s="2">
        <v>0</v>
      </c>
      <c r="C3658" s="2">
        <v>0</v>
      </c>
      <c r="D3658" s="2">
        <v>0</v>
      </c>
      <c r="E3658" s="2">
        <v>0</v>
      </c>
      <c r="F3658" s="2">
        <v>0</v>
      </c>
      <c r="G3658" s="2">
        <v>0</v>
      </c>
    </row>
    <row r="3659" spans="1:7" s="65" customFormat="1" x14ac:dyDescent="0.25">
      <c r="A3659" s="65">
        <v>365.600000000004</v>
      </c>
      <c r="B3659" s="2">
        <v>0</v>
      </c>
      <c r="C3659" s="2">
        <v>0</v>
      </c>
      <c r="D3659" s="2">
        <v>0</v>
      </c>
      <c r="E3659" s="2">
        <v>0</v>
      </c>
      <c r="F3659" s="2">
        <v>0</v>
      </c>
      <c r="G3659" s="2">
        <v>0</v>
      </c>
    </row>
    <row r="3660" spans="1:7" s="65" customFormat="1" x14ac:dyDescent="0.25">
      <c r="A3660" s="65">
        <v>365.70000000000402</v>
      </c>
      <c r="B3660" s="2">
        <v>0</v>
      </c>
      <c r="C3660" s="2">
        <v>0</v>
      </c>
      <c r="D3660" s="2">
        <v>0</v>
      </c>
      <c r="E3660" s="2">
        <v>0</v>
      </c>
      <c r="F3660" s="2">
        <v>0</v>
      </c>
      <c r="G3660" s="2">
        <v>0</v>
      </c>
    </row>
    <row r="3661" spans="1:7" s="65" customFormat="1" x14ac:dyDescent="0.25">
      <c r="A3661" s="65">
        <v>365.80000000000399</v>
      </c>
      <c r="B3661" s="2">
        <v>0</v>
      </c>
      <c r="C3661" s="2">
        <v>0</v>
      </c>
      <c r="D3661" s="2">
        <v>0</v>
      </c>
      <c r="E3661" s="2">
        <v>0</v>
      </c>
      <c r="F3661" s="2">
        <v>0</v>
      </c>
      <c r="G3661" s="2">
        <v>0</v>
      </c>
    </row>
    <row r="3662" spans="1:7" s="65" customFormat="1" x14ac:dyDescent="0.25">
      <c r="A3662" s="65">
        <v>365.90000000000401</v>
      </c>
      <c r="B3662" s="2">
        <v>0</v>
      </c>
      <c r="C3662" s="2">
        <v>0</v>
      </c>
      <c r="D3662" s="2">
        <v>0</v>
      </c>
      <c r="E3662" s="2">
        <v>0</v>
      </c>
      <c r="F3662" s="2">
        <v>0</v>
      </c>
      <c r="G3662" s="2">
        <v>0</v>
      </c>
    </row>
    <row r="3663" spans="1:7" s="65" customFormat="1" x14ac:dyDescent="0.25">
      <c r="A3663" s="65">
        <v>366.00000000000398</v>
      </c>
      <c r="B3663" s="2">
        <v>0</v>
      </c>
      <c r="C3663" s="2">
        <v>0</v>
      </c>
      <c r="D3663" s="2">
        <v>0</v>
      </c>
      <c r="E3663" s="2">
        <v>0</v>
      </c>
      <c r="F3663" s="2">
        <v>0</v>
      </c>
      <c r="G3663" s="2">
        <v>0</v>
      </c>
    </row>
    <row r="3664" spans="1:7" s="65" customFormat="1" x14ac:dyDescent="0.25">
      <c r="A3664" s="65">
        <v>366.100000000004</v>
      </c>
      <c r="B3664" s="2">
        <v>0</v>
      </c>
      <c r="C3664" s="2">
        <v>0</v>
      </c>
      <c r="D3664" s="2">
        <v>0</v>
      </c>
      <c r="E3664" s="2">
        <v>0</v>
      </c>
      <c r="F3664" s="2">
        <v>0</v>
      </c>
      <c r="G3664" s="2">
        <v>0</v>
      </c>
    </row>
    <row r="3665" spans="1:7" s="65" customFormat="1" x14ac:dyDescent="0.25">
      <c r="A3665" s="65">
        <v>366.20000000000402</v>
      </c>
      <c r="B3665" s="2">
        <v>0</v>
      </c>
      <c r="C3665" s="2">
        <v>0</v>
      </c>
      <c r="D3665" s="2">
        <v>0</v>
      </c>
      <c r="E3665" s="2">
        <v>0</v>
      </c>
      <c r="F3665" s="2">
        <v>0</v>
      </c>
      <c r="G3665" s="2">
        <v>0</v>
      </c>
    </row>
    <row r="3666" spans="1:7" s="65" customFormat="1" x14ac:dyDescent="0.25">
      <c r="A3666" s="65">
        <v>366.30000000000399</v>
      </c>
      <c r="B3666" s="2">
        <v>0</v>
      </c>
      <c r="C3666" s="2">
        <v>0</v>
      </c>
      <c r="D3666" s="2">
        <v>0</v>
      </c>
      <c r="E3666" s="2">
        <v>0</v>
      </c>
      <c r="F3666" s="2">
        <v>0</v>
      </c>
      <c r="G3666" s="2">
        <v>0</v>
      </c>
    </row>
    <row r="3667" spans="1:7" s="65" customFormat="1" x14ac:dyDescent="0.25">
      <c r="A3667" s="65">
        <v>366.40000000000401</v>
      </c>
      <c r="B3667" s="2">
        <v>0</v>
      </c>
      <c r="C3667" s="2">
        <v>0</v>
      </c>
      <c r="D3667" s="2">
        <v>0</v>
      </c>
      <c r="E3667" s="2">
        <v>0</v>
      </c>
      <c r="F3667" s="2">
        <v>0</v>
      </c>
      <c r="G3667" s="2">
        <v>0</v>
      </c>
    </row>
    <row r="3668" spans="1:7" s="65" customFormat="1" x14ac:dyDescent="0.25">
      <c r="A3668" s="65">
        <v>366.50000000000398</v>
      </c>
      <c r="B3668" s="2">
        <v>0</v>
      </c>
      <c r="C3668" s="2">
        <v>0</v>
      </c>
      <c r="D3668" s="2">
        <v>0</v>
      </c>
      <c r="E3668" s="2">
        <v>0</v>
      </c>
      <c r="F3668" s="2">
        <v>0</v>
      </c>
      <c r="G3668" s="2">
        <v>0</v>
      </c>
    </row>
    <row r="3669" spans="1:7" s="65" customFormat="1" x14ac:dyDescent="0.25">
      <c r="A3669" s="65">
        <v>366.600000000004</v>
      </c>
      <c r="B3669" s="2">
        <v>0</v>
      </c>
      <c r="C3669" s="2">
        <v>0</v>
      </c>
      <c r="D3669" s="2">
        <v>0</v>
      </c>
      <c r="E3669" s="2">
        <v>0</v>
      </c>
      <c r="F3669" s="2">
        <v>0</v>
      </c>
      <c r="G3669" s="2">
        <v>0</v>
      </c>
    </row>
    <row r="3670" spans="1:7" s="65" customFormat="1" x14ac:dyDescent="0.25">
      <c r="A3670" s="65">
        <v>366.70000000000402</v>
      </c>
      <c r="B3670" s="2">
        <v>0</v>
      </c>
      <c r="C3670" s="2">
        <v>0</v>
      </c>
      <c r="D3670" s="2">
        <v>0</v>
      </c>
      <c r="E3670" s="2">
        <v>0</v>
      </c>
      <c r="F3670" s="2">
        <v>0</v>
      </c>
      <c r="G3670" s="2">
        <v>0</v>
      </c>
    </row>
    <row r="3671" spans="1:7" s="65" customFormat="1" x14ac:dyDescent="0.25">
      <c r="A3671" s="65">
        <v>366.80000000000399</v>
      </c>
      <c r="B3671" s="2">
        <v>0</v>
      </c>
      <c r="C3671" s="2">
        <v>0</v>
      </c>
      <c r="D3671" s="2">
        <v>0</v>
      </c>
      <c r="E3671" s="2">
        <v>0</v>
      </c>
      <c r="F3671" s="2">
        <v>0</v>
      </c>
      <c r="G3671" s="2">
        <v>0</v>
      </c>
    </row>
    <row r="3672" spans="1:7" s="65" customFormat="1" x14ac:dyDescent="0.25">
      <c r="A3672" s="65">
        <v>366.90000000000401</v>
      </c>
      <c r="B3672" s="2">
        <v>0</v>
      </c>
      <c r="C3672" s="2">
        <v>0</v>
      </c>
      <c r="D3672" s="2">
        <v>0</v>
      </c>
      <c r="E3672" s="2">
        <v>0</v>
      </c>
      <c r="F3672" s="2">
        <v>0</v>
      </c>
      <c r="G3672" s="2">
        <v>0</v>
      </c>
    </row>
    <row r="3673" spans="1:7" s="65" customFormat="1" x14ac:dyDescent="0.25">
      <c r="A3673" s="65">
        <v>367.00000000000398</v>
      </c>
      <c r="B3673" s="2">
        <v>0</v>
      </c>
      <c r="C3673" s="2">
        <v>0</v>
      </c>
      <c r="D3673" s="2">
        <v>0</v>
      </c>
      <c r="E3673" s="2">
        <v>0</v>
      </c>
      <c r="F3673" s="2">
        <v>0</v>
      </c>
      <c r="G3673" s="2">
        <v>0</v>
      </c>
    </row>
    <row r="3674" spans="1:7" s="65" customFormat="1" x14ac:dyDescent="0.25">
      <c r="A3674" s="65">
        <v>367.100000000004</v>
      </c>
      <c r="B3674" s="2">
        <v>0</v>
      </c>
      <c r="C3674" s="2">
        <v>0</v>
      </c>
      <c r="D3674" s="2">
        <v>0</v>
      </c>
      <c r="E3674" s="2">
        <v>0</v>
      </c>
      <c r="F3674" s="2">
        <v>0</v>
      </c>
      <c r="G3674" s="2">
        <v>0</v>
      </c>
    </row>
    <row r="3675" spans="1:7" s="65" customFormat="1" x14ac:dyDescent="0.25">
      <c r="A3675" s="65">
        <v>367.20000000000402</v>
      </c>
      <c r="B3675" s="2">
        <v>0</v>
      </c>
      <c r="C3675" s="2">
        <v>0</v>
      </c>
      <c r="D3675" s="2">
        <v>0</v>
      </c>
      <c r="E3675" s="2">
        <v>0</v>
      </c>
      <c r="F3675" s="2">
        <v>0</v>
      </c>
      <c r="G3675" s="2">
        <v>0</v>
      </c>
    </row>
    <row r="3676" spans="1:7" s="65" customFormat="1" x14ac:dyDescent="0.25">
      <c r="A3676" s="65">
        <v>367.30000000000399</v>
      </c>
      <c r="B3676" s="2">
        <v>0</v>
      </c>
      <c r="C3676" s="2">
        <v>0</v>
      </c>
      <c r="D3676" s="2">
        <v>0</v>
      </c>
      <c r="E3676" s="2">
        <v>0</v>
      </c>
      <c r="F3676" s="2">
        <v>0</v>
      </c>
      <c r="G3676" s="2">
        <v>0</v>
      </c>
    </row>
    <row r="3677" spans="1:7" s="65" customFormat="1" x14ac:dyDescent="0.25">
      <c r="A3677" s="65">
        <v>367.40000000000401</v>
      </c>
      <c r="B3677" s="2">
        <v>0</v>
      </c>
      <c r="C3677" s="2">
        <v>0</v>
      </c>
      <c r="D3677" s="2">
        <v>0</v>
      </c>
      <c r="E3677" s="2">
        <v>0</v>
      </c>
      <c r="F3677" s="2">
        <v>0</v>
      </c>
      <c r="G3677" s="2">
        <v>0</v>
      </c>
    </row>
    <row r="3678" spans="1:7" s="65" customFormat="1" x14ac:dyDescent="0.25">
      <c r="A3678" s="65">
        <v>367.50000000000398</v>
      </c>
      <c r="B3678" s="2">
        <v>0</v>
      </c>
      <c r="C3678" s="2">
        <v>0</v>
      </c>
      <c r="D3678" s="2">
        <v>0</v>
      </c>
      <c r="E3678" s="2">
        <v>0</v>
      </c>
      <c r="F3678" s="2">
        <v>0</v>
      </c>
      <c r="G3678" s="2">
        <v>0</v>
      </c>
    </row>
    <row r="3679" spans="1:7" s="65" customFormat="1" x14ac:dyDescent="0.25">
      <c r="A3679" s="65">
        <v>367.600000000004</v>
      </c>
      <c r="B3679" s="2">
        <v>0</v>
      </c>
      <c r="C3679" s="2">
        <v>0</v>
      </c>
      <c r="D3679" s="2">
        <v>0</v>
      </c>
      <c r="E3679" s="2">
        <v>0</v>
      </c>
      <c r="F3679" s="2">
        <v>0</v>
      </c>
      <c r="G3679" s="2">
        <v>0</v>
      </c>
    </row>
    <row r="3680" spans="1:7" s="65" customFormat="1" x14ac:dyDescent="0.25">
      <c r="A3680" s="65">
        <v>367.70000000000402</v>
      </c>
      <c r="B3680" s="2">
        <v>0</v>
      </c>
      <c r="C3680" s="2">
        <v>0</v>
      </c>
      <c r="D3680" s="2">
        <v>0</v>
      </c>
      <c r="E3680" s="2">
        <v>0</v>
      </c>
      <c r="F3680" s="2">
        <v>0</v>
      </c>
      <c r="G3680" s="2">
        <v>0</v>
      </c>
    </row>
    <row r="3681" spans="1:7" s="65" customFormat="1" x14ac:dyDescent="0.25">
      <c r="A3681" s="65">
        <v>367.80000000000399</v>
      </c>
      <c r="B3681" s="2">
        <v>0</v>
      </c>
      <c r="C3681" s="2">
        <v>0</v>
      </c>
      <c r="D3681" s="2">
        <v>0</v>
      </c>
      <c r="E3681" s="2">
        <v>0</v>
      </c>
      <c r="F3681" s="2">
        <v>0</v>
      </c>
      <c r="G3681" s="2">
        <v>0</v>
      </c>
    </row>
    <row r="3682" spans="1:7" s="65" customFormat="1" x14ac:dyDescent="0.25">
      <c r="A3682" s="65">
        <v>367.90000000000401</v>
      </c>
      <c r="B3682" s="2">
        <v>0</v>
      </c>
      <c r="C3682" s="2">
        <v>0</v>
      </c>
      <c r="D3682" s="2">
        <v>0</v>
      </c>
      <c r="E3682" s="2">
        <v>0</v>
      </c>
      <c r="F3682" s="2">
        <v>0</v>
      </c>
      <c r="G3682" s="2">
        <v>0</v>
      </c>
    </row>
    <row r="3683" spans="1:7" s="65" customFormat="1" x14ac:dyDescent="0.25">
      <c r="A3683" s="65">
        <v>368.00000000000398</v>
      </c>
      <c r="B3683" s="2">
        <v>0</v>
      </c>
      <c r="C3683" s="2">
        <v>0</v>
      </c>
      <c r="D3683" s="2">
        <v>0</v>
      </c>
      <c r="E3683" s="2">
        <v>0</v>
      </c>
      <c r="F3683" s="2">
        <v>0</v>
      </c>
      <c r="G3683" s="2">
        <v>0</v>
      </c>
    </row>
    <row r="3684" spans="1:7" s="65" customFormat="1" x14ac:dyDescent="0.25">
      <c r="A3684" s="65">
        <v>368.100000000004</v>
      </c>
      <c r="B3684" s="2">
        <v>0</v>
      </c>
      <c r="C3684" s="2">
        <v>0</v>
      </c>
      <c r="D3684" s="2">
        <v>0</v>
      </c>
      <c r="E3684" s="2">
        <v>0</v>
      </c>
      <c r="F3684" s="2">
        <v>0</v>
      </c>
      <c r="G3684" s="2">
        <v>0</v>
      </c>
    </row>
    <row r="3685" spans="1:7" s="65" customFormat="1" x14ac:dyDescent="0.25">
      <c r="A3685" s="65">
        <v>368.20000000000402</v>
      </c>
      <c r="B3685" s="2">
        <v>0</v>
      </c>
      <c r="C3685" s="2">
        <v>0</v>
      </c>
      <c r="D3685" s="2">
        <v>0</v>
      </c>
      <c r="E3685" s="2">
        <v>0</v>
      </c>
      <c r="F3685" s="2">
        <v>0</v>
      </c>
      <c r="G3685" s="2">
        <v>0</v>
      </c>
    </row>
    <row r="3686" spans="1:7" s="65" customFormat="1" x14ac:dyDescent="0.25">
      <c r="A3686" s="65">
        <v>368.30000000000399</v>
      </c>
      <c r="B3686" s="2">
        <v>0</v>
      </c>
      <c r="C3686" s="2">
        <v>0</v>
      </c>
      <c r="D3686" s="2">
        <v>0</v>
      </c>
      <c r="E3686" s="2">
        <v>0</v>
      </c>
      <c r="F3686" s="2">
        <v>0</v>
      </c>
      <c r="G3686" s="2">
        <v>0</v>
      </c>
    </row>
    <row r="3687" spans="1:7" s="65" customFormat="1" x14ac:dyDescent="0.25">
      <c r="A3687" s="65">
        <v>368.40000000000401</v>
      </c>
      <c r="B3687" s="2">
        <v>0</v>
      </c>
      <c r="C3687" s="2">
        <v>0</v>
      </c>
      <c r="D3687" s="2">
        <v>0</v>
      </c>
      <c r="E3687" s="2">
        <v>0</v>
      </c>
      <c r="F3687" s="2">
        <v>0</v>
      </c>
      <c r="G3687" s="2">
        <v>0</v>
      </c>
    </row>
    <row r="3688" spans="1:7" s="65" customFormat="1" x14ac:dyDescent="0.25">
      <c r="A3688" s="65">
        <v>368.50000000000398</v>
      </c>
      <c r="B3688" s="2">
        <v>0</v>
      </c>
      <c r="C3688" s="2">
        <v>0</v>
      </c>
      <c r="D3688" s="2">
        <v>0</v>
      </c>
      <c r="E3688" s="2">
        <v>0</v>
      </c>
      <c r="F3688" s="2">
        <v>0</v>
      </c>
      <c r="G3688" s="2">
        <v>0</v>
      </c>
    </row>
    <row r="3689" spans="1:7" s="65" customFormat="1" x14ac:dyDescent="0.25">
      <c r="A3689" s="65">
        <v>368.600000000004</v>
      </c>
      <c r="B3689" s="2">
        <v>0</v>
      </c>
      <c r="C3689" s="2">
        <v>0</v>
      </c>
      <c r="D3689" s="2">
        <v>0</v>
      </c>
      <c r="E3689" s="2">
        <v>0</v>
      </c>
      <c r="F3689" s="2">
        <v>0</v>
      </c>
      <c r="G3689" s="2">
        <v>0</v>
      </c>
    </row>
    <row r="3690" spans="1:7" s="65" customFormat="1" x14ac:dyDescent="0.25">
      <c r="A3690" s="65">
        <v>368.70000000000402</v>
      </c>
      <c r="B3690" s="2">
        <v>0</v>
      </c>
      <c r="C3690" s="2">
        <v>0</v>
      </c>
      <c r="D3690" s="2">
        <v>0</v>
      </c>
      <c r="E3690" s="2">
        <v>0</v>
      </c>
      <c r="F3690" s="2">
        <v>0</v>
      </c>
      <c r="G3690" s="2">
        <v>0</v>
      </c>
    </row>
    <row r="3691" spans="1:7" s="65" customFormat="1" x14ac:dyDescent="0.25">
      <c r="A3691" s="65">
        <v>368.80000000000399</v>
      </c>
      <c r="B3691" s="2">
        <v>0</v>
      </c>
      <c r="C3691" s="2">
        <v>0</v>
      </c>
      <c r="D3691" s="2">
        <v>0</v>
      </c>
      <c r="E3691" s="2">
        <v>0</v>
      </c>
      <c r="F3691" s="2">
        <v>0</v>
      </c>
      <c r="G3691" s="2">
        <v>0</v>
      </c>
    </row>
    <row r="3692" spans="1:7" s="65" customFormat="1" x14ac:dyDescent="0.25">
      <c r="A3692" s="65">
        <v>368.90000000000401</v>
      </c>
      <c r="B3692" s="2">
        <v>0</v>
      </c>
      <c r="C3692" s="2">
        <v>0</v>
      </c>
      <c r="D3692" s="2">
        <v>0</v>
      </c>
      <c r="E3692" s="2">
        <v>0</v>
      </c>
      <c r="F3692" s="2">
        <v>0</v>
      </c>
      <c r="G3692" s="2">
        <v>0</v>
      </c>
    </row>
    <row r="3693" spans="1:7" s="65" customFormat="1" x14ac:dyDescent="0.25">
      <c r="A3693" s="65">
        <v>369.00000000000398</v>
      </c>
      <c r="B3693" s="2">
        <v>0</v>
      </c>
      <c r="C3693" s="2">
        <v>0</v>
      </c>
      <c r="D3693" s="2">
        <v>0</v>
      </c>
      <c r="E3693" s="2">
        <v>0</v>
      </c>
      <c r="F3693" s="2">
        <v>0</v>
      </c>
      <c r="G3693" s="2">
        <v>0</v>
      </c>
    </row>
    <row r="3694" spans="1:7" s="65" customFormat="1" x14ac:dyDescent="0.25">
      <c r="A3694" s="65">
        <v>369.100000000004</v>
      </c>
      <c r="B3694" s="2">
        <v>0</v>
      </c>
      <c r="C3694" s="2">
        <v>0</v>
      </c>
      <c r="D3694" s="2">
        <v>0</v>
      </c>
      <c r="E3694" s="2">
        <v>0</v>
      </c>
      <c r="F3694" s="2">
        <v>0</v>
      </c>
      <c r="G3694" s="2">
        <v>0</v>
      </c>
    </row>
    <row r="3695" spans="1:7" s="65" customFormat="1" x14ac:dyDescent="0.25">
      <c r="A3695" s="65">
        <v>369.20000000000402</v>
      </c>
      <c r="B3695" s="2">
        <v>0</v>
      </c>
      <c r="C3695" s="2">
        <v>0</v>
      </c>
      <c r="D3695" s="2">
        <v>0</v>
      </c>
      <c r="E3695" s="2">
        <v>0</v>
      </c>
      <c r="F3695" s="2">
        <v>0</v>
      </c>
      <c r="G3695" s="2">
        <v>0</v>
      </c>
    </row>
    <row r="3696" spans="1:7" s="65" customFormat="1" x14ac:dyDescent="0.25">
      <c r="A3696" s="65">
        <v>369.30000000000399</v>
      </c>
      <c r="B3696" s="2">
        <v>0</v>
      </c>
      <c r="C3696" s="2">
        <v>0</v>
      </c>
      <c r="D3696" s="2">
        <v>0</v>
      </c>
      <c r="E3696" s="2">
        <v>0</v>
      </c>
      <c r="F3696" s="2">
        <v>0</v>
      </c>
      <c r="G3696" s="2">
        <v>0</v>
      </c>
    </row>
    <row r="3697" spans="1:7" s="65" customFormat="1" x14ac:dyDescent="0.25">
      <c r="A3697" s="65">
        <v>369.40000000000401</v>
      </c>
      <c r="B3697" s="2">
        <v>0</v>
      </c>
      <c r="C3697" s="2">
        <v>0</v>
      </c>
      <c r="D3697" s="2">
        <v>0</v>
      </c>
      <c r="E3697" s="2">
        <v>0</v>
      </c>
      <c r="F3697" s="2">
        <v>0</v>
      </c>
      <c r="G3697" s="2">
        <v>0</v>
      </c>
    </row>
    <row r="3698" spans="1:7" s="65" customFormat="1" x14ac:dyDescent="0.25">
      <c r="A3698" s="65">
        <v>369.50000000000398</v>
      </c>
      <c r="B3698" s="2">
        <v>0</v>
      </c>
      <c r="C3698" s="2">
        <v>0</v>
      </c>
      <c r="D3698" s="2">
        <v>0</v>
      </c>
      <c r="E3698" s="2">
        <v>0</v>
      </c>
      <c r="F3698" s="2">
        <v>0</v>
      </c>
      <c r="G3698" s="2">
        <v>0</v>
      </c>
    </row>
    <row r="3699" spans="1:7" s="65" customFormat="1" x14ac:dyDescent="0.25">
      <c r="A3699" s="65">
        <v>369.600000000004</v>
      </c>
      <c r="B3699" s="2">
        <v>0</v>
      </c>
      <c r="C3699" s="2">
        <v>0</v>
      </c>
      <c r="D3699" s="2">
        <v>0</v>
      </c>
      <c r="E3699" s="2">
        <v>0</v>
      </c>
      <c r="F3699" s="2">
        <v>0</v>
      </c>
      <c r="G3699" s="2">
        <v>0</v>
      </c>
    </row>
    <row r="3700" spans="1:7" s="65" customFormat="1" x14ac:dyDescent="0.25">
      <c r="A3700" s="65">
        <v>369.70000000000402</v>
      </c>
      <c r="B3700" s="2">
        <v>0</v>
      </c>
      <c r="C3700" s="2">
        <v>0</v>
      </c>
      <c r="D3700" s="2">
        <v>0</v>
      </c>
      <c r="E3700" s="2">
        <v>0</v>
      </c>
      <c r="F3700" s="2">
        <v>0</v>
      </c>
      <c r="G3700" s="2">
        <v>0</v>
      </c>
    </row>
    <row r="3701" spans="1:7" s="65" customFormat="1" x14ac:dyDescent="0.25">
      <c r="A3701" s="65">
        <v>369.80000000000399</v>
      </c>
      <c r="B3701" s="2">
        <v>0</v>
      </c>
      <c r="C3701" s="2">
        <v>0</v>
      </c>
      <c r="D3701" s="2">
        <v>0</v>
      </c>
      <c r="E3701" s="2">
        <v>0</v>
      </c>
      <c r="F3701" s="2">
        <v>0</v>
      </c>
      <c r="G3701" s="2">
        <v>0</v>
      </c>
    </row>
    <row r="3702" spans="1:7" s="65" customFormat="1" x14ac:dyDescent="0.25">
      <c r="A3702" s="65">
        <v>369.90000000000401</v>
      </c>
      <c r="B3702" s="2">
        <v>0</v>
      </c>
      <c r="C3702" s="2">
        <v>0</v>
      </c>
      <c r="D3702" s="2">
        <v>0</v>
      </c>
      <c r="E3702" s="2">
        <v>0</v>
      </c>
      <c r="F3702" s="2">
        <v>0</v>
      </c>
      <c r="G3702" s="2">
        <v>0</v>
      </c>
    </row>
    <row r="3703" spans="1:7" s="65" customFormat="1" x14ac:dyDescent="0.25">
      <c r="A3703" s="65">
        <v>370.00000000000398</v>
      </c>
      <c r="B3703" s="2">
        <v>0</v>
      </c>
      <c r="C3703" s="2">
        <v>0</v>
      </c>
      <c r="D3703" s="2">
        <v>0</v>
      </c>
      <c r="E3703" s="2">
        <v>0</v>
      </c>
      <c r="F3703" s="2">
        <v>0</v>
      </c>
      <c r="G3703" s="2">
        <v>0</v>
      </c>
    </row>
    <row r="3704" spans="1:7" s="65" customFormat="1" x14ac:dyDescent="0.25">
      <c r="A3704" s="65">
        <v>370.100000000004</v>
      </c>
      <c r="B3704" s="2">
        <v>0</v>
      </c>
      <c r="C3704" s="2">
        <v>0</v>
      </c>
      <c r="D3704" s="2">
        <v>0</v>
      </c>
      <c r="E3704" s="2">
        <v>0</v>
      </c>
      <c r="F3704" s="2">
        <v>0</v>
      </c>
      <c r="G3704" s="2">
        <v>0</v>
      </c>
    </row>
    <row r="3705" spans="1:7" s="65" customFormat="1" x14ac:dyDescent="0.25">
      <c r="A3705" s="65">
        <v>370.20000000000402</v>
      </c>
      <c r="B3705" s="2">
        <v>0</v>
      </c>
      <c r="C3705" s="2">
        <v>0</v>
      </c>
      <c r="D3705" s="2">
        <v>0</v>
      </c>
      <c r="E3705" s="2">
        <v>0</v>
      </c>
      <c r="F3705" s="2">
        <v>0</v>
      </c>
      <c r="G3705" s="2">
        <v>0</v>
      </c>
    </row>
    <row r="3706" spans="1:7" s="65" customFormat="1" x14ac:dyDescent="0.25">
      <c r="A3706" s="65">
        <v>370.30000000000399</v>
      </c>
      <c r="B3706" s="2">
        <v>0</v>
      </c>
      <c r="C3706" s="2">
        <v>0</v>
      </c>
      <c r="D3706" s="2">
        <v>0</v>
      </c>
      <c r="E3706" s="2">
        <v>0</v>
      </c>
      <c r="F3706" s="2">
        <v>0</v>
      </c>
      <c r="G3706" s="2">
        <v>0</v>
      </c>
    </row>
    <row r="3707" spans="1:7" s="65" customFormat="1" x14ac:dyDescent="0.25">
      <c r="A3707" s="65">
        <v>370.40000000000401</v>
      </c>
      <c r="B3707" s="2">
        <v>0</v>
      </c>
      <c r="C3707" s="2">
        <v>0</v>
      </c>
      <c r="D3707" s="2">
        <v>0</v>
      </c>
      <c r="E3707" s="2">
        <v>0</v>
      </c>
      <c r="F3707" s="2">
        <v>0</v>
      </c>
      <c r="G3707" s="2">
        <v>0</v>
      </c>
    </row>
    <row r="3708" spans="1:7" s="65" customFormat="1" x14ac:dyDescent="0.25">
      <c r="A3708" s="65">
        <v>370.50000000000398</v>
      </c>
      <c r="B3708" s="2">
        <v>0</v>
      </c>
      <c r="C3708" s="2">
        <v>0</v>
      </c>
      <c r="D3708" s="2">
        <v>0</v>
      </c>
      <c r="E3708" s="2">
        <v>0</v>
      </c>
      <c r="F3708" s="2">
        <v>0</v>
      </c>
      <c r="G3708" s="2">
        <v>0</v>
      </c>
    </row>
    <row r="3709" spans="1:7" s="65" customFormat="1" x14ac:dyDescent="0.25">
      <c r="A3709" s="65">
        <v>370.600000000004</v>
      </c>
      <c r="B3709" s="2">
        <v>0</v>
      </c>
      <c r="C3709" s="2">
        <v>0</v>
      </c>
      <c r="D3709" s="2">
        <v>0</v>
      </c>
      <c r="E3709" s="2">
        <v>0</v>
      </c>
      <c r="F3709" s="2">
        <v>0</v>
      </c>
      <c r="G3709" s="2">
        <v>0</v>
      </c>
    </row>
    <row r="3710" spans="1:7" s="65" customFormat="1" x14ac:dyDescent="0.25">
      <c r="A3710" s="65">
        <v>370.70000000000402</v>
      </c>
      <c r="B3710" s="2">
        <v>0</v>
      </c>
      <c r="C3710" s="2">
        <v>0</v>
      </c>
      <c r="D3710" s="2">
        <v>0</v>
      </c>
      <c r="E3710" s="2">
        <v>0</v>
      </c>
      <c r="F3710" s="2">
        <v>0</v>
      </c>
      <c r="G3710" s="2">
        <v>0</v>
      </c>
    </row>
    <row r="3711" spans="1:7" s="65" customFormat="1" x14ac:dyDescent="0.25">
      <c r="A3711" s="65">
        <v>370.80000000000399</v>
      </c>
      <c r="B3711" s="2">
        <v>0</v>
      </c>
      <c r="C3711" s="2">
        <v>0</v>
      </c>
      <c r="D3711" s="2">
        <v>0</v>
      </c>
      <c r="E3711" s="2">
        <v>0</v>
      </c>
      <c r="F3711" s="2">
        <v>0</v>
      </c>
      <c r="G3711" s="2">
        <v>0</v>
      </c>
    </row>
    <row r="3712" spans="1:7" s="65" customFormat="1" x14ac:dyDescent="0.25">
      <c r="A3712" s="65">
        <v>370.90000000000401</v>
      </c>
      <c r="B3712" s="2">
        <v>0</v>
      </c>
      <c r="C3712" s="2">
        <v>0</v>
      </c>
      <c r="D3712" s="2">
        <v>0</v>
      </c>
      <c r="E3712" s="2">
        <v>0</v>
      </c>
      <c r="F3712" s="2">
        <v>0</v>
      </c>
      <c r="G3712" s="2">
        <v>0</v>
      </c>
    </row>
    <row r="3713" spans="1:7" s="65" customFormat="1" x14ac:dyDescent="0.25">
      <c r="A3713" s="65">
        <v>371.00000000000398</v>
      </c>
      <c r="B3713" s="2">
        <v>0</v>
      </c>
      <c r="C3713" s="2">
        <v>0</v>
      </c>
      <c r="D3713" s="2">
        <v>0</v>
      </c>
      <c r="E3713" s="2">
        <v>0</v>
      </c>
      <c r="F3713" s="2">
        <v>0</v>
      </c>
      <c r="G3713" s="2">
        <v>0</v>
      </c>
    </row>
    <row r="3714" spans="1:7" s="65" customFormat="1" x14ac:dyDescent="0.25">
      <c r="A3714" s="65">
        <v>371.100000000004</v>
      </c>
      <c r="B3714" s="2">
        <v>0</v>
      </c>
      <c r="C3714" s="2">
        <v>0</v>
      </c>
      <c r="D3714" s="2">
        <v>0</v>
      </c>
      <c r="E3714" s="2">
        <v>0</v>
      </c>
      <c r="F3714" s="2">
        <v>0</v>
      </c>
      <c r="G3714" s="2">
        <v>0</v>
      </c>
    </row>
    <row r="3715" spans="1:7" s="65" customFormat="1" x14ac:dyDescent="0.25">
      <c r="A3715" s="65">
        <v>371.20000000000402</v>
      </c>
      <c r="B3715" s="2">
        <v>0</v>
      </c>
      <c r="C3715" s="2">
        <v>0</v>
      </c>
      <c r="D3715" s="2">
        <v>0</v>
      </c>
      <c r="E3715" s="2">
        <v>0</v>
      </c>
      <c r="F3715" s="2">
        <v>0</v>
      </c>
      <c r="G3715" s="2">
        <v>0</v>
      </c>
    </row>
    <row r="3716" spans="1:7" s="65" customFormat="1" x14ac:dyDescent="0.25">
      <c r="A3716" s="65">
        <v>371.30000000000399</v>
      </c>
      <c r="B3716" s="2">
        <v>0</v>
      </c>
      <c r="C3716" s="2">
        <v>0</v>
      </c>
      <c r="D3716" s="2">
        <v>0</v>
      </c>
      <c r="E3716" s="2">
        <v>0</v>
      </c>
      <c r="F3716" s="2">
        <v>0</v>
      </c>
      <c r="G3716" s="2">
        <v>0</v>
      </c>
    </row>
    <row r="3717" spans="1:7" s="65" customFormat="1" x14ac:dyDescent="0.25">
      <c r="A3717" s="65">
        <v>371.40000000000401</v>
      </c>
      <c r="B3717" s="2">
        <v>0</v>
      </c>
      <c r="C3717" s="2">
        <v>0</v>
      </c>
      <c r="D3717" s="2">
        <v>0</v>
      </c>
      <c r="E3717" s="2">
        <v>0</v>
      </c>
      <c r="F3717" s="2">
        <v>0</v>
      </c>
      <c r="G3717" s="2">
        <v>0</v>
      </c>
    </row>
    <row r="3718" spans="1:7" s="65" customFormat="1" x14ac:dyDescent="0.25">
      <c r="A3718" s="65">
        <v>371.50000000000398</v>
      </c>
      <c r="B3718" s="2">
        <v>0</v>
      </c>
      <c r="C3718" s="2">
        <v>0</v>
      </c>
      <c r="D3718" s="2">
        <v>0</v>
      </c>
      <c r="E3718" s="2">
        <v>0</v>
      </c>
      <c r="F3718" s="2">
        <v>0</v>
      </c>
      <c r="G3718" s="2">
        <v>0</v>
      </c>
    </row>
    <row r="3719" spans="1:7" s="65" customFormat="1" x14ac:dyDescent="0.25">
      <c r="A3719" s="65">
        <v>371.600000000004</v>
      </c>
      <c r="B3719" s="2">
        <v>0</v>
      </c>
      <c r="C3719" s="2">
        <v>0</v>
      </c>
      <c r="D3719" s="2">
        <v>0</v>
      </c>
      <c r="E3719" s="2">
        <v>0</v>
      </c>
      <c r="F3719" s="2">
        <v>0</v>
      </c>
      <c r="G3719" s="2">
        <v>0</v>
      </c>
    </row>
    <row r="3720" spans="1:7" s="65" customFormat="1" x14ac:dyDescent="0.25">
      <c r="A3720" s="65">
        <v>371.70000000000402</v>
      </c>
      <c r="B3720" s="2">
        <v>0</v>
      </c>
      <c r="C3720" s="2">
        <v>0</v>
      </c>
      <c r="D3720" s="2">
        <v>0</v>
      </c>
      <c r="E3720" s="2">
        <v>0</v>
      </c>
      <c r="F3720" s="2">
        <v>0</v>
      </c>
      <c r="G3720" s="2">
        <v>0</v>
      </c>
    </row>
    <row r="3721" spans="1:7" s="65" customFormat="1" x14ac:dyDescent="0.25">
      <c r="A3721" s="65">
        <v>371.80000000000399</v>
      </c>
      <c r="B3721" s="2">
        <v>0</v>
      </c>
      <c r="C3721" s="2">
        <v>0</v>
      </c>
      <c r="D3721" s="2">
        <v>0</v>
      </c>
      <c r="E3721" s="2">
        <v>0</v>
      </c>
      <c r="F3721" s="2">
        <v>0</v>
      </c>
      <c r="G3721" s="2">
        <v>0</v>
      </c>
    </row>
    <row r="3722" spans="1:7" s="65" customFormat="1" x14ac:dyDescent="0.25">
      <c r="A3722" s="65">
        <v>371.90000000000401</v>
      </c>
      <c r="B3722" s="2">
        <v>0</v>
      </c>
      <c r="C3722" s="2">
        <v>0</v>
      </c>
      <c r="D3722" s="2">
        <v>0</v>
      </c>
      <c r="E3722" s="2">
        <v>0</v>
      </c>
      <c r="F3722" s="2">
        <v>0</v>
      </c>
      <c r="G3722" s="2">
        <v>0</v>
      </c>
    </row>
    <row r="3723" spans="1:7" s="65" customFormat="1" x14ac:dyDescent="0.25">
      <c r="A3723" s="65">
        <v>372.00000000000398</v>
      </c>
      <c r="B3723" s="2">
        <v>0</v>
      </c>
      <c r="C3723" s="2">
        <v>0</v>
      </c>
      <c r="D3723" s="2">
        <v>0</v>
      </c>
      <c r="E3723" s="2">
        <v>0</v>
      </c>
      <c r="F3723" s="2">
        <v>0</v>
      </c>
      <c r="G3723" s="2">
        <v>0</v>
      </c>
    </row>
    <row r="3724" spans="1:7" s="65" customFormat="1" x14ac:dyDescent="0.25">
      <c r="A3724" s="65">
        <v>372.100000000004</v>
      </c>
      <c r="B3724" s="2">
        <v>0</v>
      </c>
      <c r="C3724" s="2">
        <v>0</v>
      </c>
      <c r="D3724" s="2">
        <v>0</v>
      </c>
      <c r="E3724" s="2">
        <v>0</v>
      </c>
      <c r="F3724" s="2">
        <v>0</v>
      </c>
      <c r="G3724" s="2">
        <v>0</v>
      </c>
    </row>
    <row r="3725" spans="1:7" s="65" customFormat="1" x14ac:dyDescent="0.25">
      <c r="A3725" s="65">
        <v>372.20000000000402</v>
      </c>
      <c r="B3725" s="2">
        <v>0</v>
      </c>
      <c r="C3725" s="2">
        <v>0</v>
      </c>
      <c r="D3725" s="2">
        <v>0</v>
      </c>
      <c r="E3725" s="2">
        <v>0</v>
      </c>
      <c r="F3725" s="2">
        <v>0</v>
      </c>
      <c r="G3725" s="2">
        <v>0</v>
      </c>
    </row>
    <row r="3726" spans="1:7" s="65" customFormat="1" x14ac:dyDescent="0.25">
      <c r="A3726" s="65">
        <v>372.30000000000399</v>
      </c>
      <c r="B3726" s="2">
        <v>0</v>
      </c>
      <c r="C3726" s="2">
        <v>0</v>
      </c>
      <c r="D3726" s="2">
        <v>0</v>
      </c>
      <c r="E3726" s="2">
        <v>0</v>
      </c>
      <c r="F3726" s="2">
        <v>0</v>
      </c>
      <c r="G3726" s="2">
        <v>0</v>
      </c>
    </row>
    <row r="3727" spans="1:7" s="65" customFormat="1" x14ac:dyDescent="0.25">
      <c r="A3727" s="65">
        <v>372.40000000000401</v>
      </c>
      <c r="B3727" s="2">
        <v>0</v>
      </c>
      <c r="C3727" s="2">
        <v>0</v>
      </c>
      <c r="D3727" s="2">
        <v>0</v>
      </c>
      <c r="E3727" s="2">
        <v>0</v>
      </c>
      <c r="F3727" s="2">
        <v>0</v>
      </c>
      <c r="G3727" s="2">
        <v>0</v>
      </c>
    </row>
    <row r="3728" spans="1:7" s="65" customFormat="1" x14ac:dyDescent="0.25">
      <c r="A3728" s="65">
        <v>372.50000000000398</v>
      </c>
      <c r="B3728" s="2">
        <v>0</v>
      </c>
      <c r="C3728" s="2">
        <v>0</v>
      </c>
      <c r="D3728" s="2">
        <v>0</v>
      </c>
      <c r="E3728" s="2">
        <v>0</v>
      </c>
      <c r="F3728" s="2">
        <v>0</v>
      </c>
      <c r="G3728" s="2">
        <v>0</v>
      </c>
    </row>
    <row r="3729" spans="1:7" s="65" customFormat="1" x14ac:dyDescent="0.25">
      <c r="A3729" s="65">
        <v>372.600000000004</v>
      </c>
      <c r="B3729" s="2">
        <v>0</v>
      </c>
      <c r="C3729" s="2">
        <v>0</v>
      </c>
      <c r="D3729" s="2">
        <v>0</v>
      </c>
      <c r="E3729" s="2">
        <v>0</v>
      </c>
      <c r="F3729" s="2">
        <v>0</v>
      </c>
      <c r="G3729" s="2">
        <v>0</v>
      </c>
    </row>
    <row r="3730" spans="1:7" s="65" customFormat="1" x14ac:dyDescent="0.25">
      <c r="A3730" s="65">
        <v>372.70000000000402</v>
      </c>
      <c r="B3730" s="2">
        <v>0</v>
      </c>
      <c r="C3730" s="2">
        <v>0</v>
      </c>
      <c r="D3730" s="2">
        <v>0</v>
      </c>
      <c r="E3730" s="2">
        <v>0</v>
      </c>
      <c r="F3730" s="2">
        <v>0</v>
      </c>
      <c r="G3730" s="2">
        <v>0</v>
      </c>
    </row>
    <row r="3731" spans="1:7" s="65" customFormat="1" x14ac:dyDescent="0.25">
      <c r="A3731" s="65">
        <v>372.80000000000399</v>
      </c>
      <c r="B3731" s="2">
        <v>0</v>
      </c>
      <c r="C3731" s="2">
        <v>0</v>
      </c>
      <c r="D3731" s="2">
        <v>0</v>
      </c>
      <c r="E3731" s="2">
        <v>0</v>
      </c>
      <c r="F3731" s="2">
        <v>0</v>
      </c>
      <c r="G3731" s="2">
        <v>0</v>
      </c>
    </row>
    <row r="3732" spans="1:7" s="65" customFormat="1" x14ac:dyDescent="0.25">
      <c r="A3732" s="65">
        <v>372.90000000000401</v>
      </c>
      <c r="B3732" s="2">
        <v>0</v>
      </c>
      <c r="C3732" s="2">
        <v>0</v>
      </c>
      <c r="D3732" s="2">
        <v>0</v>
      </c>
      <c r="E3732" s="2">
        <v>0</v>
      </c>
      <c r="F3732" s="2">
        <v>0</v>
      </c>
      <c r="G3732" s="2">
        <v>0</v>
      </c>
    </row>
    <row r="3733" spans="1:7" s="65" customFormat="1" x14ac:dyDescent="0.25">
      <c r="A3733" s="65">
        <v>373.00000000000398</v>
      </c>
      <c r="B3733" s="2">
        <v>0</v>
      </c>
      <c r="C3733" s="2">
        <v>0</v>
      </c>
      <c r="D3733" s="2">
        <v>0</v>
      </c>
      <c r="E3733" s="2">
        <v>0</v>
      </c>
      <c r="F3733" s="2">
        <v>0</v>
      </c>
      <c r="G3733" s="2">
        <v>0</v>
      </c>
    </row>
    <row r="3734" spans="1:7" s="65" customFormat="1" x14ac:dyDescent="0.25">
      <c r="A3734" s="65">
        <v>373.100000000004</v>
      </c>
      <c r="B3734" s="2">
        <v>0</v>
      </c>
      <c r="C3734" s="2">
        <v>0</v>
      </c>
      <c r="D3734" s="2">
        <v>0</v>
      </c>
      <c r="E3734" s="2">
        <v>0</v>
      </c>
      <c r="F3734" s="2">
        <v>0</v>
      </c>
      <c r="G3734" s="2">
        <v>0</v>
      </c>
    </row>
    <row r="3735" spans="1:7" s="65" customFormat="1" x14ac:dyDescent="0.25">
      <c r="A3735" s="65">
        <v>373.20000000000402</v>
      </c>
      <c r="B3735" s="2">
        <v>0</v>
      </c>
      <c r="C3735" s="2">
        <v>0</v>
      </c>
      <c r="D3735" s="2">
        <v>0</v>
      </c>
      <c r="E3735" s="2">
        <v>0</v>
      </c>
      <c r="F3735" s="2">
        <v>0</v>
      </c>
      <c r="G3735" s="2">
        <v>0</v>
      </c>
    </row>
    <row r="3736" spans="1:7" s="65" customFormat="1" x14ac:dyDescent="0.25">
      <c r="A3736" s="65">
        <v>373.30000000000399</v>
      </c>
      <c r="B3736" s="2">
        <v>0</v>
      </c>
      <c r="C3736" s="2">
        <v>0</v>
      </c>
      <c r="D3736" s="2">
        <v>0</v>
      </c>
      <c r="E3736" s="2">
        <v>0</v>
      </c>
      <c r="F3736" s="2">
        <v>0</v>
      </c>
      <c r="G3736" s="2">
        <v>0</v>
      </c>
    </row>
    <row r="3737" spans="1:7" s="65" customFormat="1" x14ac:dyDescent="0.25">
      <c r="A3737" s="65">
        <v>373.40000000000401</v>
      </c>
      <c r="B3737" s="2">
        <v>0</v>
      </c>
      <c r="C3737" s="2">
        <v>0</v>
      </c>
      <c r="D3737" s="2">
        <v>0</v>
      </c>
      <c r="E3737" s="2">
        <v>0</v>
      </c>
      <c r="F3737" s="2">
        <v>0</v>
      </c>
      <c r="G3737" s="2">
        <v>0</v>
      </c>
    </row>
    <row r="3738" spans="1:7" s="65" customFormat="1" x14ac:dyDescent="0.25">
      <c r="A3738" s="65">
        <v>373.50000000000398</v>
      </c>
      <c r="B3738" s="2">
        <v>0</v>
      </c>
      <c r="C3738" s="2">
        <v>0</v>
      </c>
      <c r="D3738" s="2">
        <v>0</v>
      </c>
      <c r="E3738" s="2">
        <v>0</v>
      </c>
      <c r="F3738" s="2">
        <v>0</v>
      </c>
      <c r="G3738" s="2">
        <v>0</v>
      </c>
    </row>
    <row r="3739" spans="1:7" s="65" customFormat="1" x14ac:dyDescent="0.25">
      <c r="A3739" s="65">
        <v>373.600000000004</v>
      </c>
      <c r="B3739" s="2">
        <v>0</v>
      </c>
      <c r="C3739" s="2">
        <v>0</v>
      </c>
      <c r="D3739" s="2">
        <v>0</v>
      </c>
      <c r="E3739" s="2">
        <v>0</v>
      </c>
      <c r="F3739" s="2">
        <v>0</v>
      </c>
      <c r="G3739" s="2">
        <v>0</v>
      </c>
    </row>
    <row r="3740" spans="1:7" s="65" customFormat="1" x14ac:dyDescent="0.25">
      <c r="A3740" s="65">
        <v>373.70000000000402</v>
      </c>
      <c r="B3740" s="2">
        <v>0</v>
      </c>
      <c r="C3740" s="2">
        <v>0</v>
      </c>
      <c r="D3740" s="2">
        <v>0</v>
      </c>
      <c r="E3740" s="2">
        <v>0</v>
      </c>
      <c r="F3740" s="2">
        <v>0</v>
      </c>
      <c r="G3740" s="2">
        <v>0</v>
      </c>
    </row>
    <row r="3741" spans="1:7" s="65" customFormat="1" x14ac:dyDescent="0.25">
      <c r="A3741" s="65">
        <v>373.80000000000399</v>
      </c>
      <c r="B3741" s="2">
        <v>0</v>
      </c>
      <c r="C3741" s="2">
        <v>0</v>
      </c>
      <c r="D3741" s="2">
        <v>0</v>
      </c>
      <c r="E3741" s="2">
        <v>0</v>
      </c>
      <c r="F3741" s="2">
        <v>0</v>
      </c>
      <c r="G3741" s="2">
        <v>0</v>
      </c>
    </row>
    <row r="3742" spans="1:7" s="65" customFormat="1" x14ac:dyDescent="0.25">
      <c r="A3742" s="65">
        <v>373.90000000000401</v>
      </c>
      <c r="B3742" s="2">
        <v>0</v>
      </c>
      <c r="C3742" s="2">
        <v>0</v>
      </c>
      <c r="D3742" s="2">
        <v>0</v>
      </c>
      <c r="E3742" s="2">
        <v>0</v>
      </c>
      <c r="F3742" s="2">
        <v>0</v>
      </c>
      <c r="G3742" s="2">
        <v>0</v>
      </c>
    </row>
    <row r="3743" spans="1:7" s="65" customFormat="1" x14ac:dyDescent="0.25">
      <c r="A3743" s="65">
        <v>374.00000000000398</v>
      </c>
      <c r="B3743" s="2">
        <v>0</v>
      </c>
      <c r="C3743" s="2">
        <v>0</v>
      </c>
      <c r="D3743" s="2">
        <v>0</v>
      </c>
      <c r="E3743" s="2">
        <v>0</v>
      </c>
      <c r="F3743" s="2">
        <v>0</v>
      </c>
      <c r="G3743" s="2">
        <v>0</v>
      </c>
    </row>
    <row r="3744" spans="1:7" s="65" customFormat="1" x14ac:dyDescent="0.25">
      <c r="A3744" s="65">
        <v>374.100000000004</v>
      </c>
      <c r="B3744" s="2">
        <v>0</v>
      </c>
      <c r="C3744" s="2">
        <v>0</v>
      </c>
      <c r="D3744" s="2">
        <v>0</v>
      </c>
      <c r="E3744" s="2">
        <v>0</v>
      </c>
      <c r="F3744" s="2">
        <v>0</v>
      </c>
      <c r="G3744" s="2">
        <v>0</v>
      </c>
    </row>
    <row r="3745" spans="1:7" s="65" customFormat="1" x14ac:dyDescent="0.25">
      <c r="A3745" s="65">
        <v>374.20000000000402</v>
      </c>
      <c r="B3745" s="2">
        <v>0</v>
      </c>
      <c r="C3745" s="2">
        <v>0</v>
      </c>
      <c r="D3745" s="2">
        <v>0</v>
      </c>
      <c r="E3745" s="2">
        <v>0</v>
      </c>
      <c r="F3745" s="2">
        <v>0</v>
      </c>
      <c r="G3745" s="2">
        <v>0</v>
      </c>
    </row>
    <row r="3746" spans="1:7" s="65" customFormat="1" x14ac:dyDescent="0.25">
      <c r="A3746" s="65">
        <v>374.30000000000399</v>
      </c>
      <c r="B3746" s="2">
        <v>0</v>
      </c>
      <c r="C3746" s="2">
        <v>0</v>
      </c>
      <c r="D3746" s="2">
        <v>0</v>
      </c>
      <c r="E3746" s="2">
        <v>0</v>
      </c>
      <c r="F3746" s="2">
        <v>0</v>
      </c>
      <c r="G3746" s="2">
        <v>0</v>
      </c>
    </row>
    <row r="3747" spans="1:7" s="65" customFormat="1" x14ac:dyDescent="0.25">
      <c r="A3747" s="65">
        <v>374.40000000000401</v>
      </c>
      <c r="B3747" s="2">
        <v>0</v>
      </c>
      <c r="C3747" s="2">
        <v>0</v>
      </c>
      <c r="D3747" s="2">
        <v>0</v>
      </c>
      <c r="E3747" s="2">
        <v>0</v>
      </c>
      <c r="F3747" s="2">
        <v>0</v>
      </c>
      <c r="G3747" s="2">
        <v>0</v>
      </c>
    </row>
    <row r="3748" spans="1:7" s="65" customFormat="1" x14ac:dyDescent="0.25">
      <c r="A3748" s="65">
        <v>374.50000000000398</v>
      </c>
      <c r="B3748" s="2">
        <v>0</v>
      </c>
      <c r="C3748" s="2">
        <v>0</v>
      </c>
      <c r="D3748" s="2">
        <v>0</v>
      </c>
      <c r="E3748" s="2">
        <v>0</v>
      </c>
      <c r="F3748" s="2">
        <v>0</v>
      </c>
      <c r="G3748" s="2">
        <v>0</v>
      </c>
    </row>
    <row r="3749" spans="1:7" s="65" customFormat="1" x14ac:dyDescent="0.25">
      <c r="A3749" s="65">
        <v>374.60000000000502</v>
      </c>
      <c r="B3749" s="2">
        <v>0</v>
      </c>
      <c r="C3749" s="2">
        <v>0</v>
      </c>
      <c r="D3749" s="2">
        <v>0</v>
      </c>
      <c r="E3749" s="2">
        <v>0</v>
      </c>
      <c r="F3749" s="2">
        <v>0</v>
      </c>
      <c r="G3749" s="2">
        <v>0</v>
      </c>
    </row>
    <row r="3750" spans="1:7" s="65" customFormat="1" x14ac:dyDescent="0.25">
      <c r="A3750" s="65">
        <v>374.70000000000402</v>
      </c>
      <c r="B3750" s="2">
        <v>0</v>
      </c>
      <c r="C3750" s="2">
        <v>0</v>
      </c>
      <c r="D3750" s="2">
        <v>0</v>
      </c>
      <c r="E3750" s="2">
        <v>0</v>
      </c>
      <c r="F3750" s="2">
        <v>0</v>
      </c>
      <c r="G3750" s="2">
        <v>0</v>
      </c>
    </row>
    <row r="3751" spans="1:7" s="65" customFormat="1" x14ac:dyDescent="0.25">
      <c r="A3751" s="65">
        <v>374.80000000000399</v>
      </c>
      <c r="B3751" s="2">
        <v>0</v>
      </c>
      <c r="C3751" s="2">
        <v>0</v>
      </c>
      <c r="D3751" s="2">
        <v>0</v>
      </c>
      <c r="E3751" s="2">
        <v>0</v>
      </c>
      <c r="F3751" s="2">
        <v>0</v>
      </c>
      <c r="G3751" s="2">
        <v>0</v>
      </c>
    </row>
    <row r="3752" spans="1:7" s="65" customFormat="1" x14ac:dyDescent="0.25">
      <c r="A3752" s="65">
        <v>374.90000000000401</v>
      </c>
      <c r="B3752" s="2">
        <v>0</v>
      </c>
      <c r="C3752" s="2">
        <v>0</v>
      </c>
      <c r="D3752" s="2">
        <v>0</v>
      </c>
      <c r="E3752" s="2">
        <v>0</v>
      </c>
      <c r="F3752" s="2">
        <v>0</v>
      </c>
      <c r="G3752" s="2">
        <v>0</v>
      </c>
    </row>
    <row r="3753" spans="1:7" s="65" customFormat="1" x14ac:dyDescent="0.25">
      <c r="A3753" s="65">
        <v>375.00000000000398</v>
      </c>
      <c r="B3753" s="2">
        <v>0</v>
      </c>
      <c r="C3753" s="2">
        <v>0</v>
      </c>
      <c r="D3753" s="2">
        <v>0</v>
      </c>
      <c r="E3753" s="2">
        <v>0</v>
      </c>
      <c r="F3753" s="2">
        <v>0</v>
      </c>
      <c r="G3753" s="2">
        <v>0</v>
      </c>
    </row>
    <row r="3754" spans="1:7" s="65" customFormat="1" x14ac:dyDescent="0.25">
      <c r="A3754" s="65">
        <v>375.10000000000502</v>
      </c>
      <c r="B3754" s="2">
        <v>0</v>
      </c>
      <c r="C3754" s="2">
        <v>0</v>
      </c>
      <c r="D3754" s="2">
        <v>0</v>
      </c>
      <c r="E3754" s="2">
        <v>0</v>
      </c>
      <c r="F3754" s="2">
        <v>0</v>
      </c>
      <c r="G3754" s="2">
        <v>0</v>
      </c>
    </row>
    <row r="3755" spans="1:7" s="65" customFormat="1" x14ac:dyDescent="0.25">
      <c r="A3755" s="65">
        <v>375.20000000000402</v>
      </c>
      <c r="B3755" s="2">
        <v>0</v>
      </c>
      <c r="C3755" s="2">
        <v>0</v>
      </c>
      <c r="D3755" s="2">
        <v>0</v>
      </c>
      <c r="E3755" s="2">
        <v>0</v>
      </c>
      <c r="F3755" s="2">
        <v>0</v>
      </c>
      <c r="G3755" s="2">
        <v>0</v>
      </c>
    </row>
    <row r="3756" spans="1:7" s="65" customFormat="1" x14ac:dyDescent="0.25">
      <c r="A3756" s="65">
        <v>375.30000000000399</v>
      </c>
      <c r="B3756" s="2">
        <v>0</v>
      </c>
      <c r="C3756" s="2">
        <v>0</v>
      </c>
      <c r="D3756" s="2">
        <v>0</v>
      </c>
      <c r="E3756" s="2">
        <v>0</v>
      </c>
      <c r="F3756" s="2">
        <v>0</v>
      </c>
      <c r="G3756" s="2">
        <v>0</v>
      </c>
    </row>
    <row r="3757" spans="1:7" s="65" customFormat="1" x14ac:dyDescent="0.25">
      <c r="A3757" s="65">
        <v>375.40000000000401</v>
      </c>
      <c r="B3757" s="2">
        <v>0</v>
      </c>
      <c r="C3757" s="2">
        <v>0</v>
      </c>
      <c r="D3757" s="2">
        <v>0</v>
      </c>
      <c r="E3757" s="2">
        <v>0</v>
      </c>
      <c r="F3757" s="2">
        <v>0</v>
      </c>
      <c r="G3757" s="2">
        <v>0</v>
      </c>
    </row>
    <row r="3758" spans="1:7" s="65" customFormat="1" x14ac:dyDescent="0.25">
      <c r="A3758" s="65">
        <v>375.50000000000398</v>
      </c>
      <c r="B3758" s="2">
        <v>0</v>
      </c>
      <c r="C3758" s="2">
        <v>0</v>
      </c>
      <c r="D3758" s="2">
        <v>0</v>
      </c>
      <c r="E3758" s="2">
        <v>0</v>
      </c>
      <c r="F3758" s="2">
        <v>0</v>
      </c>
      <c r="G3758" s="2">
        <v>0</v>
      </c>
    </row>
    <row r="3759" spans="1:7" s="65" customFormat="1" x14ac:dyDescent="0.25">
      <c r="A3759" s="65">
        <v>375.60000000000502</v>
      </c>
      <c r="B3759" s="2">
        <v>0</v>
      </c>
      <c r="C3759" s="2">
        <v>0</v>
      </c>
      <c r="D3759" s="2">
        <v>0</v>
      </c>
      <c r="E3759" s="2">
        <v>0</v>
      </c>
      <c r="F3759" s="2">
        <v>0</v>
      </c>
      <c r="G3759" s="2">
        <v>0</v>
      </c>
    </row>
    <row r="3760" spans="1:7" s="65" customFormat="1" x14ac:dyDescent="0.25">
      <c r="A3760" s="65">
        <v>375.70000000000402</v>
      </c>
      <c r="B3760" s="2">
        <v>0</v>
      </c>
      <c r="C3760" s="2">
        <v>0</v>
      </c>
      <c r="D3760" s="2">
        <v>0</v>
      </c>
      <c r="E3760" s="2">
        <v>0</v>
      </c>
      <c r="F3760" s="2">
        <v>0</v>
      </c>
      <c r="G3760" s="2">
        <v>0</v>
      </c>
    </row>
    <row r="3761" spans="1:7" s="65" customFormat="1" x14ac:dyDescent="0.25">
      <c r="A3761" s="65">
        <v>375.80000000000399</v>
      </c>
      <c r="B3761" s="2">
        <v>0</v>
      </c>
      <c r="C3761" s="2">
        <v>0</v>
      </c>
      <c r="D3761" s="2">
        <v>0</v>
      </c>
      <c r="E3761" s="2">
        <v>0</v>
      </c>
      <c r="F3761" s="2">
        <v>0</v>
      </c>
      <c r="G3761" s="2">
        <v>0</v>
      </c>
    </row>
    <row r="3762" spans="1:7" s="65" customFormat="1" x14ac:dyDescent="0.25">
      <c r="A3762" s="65">
        <v>375.90000000000498</v>
      </c>
      <c r="B3762" s="2">
        <v>0</v>
      </c>
      <c r="C3762" s="2">
        <v>0</v>
      </c>
      <c r="D3762" s="2">
        <v>0</v>
      </c>
      <c r="E3762" s="2">
        <v>0</v>
      </c>
      <c r="F3762" s="2">
        <v>0</v>
      </c>
      <c r="G3762" s="2">
        <v>0</v>
      </c>
    </row>
    <row r="3763" spans="1:7" s="65" customFormat="1" x14ac:dyDescent="0.25">
      <c r="A3763" s="65">
        <v>376.00000000000398</v>
      </c>
      <c r="B3763" s="2">
        <v>0</v>
      </c>
      <c r="C3763" s="2">
        <v>0</v>
      </c>
      <c r="D3763" s="2">
        <v>0</v>
      </c>
      <c r="E3763" s="2">
        <v>0</v>
      </c>
      <c r="F3763" s="2">
        <v>0</v>
      </c>
      <c r="G3763" s="2">
        <v>0</v>
      </c>
    </row>
    <row r="3764" spans="1:7" s="65" customFormat="1" x14ac:dyDescent="0.25">
      <c r="A3764" s="65">
        <v>376.10000000000502</v>
      </c>
      <c r="B3764" s="2">
        <v>0</v>
      </c>
      <c r="C3764" s="2">
        <v>0</v>
      </c>
      <c r="D3764" s="2">
        <v>0</v>
      </c>
      <c r="E3764" s="2">
        <v>0</v>
      </c>
      <c r="F3764" s="2">
        <v>0</v>
      </c>
      <c r="G3764" s="2">
        <v>0</v>
      </c>
    </row>
    <row r="3765" spans="1:7" s="65" customFormat="1" x14ac:dyDescent="0.25">
      <c r="A3765" s="65">
        <v>376.20000000000499</v>
      </c>
      <c r="B3765" s="2">
        <v>0</v>
      </c>
      <c r="C3765" s="2">
        <v>0</v>
      </c>
      <c r="D3765" s="2">
        <v>0</v>
      </c>
      <c r="E3765" s="2">
        <v>0</v>
      </c>
      <c r="F3765" s="2">
        <v>0</v>
      </c>
      <c r="G3765" s="2">
        <v>0</v>
      </c>
    </row>
    <row r="3766" spans="1:7" s="65" customFormat="1" x14ac:dyDescent="0.25">
      <c r="A3766" s="65">
        <v>376.30000000000399</v>
      </c>
      <c r="B3766" s="2">
        <v>0</v>
      </c>
      <c r="C3766" s="2">
        <v>0</v>
      </c>
      <c r="D3766" s="2">
        <v>0</v>
      </c>
      <c r="E3766" s="2">
        <v>0</v>
      </c>
      <c r="F3766" s="2">
        <v>0</v>
      </c>
      <c r="G3766" s="2">
        <v>0</v>
      </c>
    </row>
    <row r="3767" spans="1:7" s="65" customFormat="1" x14ac:dyDescent="0.25">
      <c r="A3767" s="65">
        <v>376.40000000000498</v>
      </c>
      <c r="B3767" s="2">
        <v>0</v>
      </c>
      <c r="C3767" s="2">
        <v>0</v>
      </c>
      <c r="D3767" s="2">
        <v>0</v>
      </c>
      <c r="E3767" s="2">
        <v>0</v>
      </c>
      <c r="F3767" s="2">
        <v>0</v>
      </c>
      <c r="G3767" s="2">
        <v>0</v>
      </c>
    </row>
    <row r="3768" spans="1:7" s="65" customFormat="1" x14ac:dyDescent="0.25">
      <c r="A3768" s="65">
        <v>376.50000000000398</v>
      </c>
      <c r="B3768" s="2">
        <v>0</v>
      </c>
      <c r="C3768" s="2">
        <v>0</v>
      </c>
      <c r="D3768" s="2">
        <v>0</v>
      </c>
      <c r="E3768" s="2">
        <v>0</v>
      </c>
      <c r="F3768" s="2">
        <v>0</v>
      </c>
      <c r="G3768" s="2">
        <v>0</v>
      </c>
    </row>
    <row r="3769" spans="1:7" s="65" customFormat="1" x14ac:dyDescent="0.25">
      <c r="A3769" s="65">
        <v>376.60000000000502</v>
      </c>
      <c r="B3769" s="2">
        <v>0</v>
      </c>
      <c r="C3769" s="2">
        <v>0</v>
      </c>
      <c r="D3769" s="2">
        <v>0</v>
      </c>
      <c r="E3769" s="2">
        <v>0</v>
      </c>
      <c r="F3769" s="2">
        <v>0</v>
      </c>
      <c r="G3769" s="2">
        <v>0</v>
      </c>
    </row>
    <row r="3770" spans="1:7" s="65" customFormat="1" x14ac:dyDescent="0.25">
      <c r="A3770" s="65">
        <v>376.70000000000499</v>
      </c>
      <c r="B3770" s="2">
        <v>0</v>
      </c>
      <c r="C3770" s="2">
        <v>0</v>
      </c>
      <c r="D3770" s="2">
        <v>0</v>
      </c>
      <c r="E3770" s="2">
        <v>0</v>
      </c>
      <c r="F3770" s="2">
        <v>0</v>
      </c>
      <c r="G3770" s="2">
        <v>0</v>
      </c>
    </row>
    <row r="3771" spans="1:7" s="65" customFormat="1" x14ac:dyDescent="0.25">
      <c r="A3771" s="65">
        <v>376.80000000000399</v>
      </c>
      <c r="B3771" s="2">
        <v>0</v>
      </c>
      <c r="C3771" s="2">
        <v>0</v>
      </c>
      <c r="D3771" s="2">
        <v>0</v>
      </c>
      <c r="E3771" s="2">
        <v>0</v>
      </c>
      <c r="F3771" s="2">
        <v>0</v>
      </c>
      <c r="G3771" s="2">
        <v>0</v>
      </c>
    </row>
    <row r="3772" spans="1:7" s="65" customFormat="1" x14ac:dyDescent="0.25">
      <c r="A3772" s="65">
        <v>376.90000000000498</v>
      </c>
      <c r="B3772" s="2">
        <v>0</v>
      </c>
      <c r="C3772" s="2">
        <v>0</v>
      </c>
      <c r="D3772" s="2">
        <v>0</v>
      </c>
      <c r="E3772" s="2">
        <v>0</v>
      </c>
      <c r="F3772" s="2">
        <v>0</v>
      </c>
      <c r="G3772" s="2">
        <v>0</v>
      </c>
    </row>
    <row r="3773" spans="1:7" s="65" customFormat="1" x14ac:dyDescent="0.25">
      <c r="A3773" s="65">
        <v>377.00000000000398</v>
      </c>
      <c r="B3773" s="2">
        <v>0</v>
      </c>
      <c r="C3773" s="2">
        <v>0</v>
      </c>
      <c r="D3773" s="2">
        <v>0</v>
      </c>
      <c r="E3773" s="2">
        <v>0</v>
      </c>
      <c r="F3773" s="2">
        <v>0</v>
      </c>
      <c r="G3773" s="2">
        <v>0</v>
      </c>
    </row>
    <row r="3774" spans="1:7" s="65" customFormat="1" x14ac:dyDescent="0.25">
      <c r="A3774" s="65">
        <v>377.10000000000502</v>
      </c>
      <c r="B3774" s="2">
        <v>0</v>
      </c>
      <c r="C3774" s="2">
        <v>0</v>
      </c>
      <c r="D3774" s="2">
        <v>0</v>
      </c>
      <c r="E3774" s="2">
        <v>0</v>
      </c>
      <c r="F3774" s="2">
        <v>0</v>
      </c>
      <c r="G3774" s="2">
        <v>0</v>
      </c>
    </row>
    <row r="3775" spans="1:7" s="65" customFormat="1" x14ac:dyDescent="0.25">
      <c r="A3775" s="65">
        <v>377.20000000000499</v>
      </c>
      <c r="B3775" s="2">
        <v>0</v>
      </c>
      <c r="C3775" s="2">
        <v>0</v>
      </c>
      <c r="D3775" s="2">
        <v>0</v>
      </c>
      <c r="E3775" s="2">
        <v>0</v>
      </c>
      <c r="F3775" s="2">
        <v>0</v>
      </c>
      <c r="G3775" s="2">
        <v>0</v>
      </c>
    </row>
    <row r="3776" spans="1:7" s="65" customFormat="1" x14ac:dyDescent="0.25">
      <c r="A3776" s="65">
        <v>377.30000000000399</v>
      </c>
      <c r="B3776" s="2">
        <v>0</v>
      </c>
      <c r="C3776" s="2">
        <v>0</v>
      </c>
      <c r="D3776" s="2">
        <v>0</v>
      </c>
      <c r="E3776" s="2">
        <v>0</v>
      </c>
      <c r="F3776" s="2">
        <v>0</v>
      </c>
      <c r="G3776" s="2">
        <v>0</v>
      </c>
    </row>
    <row r="3777" spans="1:7" s="65" customFormat="1" x14ac:dyDescent="0.25">
      <c r="A3777" s="65">
        <v>377.40000000000498</v>
      </c>
      <c r="B3777" s="2">
        <v>0</v>
      </c>
      <c r="C3777" s="2">
        <v>0</v>
      </c>
      <c r="D3777" s="2">
        <v>0</v>
      </c>
      <c r="E3777" s="2">
        <v>0</v>
      </c>
      <c r="F3777" s="2">
        <v>0</v>
      </c>
      <c r="G3777" s="2">
        <v>0</v>
      </c>
    </row>
    <row r="3778" spans="1:7" s="65" customFormat="1" x14ac:dyDescent="0.25">
      <c r="A3778" s="65">
        <v>377.500000000005</v>
      </c>
      <c r="B3778" s="2">
        <v>0</v>
      </c>
      <c r="C3778" s="2">
        <v>0</v>
      </c>
      <c r="D3778" s="2">
        <v>0</v>
      </c>
      <c r="E3778" s="2">
        <v>0</v>
      </c>
      <c r="F3778" s="2">
        <v>0</v>
      </c>
      <c r="G3778" s="2">
        <v>0</v>
      </c>
    </row>
    <row r="3779" spans="1:7" s="65" customFormat="1" x14ac:dyDescent="0.25">
      <c r="A3779" s="65">
        <v>377.60000000000502</v>
      </c>
      <c r="B3779" s="2">
        <v>0</v>
      </c>
      <c r="C3779" s="2">
        <v>0</v>
      </c>
      <c r="D3779" s="2">
        <v>0</v>
      </c>
      <c r="E3779" s="2">
        <v>0</v>
      </c>
      <c r="F3779" s="2">
        <v>0</v>
      </c>
      <c r="G3779" s="2">
        <v>0</v>
      </c>
    </row>
    <row r="3780" spans="1:7" s="65" customFormat="1" x14ac:dyDescent="0.25">
      <c r="A3780" s="65">
        <v>377.70000000000499</v>
      </c>
      <c r="B3780" s="2">
        <v>0</v>
      </c>
      <c r="C3780" s="2">
        <v>0</v>
      </c>
      <c r="D3780" s="2">
        <v>0</v>
      </c>
      <c r="E3780" s="2">
        <v>0</v>
      </c>
      <c r="F3780" s="2">
        <v>0</v>
      </c>
      <c r="G3780" s="2">
        <v>0</v>
      </c>
    </row>
    <row r="3781" spans="1:7" s="65" customFormat="1" x14ac:dyDescent="0.25">
      <c r="A3781" s="65">
        <v>377.80000000000501</v>
      </c>
      <c r="B3781" s="2">
        <v>0</v>
      </c>
      <c r="C3781" s="2">
        <v>0</v>
      </c>
      <c r="D3781" s="2">
        <v>0</v>
      </c>
      <c r="E3781" s="2">
        <v>0</v>
      </c>
      <c r="F3781" s="2">
        <v>0</v>
      </c>
      <c r="G3781" s="2">
        <v>0</v>
      </c>
    </row>
    <row r="3782" spans="1:7" s="65" customFormat="1" x14ac:dyDescent="0.25">
      <c r="A3782" s="65">
        <v>377.90000000000498</v>
      </c>
      <c r="B3782" s="2">
        <v>0</v>
      </c>
      <c r="C3782" s="2">
        <v>0</v>
      </c>
      <c r="D3782" s="2">
        <v>0</v>
      </c>
      <c r="E3782" s="2">
        <v>0</v>
      </c>
      <c r="F3782" s="2">
        <v>0</v>
      </c>
      <c r="G3782" s="2">
        <v>0</v>
      </c>
    </row>
    <row r="3783" spans="1:7" s="65" customFormat="1" x14ac:dyDescent="0.25">
      <c r="A3783" s="65">
        <v>378.000000000005</v>
      </c>
      <c r="B3783" s="2">
        <v>0</v>
      </c>
      <c r="C3783" s="2">
        <v>0</v>
      </c>
      <c r="D3783" s="2">
        <v>0</v>
      </c>
      <c r="E3783" s="2">
        <v>0</v>
      </c>
      <c r="F3783" s="2">
        <v>0</v>
      </c>
      <c r="G3783" s="2">
        <v>0</v>
      </c>
    </row>
    <row r="3784" spans="1:7" s="65" customFormat="1" x14ac:dyDescent="0.25">
      <c r="A3784" s="65">
        <v>378.10000000000502</v>
      </c>
      <c r="B3784" s="2">
        <v>0</v>
      </c>
      <c r="C3784" s="2">
        <v>0</v>
      </c>
      <c r="D3784" s="2">
        <v>0</v>
      </c>
      <c r="E3784" s="2">
        <v>0</v>
      </c>
      <c r="F3784" s="2">
        <v>0</v>
      </c>
      <c r="G3784" s="2">
        <v>0</v>
      </c>
    </row>
    <row r="3785" spans="1:7" s="65" customFormat="1" x14ac:dyDescent="0.25">
      <c r="A3785" s="65">
        <v>378.20000000000499</v>
      </c>
      <c r="B3785" s="2">
        <v>0</v>
      </c>
      <c r="C3785" s="2">
        <v>0</v>
      </c>
      <c r="D3785" s="2">
        <v>0</v>
      </c>
      <c r="E3785" s="2">
        <v>0</v>
      </c>
      <c r="F3785" s="2">
        <v>0</v>
      </c>
      <c r="G3785" s="2">
        <v>0</v>
      </c>
    </row>
    <row r="3786" spans="1:7" s="65" customFormat="1" x14ac:dyDescent="0.25">
      <c r="A3786" s="65">
        <v>378.30000000000501</v>
      </c>
      <c r="B3786" s="2">
        <v>0</v>
      </c>
      <c r="C3786" s="2">
        <v>0</v>
      </c>
      <c r="D3786" s="2">
        <v>0</v>
      </c>
      <c r="E3786" s="2">
        <v>0</v>
      </c>
      <c r="F3786" s="2">
        <v>0</v>
      </c>
      <c r="G3786" s="2">
        <v>0</v>
      </c>
    </row>
    <row r="3787" spans="1:7" s="65" customFormat="1" x14ac:dyDescent="0.25">
      <c r="A3787" s="65">
        <v>378.40000000000498</v>
      </c>
      <c r="B3787" s="2">
        <v>0</v>
      </c>
      <c r="C3787" s="2">
        <v>0</v>
      </c>
      <c r="D3787" s="2">
        <v>0</v>
      </c>
      <c r="E3787" s="2">
        <v>0</v>
      </c>
      <c r="F3787" s="2">
        <v>0</v>
      </c>
      <c r="G3787" s="2">
        <v>0</v>
      </c>
    </row>
    <row r="3788" spans="1:7" s="65" customFormat="1" x14ac:dyDescent="0.25">
      <c r="A3788" s="65">
        <v>378.500000000005</v>
      </c>
      <c r="B3788" s="2">
        <v>0</v>
      </c>
      <c r="C3788" s="2">
        <v>0</v>
      </c>
      <c r="D3788" s="2">
        <v>0</v>
      </c>
      <c r="E3788" s="2">
        <v>0</v>
      </c>
      <c r="F3788" s="2">
        <v>0</v>
      </c>
      <c r="G3788" s="2">
        <v>0</v>
      </c>
    </row>
    <row r="3789" spans="1:7" s="65" customFormat="1" x14ac:dyDescent="0.25">
      <c r="A3789" s="65">
        <v>378.60000000000502</v>
      </c>
      <c r="B3789" s="2">
        <v>0</v>
      </c>
      <c r="C3789" s="2">
        <v>0</v>
      </c>
      <c r="D3789" s="2">
        <v>0</v>
      </c>
      <c r="E3789" s="2">
        <v>0</v>
      </c>
      <c r="F3789" s="2">
        <v>0</v>
      </c>
      <c r="G3789" s="2">
        <v>0</v>
      </c>
    </row>
    <row r="3790" spans="1:7" s="65" customFormat="1" x14ac:dyDescent="0.25">
      <c r="A3790" s="65">
        <v>378.70000000000499</v>
      </c>
      <c r="B3790" s="2">
        <v>0</v>
      </c>
      <c r="C3790" s="2">
        <v>0</v>
      </c>
      <c r="D3790" s="2">
        <v>0</v>
      </c>
      <c r="E3790" s="2">
        <v>0</v>
      </c>
      <c r="F3790" s="2">
        <v>0</v>
      </c>
      <c r="G3790" s="2">
        <v>0</v>
      </c>
    </row>
    <row r="3791" spans="1:7" s="65" customFormat="1" x14ac:dyDescent="0.25">
      <c r="A3791" s="65">
        <v>378.80000000000501</v>
      </c>
      <c r="B3791" s="2">
        <v>0</v>
      </c>
      <c r="C3791" s="2">
        <v>0</v>
      </c>
      <c r="D3791" s="2">
        <v>0</v>
      </c>
      <c r="E3791" s="2">
        <v>0</v>
      </c>
      <c r="F3791" s="2">
        <v>0</v>
      </c>
      <c r="G3791" s="2">
        <v>0</v>
      </c>
    </row>
    <row r="3792" spans="1:7" s="65" customFormat="1" x14ac:dyDescent="0.25">
      <c r="A3792" s="65">
        <v>378.90000000000498</v>
      </c>
      <c r="B3792" s="2">
        <v>0</v>
      </c>
      <c r="C3792" s="2">
        <v>0</v>
      </c>
      <c r="D3792" s="2">
        <v>0</v>
      </c>
      <c r="E3792" s="2">
        <v>0</v>
      </c>
      <c r="F3792" s="2">
        <v>0</v>
      </c>
      <c r="G3792" s="2">
        <v>0</v>
      </c>
    </row>
    <row r="3793" spans="1:7" s="65" customFormat="1" x14ac:dyDescent="0.25">
      <c r="A3793" s="65">
        <v>379.000000000005</v>
      </c>
      <c r="B3793" s="2">
        <v>0</v>
      </c>
      <c r="C3793" s="2">
        <v>0</v>
      </c>
      <c r="D3793" s="2">
        <v>0</v>
      </c>
      <c r="E3793" s="2">
        <v>0</v>
      </c>
      <c r="F3793" s="2">
        <v>0</v>
      </c>
      <c r="G3793" s="2">
        <v>0</v>
      </c>
    </row>
    <row r="3794" spans="1:7" s="65" customFormat="1" x14ac:dyDescent="0.25">
      <c r="A3794" s="65">
        <v>379.10000000000502</v>
      </c>
      <c r="B3794" s="2">
        <v>0</v>
      </c>
      <c r="C3794" s="2">
        <v>0</v>
      </c>
      <c r="D3794" s="2">
        <v>0</v>
      </c>
      <c r="E3794" s="2">
        <v>0</v>
      </c>
      <c r="F3794" s="2">
        <v>0</v>
      </c>
      <c r="G3794" s="2">
        <v>0</v>
      </c>
    </row>
    <row r="3795" spans="1:7" s="65" customFormat="1" x14ac:dyDescent="0.25">
      <c r="A3795" s="65">
        <v>379.20000000000499</v>
      </c>
      <c r="B3795" s="2">
        <v>0</v>
      </c>
      <c r="C3795" s="2">
        <v>0</v>
      </c>
      <c r="D3795" s="2">
        <v>0</v>
      </c>
      <c r="E3795" s="2">
        <v>0</v>
      </c>
      <c r="F3795" s="2">
        <v>0</v>
      </c>
      <c r="G3795" s="2">
        <v>0</v>
      </c>
    </row>
    <row r="3796" spans="1:7" s="65" customFormat="1" x14ac:dyDescent="0.25">
      <c r="A3796" s="65">
        <v>379.30000000000501</v>
      </c>
      <c r="B3796" s="2">
        <v>0</v>
      </c>
      <c r="C3796" s="2">
        <v>0</v>
      </c>
      <c r="D3796" s="2">
        <v>0</v>
      </c>
      <c r="E3796" s="2">
        <v>0</v>
      </c>
      <c r="F3796" s="2">
        <v>0</v>
      </c>
      <c r="G3796" s="2">
        <v>0</v>
      </c>
    </row>
    <row r="3797" spans="1:7" s="65" customFormat="1" x14ac:dyDescent="0.25">
      <c r="A3797" s="65">
        <v>379.40000000000498</v>
      </c>
      <c r="B3797" s="2">
        <v>0</v>
      </c>
      <c r="C3797" s="2">
        <v>0</v>
      </c>
      <c r="D3797" s="2">
        <v>0</v>
      </c>
      <c r="E3797" s="2">
        <v>0</v>
      </c>
      <c r="F3797" s="2">
        <v>0</v>
      </c>
      <c r="G3797" s="2">
        <v>0</v>
      </c>
    </row>
    <row r="3798" spans="1:7" s="65" customFormat="1" x14ac:dyDescent="0.25">
      <c r="A3798" s="65">
        <v>379.500000000005</v>
      </c>
      <c r="B3798" s="2">
        <v>0</v>
      </c>
      <c r="C3798" s="2">
        <v>0</v>
      </c>
      <c r="D3798" s="2">
        <v>0</v>
      </c>
      <c r="E3798" s="2">
        <v>0</v>
      </c>
      <c r="F3798" s="2">
        <v>0</v>
      </c>
      <c r="G3798" s="2">
        <v>0</v>
      </c>
    </row>
    <row r="3799" spans="1:7" s="65" customFormat="1" x14ac:dyDescent="0.25">
      <c r="A3799" s="65">
        <v>379.60000000000502</v>
      </c>
      <c r="B3799" s="2">
        <v>0</v>
      </c>
      <c r="C3799" s="2">
        <v>0</v>
      </c>
      <c r="D3799" s="2">
        <v>0</v>
      </c>
      <c r="E3799" s="2">
        <v>0</v>
      </c>
      <c r="F3799" s="2">
        <v>0</v>
      </c>
      <c r="G3799" s="2">
        <v>0</v>
      </c>
    </row>
    <row r="3800" spans="1:7" s="65" customFormat="1" x14ac:dyDescent="0.25">
      <c r="A3800" s="65">
        <v>379.70000000000499</v>
      </c>
      <c r="B3800" s="2">
        <v>0</v>
      </c>
      <c r="C3800" s="2">
        <v>0</v>
      </c>
      <c r="D3800" s="2">
        <v>0</v>
      </c>
      <c r="E3800" s="2">
        <v>0</v>
      </c>
      <c r="F3800" s="2">
        <v>0</v>
      </c>
      <c r="G3800" s="2">
        <v>0</v>
      </c>
    </row>
    <row r="3801" spans="1:7" s="65" customFormat="1" x14ac:dyDescent="0.25">
      <c r="A3801" s="65">
        <v>379.80000000000501</v>
      </c>
      <c r="B3801" s="2">
        <v>0</v>
      </c>
      <c r="C3801" s="2">
        <v>0</v>
      </c>
      <c r="D3801" s="2">
        <v>0</v>
      </c>
      <c r="E3801" s="2">
        <v>0</v>
      </c>
      <c r="F3801" s="2">
        <v>0</v>
      </c>
      <c r="G3801" s="2">
        <v>0</v>
      </c>
    </row>
    <row r="3802" spans="1:7" s="65" customFormat="1" x14ac:dyDescent="0.25">
      <c r="A3802" s="65">
        <v>379.90000000000498</v>
      </c>
      <c r="B3802" s="2">
        <v>0</v>
      </c>
      <c r="C3802" s="2">
        <v>0</v>
      </c>
      <c r="D3802" s="2">
        <v>0</v>
      </c>
      <c r="E3802" s="2">
        <v>0</v>
      </c>
      <c r="F3802" s="2">
        <v>0</v>
      </c>
      <c r="G3802" s="2">
        <v>0</v>
      </c>
    </row>
    <row r="3803" spans="1:7" s="65" customFormat="1" x14ac:dyDescent="0.25">
      <c r="A3803" s="65">
        <v>380.000000000005</v>
      </c>
      <c r="B3803" s="2">
        <v>0</v>
      </c>
      <c r="C3803" s="2">
        <v>0</v>
      </c>
      <c r="D3803" s="2">
        <v>0</v>
      </c>
      <c r="E3803" s="2">
        <v>0</v>
      </c>
      <c r="F3803" s="2">
        <v>0</v>
      </c>
      <c r="G3803" s="2">
        <v>0</v>
      </c>
    </row>
    <row r="3804" spans="1:7" s="65" customFormat="1" x14ac:dyDescent="0.25">
      <c r="A3804" s="65">
        <v>380.10000000000502</v>
      </c>
      <c r="B3804" s="2">
        <v>0</v>
      </c>
      <c r="C3804" s="2">
        <v>0</v>
      </c>
      <c r="D3804" s="2">
        <v>0</v>
      </c>
      <c r="E3804" s="2">
        <v>0</v>
      </c>
      <c r="F3804" s="2">
        <v>0</v>
      </c>
      <c r="G3804" s="2">
        <v>0</v>
      </c>
    </row>
    <row r="3805" spans="1:7" s="65" customFormat="1" x14ac:dyDescent="0.25">
      <c r="A3805" s="65">
        <v>380.20000000000499</v>
      </c>
      <c r="B3805" s="2">
        <v>0</v>
      </c>
      <c r="C3805" s="2">
        <v>0</v>
      </c>
      <c r="D3805" s="2">
        <v>0</v>
      </c>
      <c r="E3805" s="2">
        <v>0</v>
      </c>
      <c r="F3805" s="2">
        <v>0</v>
      </c>
      <c r="G3805" s="2">
        <v>0</v>
      </c>
    </row>
    <row r="3806" spans="1:7" s="65" customFormat="1" x14ac:dyDescent="0.25">
      <c r="A3806" s="65">
        <v>380.30000000000501</v>
      </c>
      <c r="B3806" s="2">
        <v>0</v>
      </c>
      <c r="C3806" s="2">
        <v>0</v>
      </c>
      <c r="D3806" s="2">
        <v>0</v>
      </c>
      <c r="E3806" s="2">
        <v>0</v>
      </c>
      <c r="F3806" s="2">
        <v>0</v>
      </c>
      <c r="G3806" s="2">
        <v>0</v>
      </c>
    </row>
    <row r="3807" spans="1:7" s="65" customFormat="1" x14ac:dyDescent="0.25">
      <c r="A3807" s="65">
        <v>380.40000000000498</v>
      </c>
      <c r="B3807" s="2">
        <v>0</v>
      </c>
      <c r="C3807" s="2">
        <v>0</v>
      </c>
      <c r="D3807" s="2">
        <v>0</v>
      </c>
      <c r="E3807" s="2">
        <v>0</v>
      </c>
      <c r="F3807" s="2">
        <v>0</v>
      </c>
      <c r="G3807" s="2">
        <v>0</v>
      </c>
    </row>
    <row r="3808" spans="1:7" s="65" customFormat="1" x14ac:dyDescent="0.25">
      <c r="A3808" s="65">
        <v>380.500000000005</v>
      </c>
      <c r="B3808" s="2">
        <v>0</v>
      </c>
      <c r="C3808" s="2">
        <v>0</v>
      </c>
      <c r="D3808" s="2">
        <v>0</v>
      </c>
      <c r="E3808" s="2">
        <v>0</v>
      </c>
      <c r="F3808" s="2">
        <v>0</v>
      </c>
      <c r="G3808" s="2">
        <v>0</v>
      </c>
    </row>
    <row r="3809" spans="1:7" s="65" customFormat="1" x14ac:dyDescent="0.25">
      <c r="A3809" s="65">
        <v>380.60000000000502</v>
      </c>
      <c r="B3809" s="2">
        <v>0</v>
      </c>
      <c r="C3809" s="2">
        <v>0</v>
      </c>
      <c r="D3809" s="2">
        <v>0</v>
      </c>
      <c r="E3809" s="2">
        <v>0</v>
      </c>
      <c r="F3809" s="2">
        <v>0</v>
      </c>
      <c r="G3809" s="2">
        <v>0</v>
      </c>
    </row>
    <row r="3810" spans="1:7" s="65" customFormat="1" x14ac:dyDescent="0.25">
      <c r="A3810" s="65">
        <v>380.70000000000499</v>
      </c>
      <c r="B3810" s="2">
        <v>0</v>
      </c>
      <c r="C3810" s="2">
        <v>0</v>
      </c>
      <c r="D3810" s="2">
        <v>0</v>
      </c>
      <c r="E3810" s="2">
        <v>0</v>
      </c>
      <c r="F3810" s="2">
        <v>0</v>
      </c>
      <c r="G3810" s="2">
        <v>0</v>
      </c>
    </row>
    <row r="3811" spans="1:7" s="65" customFormat="1" x14ac:dyDescent="0.25">
      <c r="A3811" s="65">
        <v>380.80000000000501</v>
      </c>
      <c r="B3811" s="2">
        <v>0</v>
      </c>
      <c r="C3811" s="2">
        <v>0</v>
      </c>
      <c r="D3811" s="2">
        <v>0</v>
      </c>
      <c r="E3811" s="2">
        <v>0</v>
      </c>
      <c r="F3811" s="2">
        <v>0</v>
      </c>
      <c r="G3811" s="2">
        <v>0</v>
      </c>
    </row>
    <row r="3812" spans="1:7" s="65" customFormat="1" x14ac:dyDescent="0.25">
      <c r="A3812" s="65">
        <v>380.90000000000498</v>
      </c>
      <c r="B3812" s="2">
        <v>0</v>
      </c>
      <c r="C3812" s="2">
        <v>0</v>
      </c>
      <c r="D3812" s="2">
        <v>0</v>
      </c>
      <c r="E3812" s="2">
        <v>0</v>
      </c>
      <c r="F3812" s="2">
        <v>0</v>
      </c>
      <c r="G3812" s="2">
        <v>0</v>
      </c>
    </row>
    <row r="3813" spans="1:7" s="65" customFormat="1" x14ac:dyDescent="0.25">
      <c r="A3813" s="65">
        <v>381.000000000005</v>
      </c>
      <c r="B3813" s="2">
        <v>0</v>
      </c>
      <c r="C3813" s="2">
        <v>0</v>
      </c>
      <c r="D3813" s="2">
        <v>0</v>
      </c>
      <c r="E3813" s="2">
        <v>0</v>
      </c>
      <c r="F3813" s="2">
        <v>0</v>
      </c>
      <c r="G3813" s="2">
        <v>0</v>
      </c>
    </row>
    <row r="3814" spans="1:7" s="65" customFormat="1" x14ac:dyDescent="0.25">
      <c r="A3814" s="65">
        <v>381.10000000000502</v>
      </c>
      <c r="B3814" s="2">
        <v>0</v>
      </c>
      <c r="C3814" s="2">
        <v>0</v>
      </c>
      <c r="D3814" s="2">
        <v>0</v>
      </c>
      <c r="E3814" s="2">
        <v>0</v>
      </c>
      <c r="F3814" s="2">
        <v>0</v>
      </c>
      <c r="G3814" s="2">
        <v>0</v>
      </c>
    </row>
    <row r="3815" spans="1:7" s="65" customFormat="1" x14ac:dyDescent="0.25">
      <c r="A3815" s="65">
        <v>381.20000000000499</v>
      </c>
      <c r="B3815" s="2">
        <v>0</v>
      </c>
      <c r="C3815" s="2">
        <v>0</v>
      </c>
      <c r="D3815" s="2">
        <v>0</v>
      </c>
      <c r="E3815" s="2">
        <v>0</v>
      </c>
      <c r="F3815" s="2">
        <v>0</v>
      </c>
      <c r="G3815" s="2">
        <v>0</v>
      </c>
    </row>
    <row r="3816" spans="1:7" s="65" customFormat="1" x14ac:dyDescent="0.25">
      <c r="A3816" s="65">
        <v>381.30000000000501</v>
      </c>
      <c r="B3816" s="2">
        <v>0</v>
      </c>
      <c r="C3816" s="2">
        <v>0</v>
      </c>
      <c r="D3816" s="2">
        <v>0</v>
      </c>
      <c r="E3816" s="2">
        <v>0</v>
      </c>
      <c r="F3816" s="2">
        <v>0</v>
      </c>
      <c r="G3816" s="2">
        <v>0</v>
      </c>
    </row>
    <row r="3817" spans="1:7" s="65" customFormat="1" x14ac:dyDescent="0.25">
      <c r="A3817" s="65">
        <v>381.40000000000498</v>
      </c>
      <c r="B3817" s="2">
        <v>0</v>
      </c>
      <c r="C3817" s="2">
        <v>0</v>
      </c>
      <c r="D3817" s="2">
        <v>0</v>
      </c>
      <c r="E3817" s="2">
        <v>0</v>
      </c>
      <c r="F3817" s="2">
        <v>0</v>
      </c>
      <c r="G3817" s="2">
        <v>0</v>
      </c>
    </row>
    <row r="3818" spans="1:7" s="65" customFormat="1" x14ac:dyDescent="0.25">
      <c r="A3818" s="65">
        <v>381.500000000005</v>
      </c>
      <c r="B3818" s="2">
        <v>0</v>
      </c>
      <c r="C3818" s="2">
        <v>0</v>
      </c>
      <c r="D3818" s="2">
        <v>0</v>
      </c>
      <c r="E3818" s="2">
        <v>0</v>
      </c>
      <c r="F3818" s="2">
        <v>0</v>
      </c>
      <c r="G3818" s="2">
        <v>0</v>
      </c>
    </row>
    <row r="3819" spans="1:7" s="65" customFormat="1" x14ac:dyDescent="0.25">
      <c r="A3819" s="65">
        <v>381.60000000000502</v>
      </c>
      <c r="B3819" s="2">
        <v>0</v>
      </c>
      <c r="C3819" s="2">
        <v>0</v>
      </c>
      <c r="D3819" s="2">
        <v>0</v>
      </c>
      <c r="E3819" s="2">
        <v>0</v>
      </c>
      <c r="F3819" s="2">
        <v>0</v>
      </c>
      <c r="G3819" s="2">
        <v>0</v>
      </c>
    </row>
    <row r="3820" spans="1:7" s="65" customFormat="1" x14ac:dyDescent="0.25">
      <c r="A3820" s="65">
        <v>381.70000000000499</v>
      </c>
      <c r="B3820" s="2">
        <v>0</v>
      </c>
      <c r="C3820" s="2">
        <v>0</v>
      </c>
      <c r="D3820" s="2">
        <v>0</v>
      </c>
      <c r="E3820" s="2">
        <v>0</v>
      </c>
      <c r="F3820" s="2">
        <v>0</v>
      </c>
      <c r="G3820" s="2">
        <v>0</v>
      </c>
    </row>
    <row r="3821" spans="1:7" s="65" customFormat="1" x14ac:dyDescent="0.25">
      <c r="A3821" s="65">
        <v>381.80000000000501</v>
      </c>
      <c r="B3821" s="2">
        <v>0</v>
      </c>
      <c r="C3821" s="2">
        <v>0</v>
      </c>
      <c r="D3821" s="2">
        <v>0</v>
      </c>
      <c r="E3821" s="2">
        <v>0</v>
      </c>
      <c r="F3821" s="2">
        <v>0</v>
      </c>
      <c r="G3821" s="2">
        <v>0</v>
      </c>
    </row>
    <row r="3822" spans="1:7" s="65" customFormat="1" x14ac:dyDescent="0.25">
      <c r="A3822" s="65">
        <v>381.90000000000498</v>
      </c>
      <c r="B3822" s="2">
        <v>0</v>
      </c>
      <c r="C3822" s="2">
        <v>0</v>
      </c>
      <c r="D3822" s="2">
        <v>0</v>
      </c>
      <c r="E3822" s="2">
        <v>0</v>
      </c>
      <c r="F3822" s="2">
        <v>0</v>
      </c>
      <c r="G3822" s="2">
        <v>0</v>
      </c>
    </row>
    <row r="3823" spans="1:7" s="65" customFormat="1" x14ac:dyDescent="0.25">
      <c r="A3823" s="65">
        <v>382.000000000005</v>
      </c>
      <c r="B3823" s="2">
        <v>0</v>
      </c>
      <c r="C3823" s="2">
        <v>0</v>
      </c>
      <c r="D3823" s="2">
        <v>0</v>
      </c>
      <c r="E3823" s="2">
        <v>0</v>
      </c>
      <c r="F3823" s="2">
        <v>0</v>
      </c>
      <c r="G3823" s="2">
        <v>0</v>
      </c>
    </row>
    <row r="3824" spans="1:7" s="65" customFormat="1" x14ac:dyDescent="0.25">
      <c r="A3824" s="65">
        <v>382.10000000000502</v>
      </c>
      <c r="B3824" s="2">
        <v>0</v>
      </c>
      <c r="C3824" s="2">
        <v>0</v>
      </c>
      <c r="D3824" s="2">
        <v>0</v>
      </c>
      <c r="E3824" s="2">
        <v>0</v>
      </c>
      <c r="F3824" s="2">
        <v>0</v>
      </c>
      <c r="G3824" s="2">
        <v>0</v>
      </c>
    </row>
    <row r="3825" spans="1:7" s="65" customFormat="1" x14ac:dyDescent="0.25">
      <c r="A3825" s="65">
        <v>382.20000000000499</v>
      </c>
      <c r="B3825" s="2">
        <v>0</v>
      </c>
      <c r="C3825" s="2">
        <v>0</v>
      </c>
      <c r="D3825" s="2">
        <v>0</v>
      </c>
      <c r="E3825" s="2">
        <v>0</v>
      </c>
      <c r="F3825" s="2">
        <v>0</v>
      </c>
      <c r="G3825" s="2">
        <v>0</v>
      </c>
    </row>
    <row r="3826" spans="1:7" s="65" customFormat="1" x14ac:dyDescent="0.25">
      <c r="A3826" s="65">
        <v>382.30000000000501</v>
      </c>
      <c r="B3826" s="2">
        <v>0</v>
      </c>
      <c r="C3826" s="2">
        <v>0</v>
      </c>
      <c r="D3826" s="2">
        <v>0</v>
      </c>
      <c r="E3826" s="2">
        <v>0</v>
      </c>
      <c r="F3826" s="2">
        <v>0</v>
      </c>
      <c r="G3826" s="2">
        <v>0</v>
      </c>
    </row>
    <row r="3827" spans="1:7" s="65" customFormat="1" x14ac:dyDescent="0.25">
      <c r="A3827" s="65">
        <v>382.40000000000498</v>
      </c>
      <c r="B3827" s="2">
        <v>0</v>
      </c>
      <c r="C3827" s="2">
        <v>0</v>
      </c>
      <c r="D3827" s="2">
        <v>0</v>
      </c>
      <c r="E3827" s="2">
        <v>0</v>
      </c>
      <c r="F3827" s="2">
        <v>0</v>
      </c>
      <c r="G3827" s="2">
        <v>0</v>
      </c>
    </row>
    <row r="3828" spans="1:7" s="65" customFormat="1" x14ac:dyDescent="0.25">
      <c r="A3828" s="65">
        <v>382.500000000005</v>
      </c>
      <c r="B3828" s="2">
        <v>0</v>
      </c>
      <c r="C3828" s="2">
        <v>0</v>
      </c>
      <c r="D3828" s="2">
        <v>0</v>
      </c>
      <c r="E3828" s="2">
        <v>0</v>
      </c>
      <c r="F3828" s="2">
        <v>0</v>
      </c>
      <c r="G3828" s="2">
        <v>0</v>
      </c>
    </row>
    <row r="3829" spans="1:7" s="65" customFormat="1" x14ac:dyDescent="0.25">
      <c r="A3829" s="65">
        <v>382.60000000000502</v>
      </c>
      <c r="B3829" s="2">
        <v>0</v>
      </c>
      <c r="C3829" s="2">
        <v>0</v>
      </c>
      <c r="D3829" s="2">
        <v>0</v>
      </c>
      <c r="E3829" s="2">
        <v>0</v>
      </c>
      <c r="F3829" s="2">
        <v>0</v>
      </c>
      <c r="G3829" s="2">
        <v>0</v>
      </c>
    </row>
    <row r="3830" spans="1:7" s="65" customFormat="1" x14ac:dyDescent="0.25">
      <c r="A3830" s="65">
        <v>382.70000000000499</v>
      </c>
      <c r="B3830" s="2">
        <v>0</v>
      </c>
      <c r="C3830" s="2">
        <v>0</v>
      </c>
      <c r="D3830" s="2">
        <v>0</v>
      </c>
      <c r="E3830" s="2">
        <v>0</v>
      </c>
      <c r="F3830" s="2">
        <v>0</v>
      </c>
      <c r="G3830" s="2">
        <v>0</v>
      </c>
    </row>
    <row r="3831" spans="1:7" s="65" customFormat="1" x14ac:dyDescent="0.25">
      <c r="A3831" s="65">
        <v>382.80000000000501</v>
      </c>
      <c r="B3831" s="2">
        <v>0</v>
      </c>
      <c r="C3831" s="2">
        <v>0</v>
      </c>
      <c r="D3831" s="2">
        <v>0</v>
      </c>
      <c r="E3831" s="2">
        <v>0</v>
      </c>
      <c r="F3831" s="2">
        <v>0</v>
      </c>
      <c r="G3831" s="2">
        <v>0</v>
      </c>
    </row>
    <row r="3832" spans="1:7" s="65" customFormat="1" x14ac:dyDescent="0.25">
      <c r="A3832" s="65">
        <v>382.90000000000498</v>
      </c>
      <c r="B3832" s="2">
        <v>0</v>
      </c>
      <c r="C3832" s="2">
        <v>0</v>
      </c>
      <c r="D3832" s="2">
        <v>0</v>
      </c>
      <c r="E3832" s="2">
        <v>0</v>
      </c>
      <c r="F3832" s="2">
        <v>0</v>
      </c>
      <c r="G3832" s="2">
        <v>0</v>
      </c>
    </row>
    <row r="3833" spans="1:7" s="65" customFormat="1" x14ac:dyDescent="0.25">
      <c r="A3833" s="65">
        <v>383.000000000005</v>
      </c>
      <c r="B3833" s="2">
        <v>0</v>
      </c>
      <c r="C3833" s="2">
        <v>0</v>
      </c>
      <c r="D3833" s="2">
        <v>0</v>
      </c>
      <c r="E3833" s="2">
        <v>0</v>
      </c>
      <c r="F3833" s="2">
        <v>0</v>
      </c>
      <c r="G3833" s="2">
        <v>0</v>
      </c>
    </row>
    <row r="3834" spans="1:7" s="65" customFormat="1" x14ac:dyDescent="0.25">
      <c r="A3834" s="65">
        <v>383.10000000000502</v>
      </c>
      <c r="B3834" s="2">
        <v>0</v>
      </c>
      <c r="C3834" s="2">
        <v>0</v>
      </c>
      <c r="D3834" s="2">
        <v>0</v>
      </c>
      <c r="E3834" s="2">
        <v>0</v>
      </c>
      <c r="F3834" s="2">
        <v>0</v>
      </c>
      <c r="G3834" s="2">
        <v>0</v>
      </c>
    </row>
    <row r="3835" spans="1:7" s="65" customFormat="1" x14ac:dyDescent="0.25">
      <c r="A3835" s="65">
        <v>383.20000000000499</v>
      </c>
      <c r="B3835" s="2">
        <v>0</v>
      </c>
      <c r="C3835" s="2">
        <v>0</v>
      </c>
      <c r="D3835" s="2">
        <v>0</v>
      </c>
      <c r="E3835" s="2">
        <v>0</v>
      </c>
      <c r="F3835" s="2">
        <v>0</v>
      </c>
      <c r="G3835" s="2">
        <v>0</v>
      </c>
    </row>
    <row r="3836" spans="1:7" s="65" customFormat="1" x14ac:dyDescent="0.25">
      <c r="A3836" s="65">
        <v>383.30000000000501</v>
      </c>
      <c r="B3836" s="2">
        <v>0</v>
      </c>
      <c r="C3836" s="2">
        <v>0</v>
      </c>
      <c r="D3836" s="2">
        <v>0</v>
      </c>
      <c r="E3836" s="2">
        <v>0</v>
      </c>
      <c r="F3836" s="2">
        <v>0</v>
      </c>
      <c r="G3836" s="2">
        <v>0</v>
      </c>
    </row>
    <row r="3837" spans="1:7" s="65" customFormat="1" x14ac:dyDescent="0.25">
      <c r="A3837" s="65">
        <v>383.40000000000498</v>
      </c>
      <c r="B3837" s="2">
        <v>0</v>
      </c>
      <c r="C3837" s="2">
        <v>0</v>
      </c>
      <c r="D3837" s="2">
        <v>0</v>
      </c>
      <c r="E3837" s="2">
        <v>0</v>
      </c>
      <c r="F3837" s="2">
        <v>0</v>
      </c>
      <c r="G3837" s="2">
        <v>0</v>
      </c>
    </row>
    <row r="3838" spans="1:7" s="65" customFormat="1" x14ac:dyDescent="0.25">
      <c r="A3838" s="65">
        <v>383.500000000005</v>
      </c>
      <c r="B3838" s="2">
        <v>0</v>
      </c>
      <c r="C3838" s="2">
        <v>0</v>
      </c>
      <c r="D3838" s="2">
        <v>0</v>
      </c>
      <c r="E3838" s="2">
        <v>0</v>
      </c>
      <c r="F3838" s="2">
        <v>0</v>
      </c>
      <c r="G3838" s="2">
        <v>0</v>
      </c>
    </row>
    <row r="3839" spans="1:7" s="65" customFormat="1" x14ac:dyDescent="0.25">
      <c r="A3839" s="65">
        <v>383.60000000000502</v>
      </c>
      <c r="B3839" s="2">
        <v>0</v>
      </c>
      <c r="C3839" s="2">
        <v>0</v>
      </c>
      <c r="D3839" s="2">
        <v>0</v>
      </c>
      <c r="E3839" s="2">
        <v>0</v>
      </c>
      <c r="F3839" s="2">
        <v>0</v>
      </c>
      <c r="G3839" s="2">
        <v>0</v>
      </c>
    </row>
    <row r="3840" spans="1:7" s="65" customFormat="1" x14ac:dyDescent="0.25">
      <c r="A3840" s="65">
        <v>383.70000000000499</v>
      </c>
      <c r="B3840" s="2">
        <v>0</v>
      </c>
      <c r="C3840" s="2">
        <v>0</v>
      </c>
      <c r="D3840" s="2">
        <v>0</v>
      </c>
      <c r="E3840" s="2">
        <v>0</v>
      </c>
      <c r="F3840" s="2">
        <v>0</v>
      </c>
      <c r="G3840" s="2">
        <v>0</v>
      </c>
    </row>
    <row r="3841" spans="1:7" s="65" customFormat="1" x14ac:dyDescent="0.25">
      <c r="A3841" s="65">
        <v>383.80000000000501</v>
      </c>
      <c r="B3841" s="2">
        <v>0</v>
      </c>
      <c r="C3841" s="2">
        <v>0</v>
      </c>
      <c r="D3841" s="2">
        <v>0</v>
      </c>
      <c r="E3841" s="2">
        <v>0</v>
      </c>
      <c r="F3841" s="2">
        <v>0</v>
      </c>
      <c r="G3841" s="2">
        <v>0</v>
      </c>
    </row>
    <row r="3842" spans="1:7" s="65" customFormat="1" x14ac:dyDescent="0.25">
      <c r="A3842" s="65">
        <v>383.90000000000498</v>
      </c>
      <c r="B3842" s="2">
        <v>0</v>
      </c>
      <c r="C3842" s="2">
        <v>0</v>
      </c>
      <c r="D3842" s="2">
        <v>0</v>
      </c>
      <c r="E3842" s="2">
        <v>0</v>
      </c>
      <c r="F3842" s="2">
        <v>0</v>
      </c>
      <c r="G3842" s="2">
        <v>0</v>
      </c>
    </row>
    <row r="3843" spans="1:7" s="65" customFormat="1" x14ac:dyDescent="0.25">
      <c r="A3843" s="65">
        <v>384.000000000005</v>
      </c>
      <c r="B3843" s="2">
        <v>0</v>
      </c>
      <c r="C3843" s="2">
        <v>0</v>
      </c>
      <c r="D3843" s="2">
        <v>0</v>
      </c>
      <c r="E3843" s="2">
        <v>0</v>
      </c>
      <c r="F3843" s="2">
        <v>0</v>
      </c>
      <c r="G3843" s="2">
        <v>0</v>
      </c>
    </row>
    <row r="3844" spans="1:7" s="65" customFormat="1" x14ac:dyDescent="0.25">
      <c r="A3844" s="65">
        <v>384.10000000000502</v>
      </c>
      <c r="B3844" s="2">
        <v>0</v>
      </c>
      <c r="C3844" s="2">
        <v>0</v>
      </c>
      <c r="D3844" s="2">
        <v>0</v>
      </c>
      <c r="E3844" s="2">
        <v>0</v>
      </c>
      <c r="F3844" s="2">
        <v>0</v>
      </c>
      <c r="G3844" s="2">
        <v>0</v>
      </c>
    </row>
    <row r="3845" spans="1:7" s="65" customFormat="1" x14ac:dyDescent="0.25">
      <c r="A3845" s="65">
        <v>384.20000000000499</v>
      </c>
      <c r="B3845" s="2">
        <v>0</v>
      </c>
      <c r="C3845" s="2">
        <v>0</v>
      </c>
      <c r="D3845" s="2">
        <v>0</v>
      </c>
      <c r="E3845" s="2">
        <v>0</v>
      </c>
      <c r="F3845" s="2">
        <v>0</v>
      </c>
      <c r="G3845" s="2">
        <v>0</v>
      </c>
    </row>
    <row r="3846" spans="1:7" s="65" customFormat="1" x14ac:dyDescent="0.25">
      <c r="A3846" s="65">
        <v>384.30000000000501</v>
      </c>
      <c r="B3846" s="2">
        <v>0</v>
      </c>
      <c r="C3846" s="2">
        <v>0</v>
      </c>
      <c r="D3846" s="2">
        <v>0</v>
      </c>
      <c r="E3846" s="2">
        <v>0</v>
      </c>
      <c r="F3846" s="2">
        <v>0</v>
      </c>
      <c r="G3846" s="2">
        <v>0</v>
      </c>
    </row>
    <row r="3847" spans="1:7" s="65" customFormat="1" x14ac:dyDescent="0.25">
      <c r="A3847" s="65">
        <v>384.40000000000498</v>
      </c>
      <c r="B3847" s="2">
        <v>0</v>
      </c>
      <c r="C3847" s="2">
        <v>0</v>
      </c>
      <c r="D3847" s="2">
        <v>0</v>
      </c>
      <c r="E3847" s="2">
        <v>0</v>
      </c>
      <c r="F3847" s="2">
        <v>0</v>
      </c>
      <c r="G3847" s="2">
        <v>0</v>
      </c>
    </row>
    <row r="3848" spans="1:7" s="65" customFormat="1" x14ac:dyDescent="0.25">
      <c r="A3848" s="65">
        <v>384.500000000005</v>
      </c>
      <c r="B3848" s="2">
        <v>0</v>
      </c>
      <c r="C3848" s="2">
        <v>0</v>
      </c>
      <c r="D3848" s="2">
        <v>0</v>
      </c>
      <c r="E3848" s="2">
        <v>0</v>
      </c>
      <c r="F3848" s="2">
        <v>0</v>
      </c>
      <c r="G3848" s="2">
        <v>0</v>
      </c>
    </row>
    <row r="3849" spans="1:7" s="65" customFormat="1" x14ac:dyDescent="0.25">
      <c r="A3849" s="65">
        <v>384.60000000000502</v>
      </c>
      <c r="B3849" s="2">
        <v>0</v>
      </c>
      <c r="C3849" s="2">
        <v>0</v>
      </c>
      <c r="D3849" s="2">
        <v>0</v>
      </c>
      <c r="E3849" s="2">
        <v>0</v>
      </c>
      <c r="F3849" s="2">
        <v>0</v>
      </c>
      <c r="G3849" s="2">
        <v>0</v>
      </c>
    </row>
    <row r="3850" spans="1:7" s="65" customFormat="1" x14ac:dyDescent="0.25">
      <c r="A3850" s="65">
        <v>384.70000000000499</v>
      </c>
      <c r="B3850" s="2">
        <v>0</v>
      </c>
      <c r="C3850" s="2">
        <v>0</v>
      </c>
      <c r="D3850" s="2">
        <v>0</v>
      </c>
      <c r="E3850" s="2">
        <v>0</v>
      </c>
      <c r="F3850" s="2">
        <v>0</v>
      </c>
      <c r="G3850" s="2">
        <v>0</v>
      </c>
    </row>
    <row r="3851" spans="1:7" s="65" customFormat="1" x14ac:dyDescent="0.25">
      <c r="A3851" s="65">
        <v>384.80000000000501</v>
      </c>
      <c r="B3851" s="2">
        <v>0</v>
      </c>
      <c r="C3851" s="2">
        <v>0</v>
      </c>
      <c r="D3851" s="2">
        <v>0</v>
      </c>
      <c r="E3851" s="2">
        <v>0</v>
      </c>
      <c r="F3851" s="2">
        <v>0</v>
      </c>
      <c r="G3851" s="2">
        <v>0</v>
      </c>
    </row>
    <row r="3852" spans="1:7" s="65" customFormat="1" x14ac:dyDescent="0.25">
      <c r="A3852" s="65">
        <v>384.90000000000498</v>
      </c>
      <c r="B3852" s="2">
        <v>0</v>
      </c>
      <c r="C3852" s="2">
        <v>0</v>
      </c>
      <c r="D3852" s="2">
        <v>0</v>
      </c>
      <c r="E3852" s="2">
        <v>0</v>
      </c>
      <c r="F3852" s="2">
        <v>0</v>
      </c>
      <c r="G3852" s="2">
        <v>0</v>
      </c>
    </row>
    <row r="3853" spans="1:7" s="65" customFormat="1" x14ac:dyDescent="0.25">
      <c r="A3853" s="65">
        <v>385.000000000005</v>
      </c>
      <c r="B3853" s="2">
        <v>0</v>
      </c>
      <c r="C3853" s="2">
        <v>0</v>
      </c>
      <c r="D3853" s="2">
        <v>0</v>
      </c>
      <c r="E3853" s="2">
        <v>0</v>
      </c>
      <c r="F3853" s="2">
        <v>0</v>
      </c>
      <c r="G3853" s="2">
        <v>0</v>
      </c>
    </row>
    <row r="3854" spans="1:7" s="65" customFormat="1" x14ac:dyDescent="0.25">
      <c r="A3854" s="65">
        <v>385.10000000000502</v>
      </c>
      <c r="B3854" s="2">
        <v>0</v>
      </c>
      <c r="C3854" s="2">
        <v>0</v>
      </c>
      <c r="D3854" s="2">
        <v>0</v>
      </c>
      <c r="E3854" s="2">
        <v>0</v>
      </c>
      <c r="F3854" s="2">
        <v>0</v>
      </c>
      <c r="G3854" s="2">
        <v>0</v>
      </c>
    </row>
    <row r="3855" spans="1:7" s="65" customFormat="1" x14ac:dyDescent="0.25">
      <c r="A3855" s="65">
        <v>385.20000000000499</v>
      </c>
      <c r="B3855" s="2">
        <v>0</v>
      </c>
      <c r="C3855" s="2">
        <v>0</v>
      </c>
      <c r="D3855" s="2">
        <v>0</v>
      </c>
      <c r="E3855" s="2">
        <v>0</v>
      </c>
      <c r="F3855" s="2">
        <v>0</v>
      </c>
      <c r="G3855" s="2">
        <v>0</v>
      </c>
    </row>
    <row r="3856" spans="1:7" s="65" customFormat="1" x14ac:dyDescent="0.25">
      <c r="A3856" s="65">
        <v>385.30000000000501</v>
      </c>
      <c r="B3856" s="2">
        <v>0</v>
      </c>
      <c r="C3856" s="2">
        <v>0</v>
      </c>
      <c r="D3856" s="2">
        <v>0</v>
      </c>
      <c r="E3856" s="2">
        <v>0</v>
      </c>
      <c r="F3856" s="2">
        <v>0</v>
      </c>
      <c r="G3856" s="2">
        <v>0</v>
      </c>
    </row>
    <row r="3857" spans="1:7" s="65" customFormat="1" x14ac:dyDescent="0.25">
      <c r="A3857" s="65">
        <v>385.40000000000498</v>
      </c>
      <c r="B3857" s="2">
        <v>0</v>
      </c>
      <c r="C3857" s="2">
        <v>0</v>
      </c>
      <c r="D3857" s="2">
        <v>0</v>
      </c>
      <c r="E3857" s="2">
        <v>0</v>
      </c>
      <c r="F3857" s="2">
        <v>0</v>
      </c>
      <c r="G3857" s="2">
        <v>0</v>
      </c>
    </row>
    <row r="3858" spans="1:7" s="65" customFormat="1" x14ac:dyDescent="0.25">
      <c r="A3858" s="65">
        <v>385.500000000005</v>
      </c>
      <c r="B3858" s="2">
        <v>0</v>
      </c>
      <c r="C3858" s="2">
        <v>0</v>
      </c>
      <c r="D3858" s="2">
        <v>0</v>
      </c>
      <c r="E3858" s="2">
        <v>0</v>
      </c>
      <c r="F3858" s="2">
        <v>0</v>
      </c>
      <c r="G3858" s="2">
        <v>0</v>
      </c>
    </row>
    <row r="3859" spans="1:7" s="65" customFormat="1" x14ac:dyDescent="0.25">
      <c r="A3859" s="65">
        <v>385.60000000000502</v>
      </c>
      <c r="B3859" s="2">
        <v>0</v>
      </c>
      <c r="C3859" s="2">
        <v>0</v>
      </c>
      <c r="D3859" s="2">
        <v>0</v>
      </c>
      <c r="E3859" s="2">
        <v>0</v>
      </c>
      <c r="F3859" s="2">
        <v>0</v>
      </c>
      <c r="G3859" s="2">
        <v>0</v>
      </c>
    </row>
    <row r="3860" spans="1:7" s="65" customFormat="1" x14ac:dyDescent="0.25">
      <c r="A3860" s="65">
        <v>385.70000000000499</v>
      </c>
      <c r="B3860" s="2">
        <v>0</v>
      </c>
      <c r="C3860" s="2">
        <v>0</v>
      </c>
      <c r="D3860" s="2">
        <v>0</v>
      </c>
      <c r="E3860" s="2">
        <v>0</v>
      </c>
      <c r="F3860" s="2">
        <v>0</v>
      </c>
      <c r="G3860" s="2">
        <v>0</v>
      </c>
    </row>
    <row r="3861" spans="1:7" s="65" customFormat="1" x14ac:dyDescent="0.25">
      <c r="A3861" s="65">
        <v>385.80000000000501</v>
      </c>
      <c r="B3861" s="2">
        <v>0</v>
      </c>
      <c r="C3861" s="2">
        <v>0</v>
      </c>
      <c r="D3861" s="2">
        <v>0</v>
      </c>
      <c r="E3861" s="2">
        <v>0</v>
      </c>
      <c r="F3861" s="2">
        <v>0</v>
      </c>
      <c r="G3861" s="2">
        <v>0</v>
      </c>
    </row>
    <row r="3862" spans="1:7" s="65" customFormat="1" x14ac:dyDescent="0.25">
      <c r="A3862" s="65">
        <v>385.90000000000498</v>
      </c>
      <c r="B3862" s="2">
        <v>0</v>
      </c>
      <c r="C3862" s="2">
        <v>0</v>
      </c>
      <c r="D3862" s="2">
        <v>0</v>
      </c>
      <c r="E3862" s="2">
        <v>0</v>
      </c>
      <c r="F3862" s="2">
        <v>0</v>
      </c>
      <c r="G3862" s="2">
        <v>0</v>
      </c>
    </row>
    <row r="3863" spans="1:7" s="65" customFormat="1" x14ac:dyDescent="0.25">
      <c r="A3863" s="65">
        <v>386.000000000005</v>
      </c>
      <c r="B3863" s="2">
        <v>0</v>
      </c>
      <c r="C3863" s="2">
        <v>0</v>
      </c>
      <c r="D3863" s="2">
        <v>0</v>
      </c>
      <c r="E3863" s="2">
        <v>0</v>
      </c>
      <c r="F3863" s="2">
        <v>0</v>
      </c>
      <c r="G3863" s="2">
        <v>0</v>
      </c>
    </row>
    <row r="3864" spans="1:7" s="65" customFormat="1" x14ac:dyDescent="0.25">
      <c r="A3864" s="65">
        <v>386.10000000000502</v>
      </c>
      <c r="B3864" s="2">
        <v>0</v>
      </c>
      <c r="C3864" s="2">
        <v>0</v>
      </c>
      <c r="D3864" s="2">
        <v>0</v>
      </c>
      <c r="E3864" s="2">
        <v>0</v>
      </c>
      <c r="F3864" s="2">
        <v>0</v>
      </c>
      <c r="G3864" s="2">
        <v>0</v>
      </c>
    </row>
    <row r="3865" spans="1:7" s="65" customFormat="1" x14ac:dyDescent="0.25">
      <c r="A3865" s="65">
        <v>386.20000000000499</v>
      </c>
      <c r="B3865" s="2">
        <v>0</v>
      </c>
      <c r="C3865" s="2">
        <v>0</v>
      </c>
      <c r="D3865" s="2">
        <v>0</v>
      </c>
      <c r="E3865" s="2">
        <v>0</v>
      </c>
      <c r="F3865" s="2">
        <v>0</v>
      </c>
      <c r="G3865" s="2">
        <v>0</v>
      </c>
    </row>
    <row r="3866" spans="1:7" s="65" customFormat="1" x14ac:dyDescent="0.25">
      <c r="A3866" s="65">
        <v>386.30000000000501</v>
      </c>
      <c r="B3866" s="2">
        <v>0</v>
      </c>
      <c r="C3866" s="2">
        <v>0</v>
      </c>
      <c r="D3866" s="2">
        <v>0</v>
      </c>
      <c r="E3866" s="2">
        <v>0</v>
      </c>
      <c r="F3866" s="2">
        <v>0</v>
      </c>
      <c r="G3866" s="2">
        <v>0</v>
      </c>
    </row>
    <row r="3867" spans="1:7" s="65" customFormat="1" x14ac:dyDescent="0.25">
      <c r="A3867" s="65">
        <v>386.40000000000498</v>
      </c>
      <c r="B3867" s="2">
        <v>0</v>
      </c>
      <c r="C3867" s="2">
        <v>0</v>
      </c>
      <c r="D3867" s="2">
        <v>0</v>
      </c>
      <c r="E3867" s="2">
        <v>0</v>
      </c>
      <c r="F3867" s="2">
        <v>0</v>
      </c>
      <c r="G3867" s="2">
        <v>0</v>
      </c>
    </row>
    <row r="3868" spans="1:7" s="65" customFormat="1" x14ac:dyDescent="0.25">
      <c r="A3868" s="65">
        <v>386.500000000005</v>
      </c>
      <c r="B3868" s="2">
        <v>0</v>
      </c>
      <c r="C3868" s="2">
        <v>0</v>
      </c>
      <c r="D3868" s="2">
        <v>0</v>
      </c>
      <c r="E3868" s="2">
        <v>0</v>
      </c>
      <c r="F3868" s="2">
        <v>0</v>
      </c>
      <c r="G3868" s="2">
        <v>0</v>
      </c>
    </row>
    <row r="3869" spans="1:7" s="65" customFormat="1" x14ac:dyDescent="0.25">
      <c r="A3869" s="65">
        <v>386.60000000000502</v>
      </c>
      <c r="B3869" s="2">
        <v>0</v>
      </c>
      <c r="C3869" s="2">
        <v>0</v>
      </c>
      <c r="D3869" s="2">
        <v>0</v>
      </c>
      <c r="E3869" s="2">
        <v>0</v>
      </c>
      <c r="F3869" s="2">
        <v>0</v>
      </c>
      <c r="G3869" s="2">
        <v>0</v>
      </c>
    </row>
    <row r="3870" spans="1:7" s="65" customFormat="1" x14ac:dyDescent="0.25">
      <c r="A3870" s="65">
        <v>386.70000000000499</v>
      </c>
      <c r="B3870" s="2">
        <v>0</v>
      </c>
      <c r="C3870" s="2">
        <v>0</v>
      </c>
      <c r="D3870" s="2">
        <v>0</v>
      </c>
      <c r="E3870" s="2">
        <v>0</v>
      </c>
      <c r="F3870" s="2">
        <v>0</v>
      </c>
      <c r="G3870" s="2">
        <v>0</v>
      </c>
    </row>
    <row r="3871" spans="1:7" s="65" customFormat="1" x14ac:dyDescent="0.25">
      <c r="A3871" s="65">
        <v>386.80000000000501</v>
      </c>
      <c r="B3871" s="2">
        <v>0</v>
      </c>
      <c r="C3871" s="2">
        <v>0</v>
      </c>
      <c r="D3871" s="2">
        <v>0</v>
      </c>
      <c r="E3871" s="2">
        <v>0</v>
      </c>
      <c r="F3871" s="2">
        <v>0</v>
      </c>
      <c r="G3871" s="2">
        <v>0</v>
      </c>
    </row>
    <row r="3872" spans="1:7" s="65" customFormat="1" x14ac:dyDescent="0.25">
      <c r="A3872" s="65">
        <v>386.90000000000498</v>
      </c>
      <c r="B3872" s="2">
        <v>0</v>
      </c>
      <c r="C3872" s="2">
        <v>0</v>
      </c>
      <c r="D3872" s="2">
        <v>0</v>
      </c>
      <c r="E3872" s="2">
        <v>0</v>
      </c>
      <c r="F3872" s="2">
        <v>0</v>
      </c>
      <c r="G3872" s="2">
        <v>0</v>
      </c>
    </row>
    <row r="3873" spans="1:7" s="65" customFormat="1" x14ac:dyDescent="0.25">
      <c r="A3873" s="65">
        <v>387.000000000005</v>
      </c>
      <c r="B3873" s="2">
        <v>0</v>
      </c>
      <c r="C3873" s="2">
        <v>0</v>
      </c>
      <c r="D3873" s="2">
        <v>0</v>
      </c>
      <c r="E3873" s="2">
        <v>0</v>
      </c>
      <c r="F3873" s="2">
        <v>0</v>
      </c>
      <c r="G3873" s="2">
        <v>0</v>
      </c>
    </row>
    <row r="3874" spans="1:7" s="65" customFormat="1" x14ac:dyDescent="0.25">
      <c r="A3874" s="65">
        <v>387.10000000000502</v>
      </c>
      <c r="B3874" s="2">
        <v>0</v>
      </c>
      <c r="C3874" s="2">
        <v>0</v>
      </c>
      <c r="D3874" s="2">
        <v>0</v>
      </c>
      <c r="E3874" s="2">
        <v>0</v>
      </c>
      <c r="F3874" s="2">
        <v>0</v>
      </c>
      <c r="G3874" s="2">
        <v>0</v>
      </c>
    </row>
    <row r="3875" spans="1:7" s="65" customFormat="1" x14ac:dyDescent="0.25">
      <c r="A3875" s="65">
        <v>387.20000000000499</v>
      </c>
      <c r="B3875" s="2">
        <v>0</v>
      </c>
      <c r="C3875" s="2">
        <v>0</v>
      </c>
      <c r="D3875" s="2">
        <v>0</v>
      </c>
      <c r="E3875" s="2">
        <v>0</v>
      </c>
      <c r="F3875" s="2">
        <v>0</v>
      </c>
      <c r="G3875" s="2">
        <v>0</v>
      </c>
    </row>
    <row r="3876" spans="1:7" s="65" customFormat="1" x14ac:dyDescent="0.25">
      <c r="A3876" s="65">
        <v>387.30000000000501</v>
      </c>
      <c r="B3876" s="2">
        <v>0</v>
      </c>
      <c r="C3876" s="2">
        <v>0</v>
      </c>
      <c r="D3876" s="2">
        <v>0</v>
      </c>
      <c r="E3876" s="2">
        <v>0</v>
      </c>
      <c r="F3876" s="2">
        <v>0</v>
      </c>
      <c r="G3876" s="2">
        <v>0</v>
      </c>
    </row>
    <row r="3877" spans="1:7" s="65" customFormat="1" x14ac:dyDescent="0.25">
      <c r="A3877" s="65">
        <v>387.40000000000498</v>
      </c>
      <c r="B3877" s="2">
        <v>0</v>
      </c>
      <c r="C3877" s="2">
        <v>0</v>
      </c>
      <c r="D3877" s="2">
        <v>0</v>
      </c>
      <c r="E3877" s="2">
        <v>0</v>
      </c>
      <c r="F3877" s="2">
        <v>0</v>
      </c>
      <c r="G3877" s="2">
        <v>0</v>
      </c>
    </row>
    <row r="3878" spans="1:7" s="65" customFormat="1" x14ac:dyDescent="0.25">
      <c r="A3878" s="65">
        <v>387.500000000005</v>
      </c>
      <c r="B3878" s="2">
        <v>0</v>
      </c>
      <c r="C3878" s="2">
        <v>0</v>
      </c>
      <c r="D3878" s="2">
        <v>0</v>
      </c>
      <c r="E3878" s="2">
        <v>0</v>
      </c>
      <c r="F3878" s="2">
        <v>0</v>
      </c>
      <c r="G3878" s="2">
        <v>0</v>
      </c>
    </row>
    <row r="3879" spans="1:7" s="65" customFormat="1" x14ac:dyDescent="0.25">
      <c r="A3879" s="65">
        <v>387.60000000000502</v>
      </c>
      <c r="B3879" s="2">
        <v>0</v>
      </c>
      <c r="C3879" s="2">
        <v>0</v>
      </c>
      <c r="D3879" s="2">
        <v>0</v>
      </c>
      <c r="E3879" s="2">
        <v>0</v>
      </c>
      <c r="F3879" s="2">
        <v>0</v>
      </c>
      <c r="G3879" s="2">
        <v>0</v>
      </c>
    </row>
    <row r="3880" spans="1:7" s="65" customFormat="1" x14ac:dyDescent="0.25">
      <c r="A3880" s="65">
        <v>387.70000000000499</v>
      </c>
      <c r="B3880" s="2">
        <v>0</v>
      </c>
      <c r="C3880" s="2">
        <v>0</v>
      </c>
      <c r="D3880" s="2">
        <v>0</v>
      </c>
      <c r="E3880" s="2">
        <v>0</v>
      </c>
      <c r="F3880" s="2">
        <v>0</v>
      </c>
      <c r="G3880" s="2">
        <v>0</v>
      </c>
    </row>
    <row r="3881" spans="1:7" s="65" customFormat="1" x14ac:dyDescent="0.25">
      <c r="A3881" s="65">
        <v>387.80000000000501</v>
      </c>
      <c r="B3881" s="2">
        <v>0</v>
      </c>
      <c r="C3881" s="2">
        <v>0</v>
      </c>
      <c r="D3881" s="2">
        <v>0</v>
      </c>
      <c r="E3881" s="2">
        <v>0</v>
      </c>
      <c r="F3881" s="2">
        <v>0</v>
      </c>
      <c r="G3881" s="2">
        <v>0</v>
      </c>
    </row>
    <row r="3882" spans="1:7" s="65" customFormat="1" x14ac:dyDescent="0.25">
      <c r="A3882" s="65">
        <v>387.90000000000498</v>
      </c>
      <c r="B3882" s="2">
        <v>0</v>
      </c>
      <c r="C3882" s="2">
        <v>0</v>
      </c>
      <c r="D3882" s="2">
        <v>0</v>
      </c>
      <c r="E3882" s="2">
        <v>0</v>
      </c>
      <c r="F3882" s="2">
        <v>0</v>
      </c>
      <c r="G3882" s="2">
        <v>0</v>
      </c>
    </row>
    <row r="3883" spans="1:7" s="65" customFormat="1" x14ac:dyDescent="0.25">
      <c r="A3883" s="65">
        <v>388.000000000005</v>
      </c>
      <c r="B3883" s="2">
        <v>0</v>
      </c>
      <c r="C3883" s="2">
        <v>0</v>
      </c>
      <c r="D3883" s="2">
        <v>0</v>
      </c>
      <c r="E3883" s="2">
        <v>0</v>
      </c>
      <c r="F3883" s="2">
        <v>0</v>
      </c>
      <c r="G3883" s="2">
        <v>0</v>
      </c>
    </row>
    <row r="3884" spans="1:7" s="65" customFormat="1" x14ac:dyDescent="0.25">
      <c r="A3884" s="65">
        <v>388.10000000000502</v>
      </c>
      <c r="B3884" s="2">
        <v>0</v>
      </c>
      <c r="C3884" s="2">
        <v>0</v>
      </c>
      <c r="D3884" s="2">
        <v>0</v>
      </c>
      <c r="E3884" s="2">
        <v>0</v>
      </c>
      <c r="F3884" s="2">
        <v>0</v>
      </c>
      <c r="G3884" s="2">
        <v>0</v>
      </c>
    </row>
    <row r="3885" spans="1:7" s="65" customFormat="1" x14ac:dyDescent="0.25">
      <c r="A3885" s="65">
        <v>388.20000000000499</v>
      </c>
      <c r="B3885" s="2">
        <v>0</v>
      </c>
      <c r="C3885" s="2">
        <v>0</v>
      </c>
      <c r="D3885" s="2">
        <v>0</v>
      </c>
      <c r="E3885" s="2">
        <v>0</v>
      </c>
      <c r="F3885" s="2">
        <v>0</v>
      </c>
      <c r="G3885" s="2">
        <v>0</v>
      </c>
    </row>
    <row r="3886" spans="1:7" s="65" customFormat="1" x14ac:dyDescent="0.25">
      <c r="A3886" s="65">
        <v>388.30000000000501</v>
      </c>
      <c r="B3886" s="2">
        <v>0</v>
      </c>
      <c r="C3886" s="2">
        <v>0</v>
      </c>
      <c r="D3886" s="2">
        <v>0</v>
      </c>
      <c r="E3886" s="2">
        <v>0</v>
      </c>
      <c r="F3886" s="2">
        <v>0</v>
      </c>
      <c r="G3886" s="2">
        <v>0</v>
      </c>
    </row>
    <row r="3887" spans="1:7" s="65" customFormat="1" x14ac:dyDescent="0.25">
      <c r="A3887" s="65">
        <v>388.40000000000498</v>
      </c>
      <c r="B3887" s="2">
        <v>0</v>
      </c>
      <c r="C3887" s="2">
        <v>0</v>
      </c>
      <c r="D3887" s="2">
        <v>0</v>
      </c>
      <c r="E3887" s="2">
        <v>0</v>
      </c>
      <c r="F3887" s="2">
        <v>0</v>
      </c>
      <c r="G3887" s="2">
        <v>0</v>
      </c>
    </row>
    <row r="3888" spans="1:7" s="65" customFormat="1" x14ac:dyDescent="0.25">
      <c r="A3888" s="65">
        <v>388.500000000005</v>
      </c>
      <c r="B3888" s="2">
        <v>0</v>
      </c>
      <c r="C3888" s="2">
        <v>0</v>
      </c>
      <c r="D3888" s="2">
        <v>0</v>
      </c>
      <c r="E3888" s="2">
        <v>0</v>
      </c>
      <c r="F3888" s="2">
        <v>0</v>
      </c>
      <c r="G3888" s="2">
        <v>0</v>
      </c>
    </row>
    <row r="3889" spans="1:7" s="65" customFormat="1" x14ac:dyDescent="0.25">
      <c r="A3889" s="65">
        <v>388.60000000000502</v>
      </c>
      <c r="B3889" s="2">
        <v>0</v>
      </c>
      <c r="C3889" s="2">
        <v>0</v>
      </c>
      <c r="D3889" s="2">
        <v>0</v>
      </c>
      <c r="E3889" s="2">
        <v>0</v>
      </c>
      <c r="F3889" s="2">
        <v>0</v>
      </c>
      <c r="G3889" s="2">
        <v>0</v>
      </c>
    </row>
    <row r="3890" spans="1:7" s="65" customFormat="1" x14ac:dyDescent="0.25">
      <c r="A3890" s="65">
        <v>388.70000000000499</v>
      </c>
      <c r="B3890" s="2">
        <v>0</v>
      </c>
      <c r="C3890" s="2">
        <v>0</v>
      </c>
      <c r="D3890" s="2">
        <v>0</v>
      </c>
      <c r="E3890" s="2">
        <v>0</v>
      </c>
      <c r="F3890" s="2">
        <v>0</v>
      </c>
      <c r="G3890" s="2">
        <v>0</v>
      </c>
    </row>
    <row r="3891" spans="1:7" s="65" customFormat="1" x14ac:dyDescent="0.25">
      <c r="A3891" s="65">
        <v>388.80000000000501</v>
      </c>
      <c r="B3891" s="2">
        <v>0</v>
      </c>
      <c r="C3891" s="2">
        <v>0</v>
      </c>
      <c r="D3891" s="2">
        <v>0</v>
      </c>
      <c r="E3891" s="2">
        <v>0</v>
      </c>
      <c r="F3891" s="2">
        <v>0</v>
      </c>
      <c r="G3891" s="2">
        <v>0</v>
      </c>
    </row>
    <row r="3892" spans="1:7" s="65" customFormat="1" x14ac:dyDescent="0.25">
      <c r="A3892" s="65">
        <v>388.90000000000498</v>
      </c>
      <c r="B3892" s="2">
        <v>0</v>
      </c>
      <c r="C3892" s="2">
        <v>0</v>
      </c>
      <c r="D3892" s="2">
        <v>0</v>
      </c>
      <c r="E3892" s="2">
        <v>0</v>
      </c>
      <c r="F3892" s="2">
        <v>0</v>
      </c>
      <c r="G3892" s="2">
        <v>0</v>
      </c>
    </row>
    <row r="3893" spans="1:7" s="65" customFormat="1" x14ac:dyDescent="0.25">
      <c r="A3893" s="65">
        <v>389.000000000005</v>
      </c>
      <c r="B3893" s="2">
        <v>0</v>
      </c>
      <c r="C3893" s="2">
        <v>0</v>
      </c>
      <c r="D3893" s="2">
        <v>0</v>
      </c>
      <c r="E3893" s="2">
        <v>0</v>
      </c>
      <c r="F3893" s="2">
        <v>0</v>
      </c>
      <c r="G3893" s="2">
        <v>0</v>
      </c>
    </row>
    <row r="3894" spans="1:7" s="65" customFormat="1" x14ac:dyDescent="0.25">
      <c r="A3894" s="65">
        <v>389.10000000000502</v>
      </c>
      <c r="B3894" s="2">
        <v>0</v>
      </c>
      <c r="C3894" s="2">
        <v>0</v>
      </c>
      <c r="D3894" s="2">
        <v>0</v>
      </c>
      <c r="E3894" s="2">
        <v>0</v>
      </c>
      <c r="F3894" s="2">
        <v>0</v>
      </c>
      <c r="G3894" s="2">
        <v>0</v>
      </c>
    </row>
    <row r="3895" spans="1:7" s="65" customFormat="1" x14ac:dyDescent="0.25">
      <c r="A3895" s="65">
        <v>389.20000000000499</v>
      </c>
      <c r="B3895" s="2">
        <v>0</v>
      </c>
      <c r="C3895" s="2">
        <v>0</v>
      </c>
      <c r="D3895" s="2">
        <v>0</v>
      </c>
      <c r="E3895" s="2">
        <v>0</v>
      </c>
      <c r="F3895" s="2">
        <v>0</v>
      </c>
      <c r="G3895" s="2">
        <v>0</v>
      </c>
    </row>
    <row r="3896" spans="1:7" s="65" customFormat="1" x14ac:dyDescent="0.25">
      <c r="A3896" s="65">
        <v>389.30000000000501</v>
      </c>
      <c r="B3896" s="2">
        <v>0</v>
      </c>
      <c r="C3896" s="2">
        <v>0</v>
      </c>
      <c r="D3896" s="2">
        <v>0</v>
      </c>
      <c r="E3896" s="2">
        <v>0</v>
      </c>
      <c r="F3896" s="2">
        <v>0</v>
      </c>
      <c r="G3896" s="2">
        <v>0</v>
      </c>
    </row>
    <row r="3897" spans="1:7" s="65" customFormat="1" x14ac:dyDescent="0.25">
      <c r="A3897" s="65">
        <v>389.40000000000498</v>
      </c>
      <c r="B3897" s="2">
        <v>0</v>
      </c>
      <c r="C3897" s="2">
        <v>0</v>
      </c>
      <c r="D3897" s="2">
        <v>0</v>
      </c>
      <c r="E3897" s="2">
        <v>0</v>
      </c>
      <c r="F3897" s="2">
        <v>0</v>
      </c>
      <c r="G3897" s="2">
        <v>0</v>
      </c>
    </row>
    <row r="3898" spans="1:7" s="65" customFormat="1" x14ac:dyDescent="0.25">
      <c r="A3898" s="65">
        <v>389.500000000005</v>
      </c>
      <c r="B3898" s="2">
        <v>0</v>
      </c>
      <c r="C3898" s="2">
        <v>0</v>
      </c>
      <c r="D3898" s="2">
        <v>0</v>
      </c>
      <c r="E3898" s="2">
        <v>0</v>
      </c>
      <c r="F3898" s="2">
        <v>0</v>
      </c>
      <c r="G3898" s="2">
        <v>0</v>
      </c>
    </row>
    <row r="3899" spans="1:7" s="65" customFormat="1" x14ac:dyDescent="0.25">
      <c r="A3899" s="65">
        <v>389.60000000000502</v>
      </c>
      <c r="B3899" s="2">
        <v>0</v>
      </c>
      <c r="C3899" s="2">
        <v>0</v>
      </c>
      <c r="D3899" s="2">
        <v>0</v>
      </c>
      <c r="E3899" s="2">
        <v>0</v>
      </c>
      <c r="F3899" s="2">
        <v>0</v>
      </c>
      <c r="G3899" s="2">
        <v>0</v>
      </c>
    </row>
    <row r="3900" spans="1:7" s="65" customFormat="1" x14ac:dyDescent="0.25">
      <c r="A3900" s="65">
        <v>389.70000000000499</v>
      </c>
      <c r="B3900" s="2">
        <v>0</v>
      </c>
      <c r="C3900" s="2">
        <v>0</v>
      </c>
      <c r="D3900" s="2">
        <v>0</v>
      </c>
      <c r="E3900" s="2">
        <v>0</v>
      </c>
      <c r="F3900" s="2">
        <v>0</v>
      </c>
      <c r="G3900" s="2">
        <v>0</v>
      </c>
    </row>
    <row r="3901" spans="1:7" s="65" customFormat="1" x14ac:dyDescent="0.25">
      <c r="A3901" s="65">
        <v>389.80000000000501</v>
      </c>
      <c r="B3901" s="2">
        <v>0</v>
      </c>
      <c r="C3901" s="2">
        <v>0</v>
      </c>
      <c r="D3901" s="2">
        <v>0</v>
      </c>
      <c r="E3901" s="2">
        <v>0</v>
      </c>
      <c r="F3901" s="2">
        <v>0</v>
      </c>
      <c r="G3901" s="2">
        <v>0</v>
      </c>
    </row>
    <row r="3902" spans="1:7" s="65" customFormat="1" x14ac:dyDescent="0.25">
      <c r="A3902" s="65">
        <v>389.90000000000401</v>
      </c>
      <c r="B3902" s="2">
        <v>0</v>
      </c>
      <c r="C3902" s="2">
        <v>0</v>
      </c>
      <c r="D3902" s="2">
        <v>0</v>
      </c>
      <c r="E3902" s="2">
        <v>0</v>
      </c>
      <c r="F3902" s="2">
        <v>0</v>
      </c>
      <c r="G3902" s="2">
        <v>0</v>
      </c>
    </row>
    <row r="3903" spans="1:7" s="65" customFormat="1" x14ac:dyDescent="0.25">
      <c r="A3903" s="65">
        <v>390.00000000000398</v>
      </c>
      <c r="B3903" s="2">
        <v>0</v>
      </c>
      <c r="C3903" s="2">
        <v>0</v>
      </c>
      <c r="D3903" s="2">
        <v>0</v>
      </c>
      <c r="E3903" s="2">
        <v>0</v>
      </c>
      <c r="F3903" s="2">
        <v>0</v>
      </c>
      <c r="G3903" s="2">
        <v>0</v>
      </c>
    </row>
    <row r="3904" spans="1:7" s="65" customFormat="1" x14ac:dyDescent="0.25">
      <c r="A3904" s="65">
        <v>390.100000000004</v>
      </c>
      <c r="B3904" s="2">
        <v>0</v>
      </c>
      <c r="C3904" s="2">
        <v>0</v>
      </c>
      <c r="D3904" s="2">
        <v>0</v>
      </c>
      <c r="E3904" s="2">
        <v>0</v>
      </c>
      <c r="F3904" s="2">
        <v>0</v>
      </c>
      <c r="G3904" s="2">
        <v>0</v>
      </c>
    </row>
    <row r="3905" spans="1:7" s="65" customFormat="1" x14ac:dyDescent="0.25">
      <c r="A3905" s="65">
        <v>390.20000000000402</v>
      </c>
      <c r="B3905" s="2">
        <v>0</v>
      </c>
      <c r="C3905" s="2">
        <v>0</v>
      </c>
      <c r="D3905" s="2">
        <v>0</v>
      </c>
      <c r="E3905" s="2">
        <v>0</v>
      </c>
      <c r="F3905" s="2">
        <v>0</v>
      </c>
      <c r="G3905" s="2">
        <v>0</v>
      </c>
    </row>
    <row r="3906" spans="1:7" s="65" customFormat="1" x14ac:dyDescent="0.25">
      <c r="A3906" s="65">
        <v>390.30000000000399</v>
      </c>
      <c r="B3906" s="2">
        <v>0</v>
      </c>
      <c r="C3906" s="2">
        <v>0</v>
      </c>
      <c r="D3906" s="2">
        <v>0</v>
      </c>
      <c r="E3906" s="2">
        <v>0</v>
      </c>
      <c r="F3906" s="2">
        <v>0</v>
      </c>
      <c r="G3906" s="2">
        <v>0</v>
      </c>
    </row>
    <row r="3907" spans="1:7" s="65" customFormat="1" x14ac:dyDescent="0.25">
      <c r="A3907" s="65">
        <v>390.40000000000401</v>
      </c>
      <c r="B3907" s="2">
        <v>0</v>
      </c>
      <c r="C3907" s="2">
        <v>0</v>
      </c>
      <c r="D3907" s="2">
        <v>0</v>
      </c>
      <c r="E3907" s="2">
        <v>0</v>
      </c>
      <c r="F3907" s="2">
        <v>0</v>
      </c>
      <c r="G3907" s="2">
        <v>0</v>
      </c>
    </row>
    <row r="3908" spans="1:7" s="65" customFormat="1" x14ac:dyDescent="0.25">
      <c r="A3908" s="65">
        <v>390.50000000000398</v>
      </c>
      <c r="B3908" s="2">
        <v>0</v>
      </c>
      <c r="C3908" s="2">
        <v>0</v>
      </c>
      <c r="D3908" s="2">
        <v>0</v>
      </c>
      <c r="E3908" s="2">
        <v>0</v>
      </c>
      <c r="F3908" s="2">
        <v>0</v>
      </c>
      <c r="G3908" s="2">
        <v>0</v>
      </c>
    </row>
    <row r="3909" spans="1:7" s="65" customFormat="1" x14ac:dyDescent="0.25">
      <c r="A3909" s="65">
        <v>390.600000000004</v>
      </c>
      <c r="B3909" s="2">
        <v>0</v>
      </c>
      <c r="C3909" s="2">
        <v>0</v>
      </c>
      <c r="D3909" s="2">
        <v>0</v>
      </c>
      <c r="E3909" s="2">
        <v>0</v>
      </c>
      <c r="F3909" s="2">
        <v>0</v>
      </c>
      <c r="G3909" s="2">
        <v>0</v>
      </c>
    </row>
    <row r="3910" spans="1:7" s="65" customFormat="1" x14ac:dyDescent="0.25">
      <c r="A3910" s="65">
        <v>390.70000000000402</v>
      </c>
      <c r="B3910" s="2">
        <v>0</v>
      </c>
      <c r="C3910" s="2">
        <v>0</v>
      </c>
      <c r="D3910" s="2">
        <v>0</v>
      </c>
      <c r="E3910" s="2">
        <v>0</v>
      </c>
      <c r="F3910" s="2">
        <v>0</v>
      </c>
      <c r="G3910" s="2">
        <v>0</v>
      </c>
    </row>
    <row r="3911" spans="1:7" s="65" customFormat="1" x14ac:dyDescent="0.25">
      <c r="A3911" s="65">
        <v>390.80000000000399</v>
      </c>
      <c r="B3911" s="2">
        <v>0</v>
      </c>
      <c r="C3911" s="2">
        <v>0</v>
      </c>
      <c r="D3911" s="2">
        <v>0</v>
      </c>
      <c r="E3911" s="2">
        <v>0</v>
      </c>
      <c r="F3911" s="2">
        <v>0</v>
      </c>
      <c r="G3911" s="2">
        <v>0</v>
      </c>
    </row>
    <row r="3912" spans="1:7" s="65" customFormat="1" x14ac:dyDescent="0.25">
      <c r="A3912" s="65">
        <v>390.90000000000401</v>
      </c>
      <c r="B3912" s="2">
        <v>0</v>
      </c>
      <c r="C3912" s="2">
        <v>0</v>
      </c>
      <c r="D3912" s="2">
        <v>0</v>
      </c>
      <c r="E3912" s="2">
        <v>0</v>
      </c>
      <c r="F3912" s="2">
        <v>0</v>
      </c>
      <c r="G3912" s="2">
        <v>0</v>
      </c>
    </row>
    <row r="3913" spans="1:7" s="65" customFormat="1" x14ac:dyDescent="0.25">
      <c r="A3913" s="65">
        <v>391.00000000000398</v>
      </c>
      <c r="B3913" s="2">
        <v>0</v>
      </c>
      <c r="C3913" s="2">
        <v>0</v>
      </c>
      <c r="D3913" s="2">
        <v>0</v>
      </c>
      <c r="E3913" s="2">
        <v>0</v>
      </c>
      <c r="F3913" s="2">
        <v>0</v>
      </c>
      <c r="G3913" s="2">
        <v>0</v>
      </c>
    </row>
    <row r="3914" spans="1:7" s="65" customFormat="1" x14ac:dyDescent="0.25">
      <c r="A3914" s="65">
        <v>391.100000000004</v>
      </c>
      <c r="B3914" s="2">
        <v>0</v>
      </c>
      <c r="C3914" s="2">
        <v>0</v>
      </c>
      <c r="D3914" s="2">
        <v>0</v>
      </c>
      <c r="E3914" s="2">
        <v>0</v>
      </c>
      <c r="F3914" s="2">
        <v>0</v>
      </c>
      <c r="G3914" s="2">
        <v>0</v>
      </c>
    </row>
    <row r="3915" spans="1:7" s="65" customFormat="1" x14ac:dyDescent="0.25">
      <c r="A3915" s="65">
        <v>391.20000000000402</v>
      </c>
      <c r="B3915" s="2">
        <v>0</v>
      </c>
      <c r="C3915" s="2">
        <v>0</v>
      </c>
      <c r="D3915" s="2">
        <v>0</v>
      </c>
      <c r="E3915" s="2">
        <v>0</v>
      </c>
      <c r="F3915" s="2">
        <v>0</v>
      </c>
      <c r="G3915" s="2">
        <v>0</v>
      </c>
    </row>
    <row r="3916" spans="1:7" s="65" customFormat="1" x14ac:dyDescent="0.25">
      <c r="A3916" s="65">
        <v>391.30000000000399</v>
      </c>
      <c r="B3916" s="2">
        <v>0</v>
      </c>
      <c r="C3916" s="2">
        <v>0</v>
      </c>
      <c r="D3916" s="2">
        <v>0</v>
      </c>
      <c r="E3916" s="2">
        <v>0</v>
      </c>
      <c r="F3916" s="2">
        <v>0</v>
      </c>
      <c r="G3916" s="2">
        <v>0</v>
      </c>
    </row>
    <row r="3917" spans="1:7" s="65" customFormat="1" x14ac:dyDescent="0.25">
      <c r="A3917" s="65">
        <v>391.40000000000401</v>
      </c>
      <c r="B3917" s="2">
        <v>0</v>
      </c>
      <c r="C3917" s="2">
        <v>0</v>
      </c>
      <c r="D3917" s="2">
        <v>0</v>
      </c>
      <c r="E3917" s="2">
        <v>0</v>
      </c>
      <c r="F3917" s="2">
        <v>0</v>
      </c>
      <c r="G3917" s="2">
        <v>0</v>
      </c>
    </row>
    <row r="3918" spans="1:7" s="65" customFormat="1" x14ac:dyDescent="0.25">
      <c r="A3918" s="65">
        <v>391.50000000000398</v>
      </c>
      <c r="B3918" s="2">
        <v>0</v>
      </c>
      <c r="C3918" s="2">
        <v>0</v>
      </c>
      <c r="D3918" s="2">
        <v>0</v>
      </c>
      <c r="E3918" s="2">
        <v>0</v>
      </c>
      <c r="F3918" s="2">
        <v>0</v>
      </c>
      <c r="G3918" s="2">
        <v>0</v>
      </c>
    </row>
    <row r="3919" spans="1:7" s="65" customFormat="1" x14ac:dyDescent="0.25">
      <c r="A3919" s="65">
        <v>391.600000000004</v>
      </c>
      <c r="B3919" s="2">
        <v>0</v>
      </c>
      <c r="C3919" s="2">
        <v>0</v>
      </c>
      <c r="D3919" s="2">
        <v>0</v>
      </c>
      <c r="E3919" s="2">
        <v>0</v>
      </c>
      <c r="F3919" s="2">
        <v>0</v>
      </c>
      <c r="G3919" s="2">
        <v>0</v>
      </c>
    </row>
    <row r="3920" spans="1:7" s="65" customFormat="1" x14ac:dyDescent="0.25">
      <c r="A3920" s="65">
        <v>391.70000000000402</v>
      </c>
      <c r="B3920" s="2">
        <v>0</v>
      </c>
      <c r="C3920" s="2">
        <v>0</v>
      </c>
      <c r="D3920" s="2">
        <v>0</v>
      </c>
      <c r="E3920" s="2">
        <v>0</v>
      </c>
      <c r="F3920" s="2">
        <v>0</v>
      </c>
      <c r="G3920" s="2">
        <v>0</v>
      </c>
    </row>
    <row r="3921" spans="1:7" s="65" customFormat="1" x14ac:dyDescent="0.25">
      <c r="A3921" s="65">
        <v>391.80000000000399</v>
      </c>
      <c r="B3921" s="2">
        <v>0</v>
      </c>
      <c r="C3921" s="2">
        <v>0</v>
      </c>
      <c r="D3921" s="2">
        <v>0</v>
      </c>
      <c r="E3921" s="2">
        <v>0</v>
      </c>
      <c r="F3921" s="2">
        <v>0</v>
      </c>
      <c r="G3921" s="2">
        <v>0</v>
      </c>
    </row>
    <row r="3922" spans="1:7" s="65" customFormat="1" x14ac:dyDescent="0.25">
      <c r="A3922" s="65">
        <v>391.90000000000401</v>
      </c>
      <c r="B3922" s="2">
        <v>0</v>
      </c>
      <c r="C3922" s="2">
        <v>0</v>
      </c>
      <c r="D3922" s="2">
        <v>0</v>
      </c>
      <c r="E3922" s="2">
        <v>0</v>
      </c>
      <c r="F3922" s="2">
        <v>0</v>
      </c>
      <c r="G3922" s="2">
        <v>0</v>
      </c>
    </row>
    <row r="3923" spans="1:7" s="65" customFormat="1" x14ac:dyDescent="0.25">
      <c r="A3923" s="65">
        <v>392.00000000000398</v>
      </c>
      <c r="B3923" s="2">
        <v>0</v>
      </c>
      <c r="C3923" s="2">
        <v>0</v>
      </c>
      <c r="D3923" s="2">
        <v>0</v>
      </c>
      <c r="E3923" s="2">
        <v>0</v>
      </c>
      <c r="F3923" s="2">
        <v>0</v>
      </c>
      <c r="G3923" s="2">
        <v>0</v>
      </c>
    </row>
    <row r="3924" spans="1:7" s="65" customFormat="1" x14ac:dyDescent="0.25">
      <c r="A3924" s="65">
        <v>392.100000000004</v>
      </c>
      <c r="B3924" s="2">
        <v>0</v>
      </c>
      <c r="C3924" s="2">
        <v>0</v>
      </c>
      <c r="D3924" s="2">
        <v>0</v>
      </c>
      <c r="E3924" s="2">
        <v>0</v>
      </c>
      <c r="F3924" s="2">
        <v>0</v>
      </c>
      <c r="G3924" s="2">
        <v>0</v>
      </c>
    </row>
    <row r="3925" spans="1:7" s="65" customFormat="1" x14ac:dyDescent="0.25">
      <c r="A3925" s="65">
        <v>392.20000000000402</v>
      </c>
      <c r="B3925" s="2">
        <v>0</v>
      </c>
      <c r="C3925" s="2">
        <v>0</v>
      </c>
      <c r="D3925" s="2">
        <v>0</v>
      </c>
      <c r="E3925" s="2">
        <v>0</v>
      </c>
      <c r="F3925" s="2">
        <v>0</v>
      </c>
      <c r="G3925" s="2">
        <v>0</v>
      </c>
    </row>
    <row r="3926" spans="1:7" s="65" customFormat="1" x14ac:dyDescent="0.25">
      <c r="A3926" s="65">
        <v>392.30000000000399</v>
      </c>
      <c r="B3926" s="2">
        <v>0</v>
      </c>
      <c r="C3926" s="2">
        <v>0</v>
      </c>
      <c r="D3926" s="2">
        <v>0</v>
      </c>
      <c r="E3926" s="2">
        <v>0</v>
      </c>
      <c r="F3926" s="2">
        <v>0</v>
      </c>
      <c r="G3926" s="2">
        <v>0</v>
      </c>
    </row>
    <row r="3927" spans="1:7" s="65" customFormat="1" x14ac:dyDescent="0.25">
      <c r="A3927" s="65">
        <v>392.40000000000401</v>
      </c>
      <c r="B3927" s="2">
        <v>0</v>
      </c>
      <c r="C3927" s="2">
        <v>0</v>
      </c>
      <c r="D3927" s="2">
        <v>0</v>
      </c>
      <c r="E3927" s="2">
        <v>0</v>
      </c>
      <c r="F3927" s="2">
        <v>0</v>
      </c>
      <c r="G3927" s="2">
        <v>0</v>
      </c>
    </row>
    <row r="3928" spans="1:7" s="65" customFormat="1" x14ac:dyDescent="0.25">
      <c r="A3928" s="65">
        <v>392.50000000000398</v>
      </c>
      <c r="B3928" s="2">
        <v>0</v>
      </c>
      <c r="C3928" s="2">
        <v>0</v>
      </c>
      <c r="D3928" s="2">
        <v>0</v>
      </c>
      <c r="E3928" s="2">
        <v>0</v>
      </c>
      <c r="F3928" s="2">
        <v>0</v>
      </c>
      <c r="G3928" s="2">
        <v>0</v>
      </c>
    </row>
    <row r="3929" spans="1:7" s="65" customFormat="1" x14ac:dyDescent="0.25">
      <c r="A3929" s="65">
        <v>392.600000000004</v>
      </c>
      <c r="B3929" s="2">
        <v>0</v>
      </c>
      <c r="C3929" s="2">
        <v>0</v>
      </c>
      <c r="D3929" s="2">
        <v>0</v>
      </c>
      <c r="E3929" s="2">
        <v>0</v>
      </c>
      <c r="F3929" s="2">
        <v>0</v>
      </c>
      <c r="G3929" s="2">
        <v>0</v>
      </c>
    </row>
    <row r="3930" spans="1:7" s="65" customFormat="1" x14ac:dyDescent="0.25">
      <c r="A3930" s="65">
        <v>392.70000000000402</v>
      </c>
      <c r="B3930" s="2">
        <v>0</v>
      </c>
      <c r="C3930" s="2">
        <v>0</v>
      </c>
      <c r="D3930" s="2">
        <v>0</v>
      </c>
      <c r="E3930" s="2">
        <v>0</v>
      </c>
      <c r="F3930" s="2">
        <v>0</v>
      </c>
      <c r="G3930" s="2">
        <v>0</v>
      </c>
    </row>
    <row r="3931" spans="1:7" s="65" customFormat="1" x14ac:dyDescent="0.25">
      <c r="A3931" s="65">
        <v>392.80000000000302</v>
      </c>
      <c r="B3931" s="2">
        <v>0</v>
      </c>
      <c r="C3931" s="2">
        <v>0</v>
      </c>
      <c r="D3931" s="2">
        <v>0</v>
      </c>
      <c r="E3931" s="2">
        <v>0</v>
      </c>
      <c r="F3931" s="2">
        <v>0</v>
      </c>
      <c r="G3931" s="2">
        <v>0</v>
      </c>
    </row>
    <row r="3932" spans="1:7" s="65" customFormat="1" x14ac:dyDescent="0.25">
      <c r="A3932" s="65">
        <v>392.90000000000299</v>
      </c>
      <c r="B3932" s="2">
        <v>0</v>
      </c>
      <c r="C3932" s="2">
        <v>0</v>
      </c>
      <c r="D3932" s="2">
        <v>0</v>
      </c>
      <c r="E3932" s="2">
        <v>0</v>
      </c>
      <c r="F3932" s="2">
        <v>0</v>
      </c>
      <c r="G3932" s="2">
        <v>0</v>
      </c>
    </row>
    <row r="3933" spans="1:7" s="65" customFormat="1" x14ac:dyDescent="0.25">
      <c r="A3933" s="65">
        <v>393.00000000000301</v>
      </c>
      <c r="B3933" s="2">
        <v>0</v>
      </c>
      <c r="C3933" s="2">
        <v>0</v>
      </c>
      <c r="D3933" s="2">
        <v>0</v>
      </c>
      <c r="E3933" s="2">
        <v>0</v>
      </c>
      <c r="F3933" s="2">
        <v>0</v>
      </c>
      <c r="G3933" s="2">
        <v>0</v>
      </c>
    </row>
    <row r="3934" spans="1:7" s="65" customFormat="1" x14ac:dyDescent="0.25">
      <c r="A3934" s="65">
        <v>393.10000000000298</v>
      </c>
      <c r="B3934" s="2">
        <v>0</v>
      </c>
      <c r="C3934" s="2">
        <v>0</v>
      </c>
      <c r="D3934" s="2">
        <v>0</v>
      </c>
      <c r="E3934" s="2">
        <v>0</v>
      </c>
      <c r="F3934" s="2">
        <v>0</v>
      </c>
      <c r="G3934" s="2">
        <v>0</v>
      </c>
    </row>
    <row r="3935" spans="1:7" s="65" customFormat="1" x14ac:dyDescent="0.25">
      <c r="A3935" s="65">
        <v>393.200000000003</v>
      </c>
      <c r="B3935" s="2">
        <v>0</v>
      </c>
      <c r="C3935" s="2">
        <v>0</v>
      </c>
      <c r="D3935" s="2">
        <v>0</v>
      </c>
      <c r="E3935" s="2">
        <v>0</v>
      </c>
      <c r="F3935" s="2">
        <v>0</v>
      </c>
      <c r="G3935" s="2">
        <v>0</v>
      </c>
    </row>
    <row r="3936" spans="1:7" s="65" customFormat="1" x14ac:dyDescent="0.25">
      <c r="A3936" s="65">
        <v>393.30000000000302</v>
      </c>
      <c r="B3936" s="2">
        <v>0</v>
      </c>
      <c r="C3936" s="2">
        <v>0</v>
      </c>
      <c r="D3936" s="2">
        <v>0</v>
      </c>
      <c r="E3936" s="2">
        <v>0</v>
      </c>
      <c r="F3936" s="2">
        <v>0</v>
      </c>
      <c r="G3936" s="2">
        <v>0</v>
      </c>
    </row>
    <row r="3937" spans="1:7" s="65" customFormat="1" x14ac:dyDescent="0.25">
      <c r="A3937" s="65">
        <v>393.40000000000299</v>
      </c>
      <c r="B3937" s="2">
        <v>0</v>
      </c>
      <c r="C3937" s="2">
        <v>0</v>
      </c>
      <c r="D3937" s="2">
        <v>0</v>
      </c>
      <c r="E3937" s="2">
        <v>0</v>
      </c>
      <c r="F3937" s="2">
        <v>0</v>
      </c>
      <c r="G3937" s="2">
        <v>0</v>
      </c>
    </row>
    <row r="3938" spans="1:7" s="65" customFormat="1" x14ac:dyDescent="0.25">
      <c r="A3938" s="65">
        <v>393.50000000000301</v>
      </c>
      <c r="B3938" s="2">
        <v>0</v>
      </c>
      <c r="C3938" s="2">
        <v>0</v>
      </c>
      <c r="D3938" s="2">
        <v>0</v>
      </c>
      <c r="E3938" s="2">
        <v>0</v>
      </c>
      <c r="F3938" s="2">
        <v>0</v>
      </c>
      <c r="G3938" s="2">
        <v>0</v>
      </c>
    </row>
    <row r="3939" spans="1:7" s="65" customFormat="1" x14ac:dyDescent="0.25">
      <c r="A3939" s="65">
        <v>393.60000000000298</v>
      </c>
      <c r="B3939" s="2">
        <v>0</v>
      </c>
      <c r="C3939" s="2">
        <v>0</v>
      </c>
      <c r="D3939" s="2">
        <v>0</v>
      </c>
      <c r="E3939" s="2">
        <v>0</v>
      </c>
      <c r="F3939" s="2">
        <v>0</v>
      </c>
      <c r="G3939" s="2">
        <v>0</v>
      </c>
    </row>
    <row r="3940" spans="1:7" s="65" customFormat="1" x14ac:dyDescent="0.25">
      <c r="A3940" s="65">
        <v>393.700000000003</v>
      </c>
      <c r="B3940" s="2">
        <v>0</v>
      </c>
      <c r="C3940" s="2">
        <v>0</v>
      </c>
      <c r="D3940" s="2">
        <v>0</v>
      </c>
      <c r="E3940" s="2">
        <v>0</v>
      </c>
      <c r="F3940" s="2">
        <v>0</v>
      </c>
      <c r="G3940" s="2">
        <v>0</v>
      </c>
    </row>
    <row r="3941" spans="1:7" s="65" customFormat="1" x14ac:dyDescent="0.25">
      <c r="A3941" s="65">
        <v>393.80000000000302</v>
      </c>
      <c r="B3941" s="2">
        <v>0</v>
      </c>
      <c r="C3941" s="2">
        <v>0</v>
      </c>
      <c r="D3941" s="2">
        <v>0</v>
      </c>
      <c r="E3941" s="2">
        <v>0</v>
      </c>
      <c r="F3941" s="2">
        <v>0</v>
      </c>
      <c r="G3941" s="2">
        <v>0</v>
      </c>
    </row>
    <row r="3942" spans="1:7" s="65" customFormat="1" x14ac:dyDescent="0.25">
      <c r="A3942" s="65">
        <v>393.90000000000299</v>
      </c>
      <c r="B3942" s="2">
        <v>0</v>
      </c>
      <c r="C3942" s="2">
        <v>0</v>
      </c>
      <c r="D3942" s="2">
        <v>0</v>
      </c>
      <c r="E3942" s="2">
        <v>0</v>
      </c>
      <c r="F3942" s="2">
        <v>0</v>
      </c>
      <c r="G3942" s="2">
        <v>0</v>
      </c>
    </row>
    <row r="3943" spans="1:7" s="65" customFormat="1" x14ac:dyDescent="0.25">
      <c r="A3943" s="65">
        <v>394.00000000000301</v>
      </c>
      <c r="B3943" s="2">
        <v>0</v>
      </c>
      <c r="C3943" s="2">
        <v>0</v>
      </c>
      <c r="D3943" s="2">
        <v>0</v>
      </c>
      <c r="E3943" s="2">
        <v>0</v>
      </c>
      <c r="F3943" s="2">
        <v>0</v>
      </c>
      <c r="G3943" s="2">
        <v>0</v>
      </c>
    </row>
    <row r="3944" spans="1:7" s="65" customFormat="1" x14ac:dyDescent="0.25">
      <c r="A3944" s="65">
        <v>394.10000000000298</v>
      </c>
      <c r="B3944" s="2">
        <v>0</v>
      </c>
      <c r="C3944" s="2">
        <v>0</v>
      </c>
      <c r="D3944" s="2">
        <v>0</v>
      </c>
      <c r="E3944" s="2">
        <v>0</v>
      </c>
      <c r="F3944" s="2">
        <v>0</v>
      </c>
      <c r="G3944" s="2">
        <v>0</v>
      </c>
    </row>
    <row r="3945" spans="1:7" s="65" customFormat="1" x14ac:dyDescent="0.25">
      <c r="A3945" s="65">
        <v>394.200000000003</v>
      </c>
      <c r="B3945" s="2">
        <v>0</v>
      </c>
      <c r="C3945" s="2">
        <v>0</v>
      </c>
      <c r="D3945" s="2">
        <v>0</v>
      </c>
      <c r="E3945" s="2">
        <v>0</v>
      </c>
      <c r="F3945" s="2">
        <v>0</v>
      </c>
      <c r="G3945" s="2">
        <v>0</v>
      </c>
    </row>
    <row r="3946" spans="1:7" s="65" customFormat="1" x14ac:dyDescent="0.25">
      <c r="A3946" s="65">
        <v>394.30000000000302</v>
      </c>
      <c r="B3946" s="2">
        <v>0</v>
      </c>
      <c r="C3946" s="2">
        <v>0</v>
      </c>
      <c r="D3946" s="2">
        <v>0</v>
      </c>
      <c r="E3946" s="2">
        <v>0</v>
      </c>
      <c r="F3946" s="2">
        <v>0</v>
      </c>
      <c r="G3946" s="2">
        <v>0</v>
      </c>
    </row>
    <row r="3947" spans="1:7" s="65" customFormat="1" x14ac:dyDescent="0.25">
      <c r="A3947" s="65">
        <v>394.40000000000299</v>
      </c>
      <c r="B3947" s="2">
        <v>0</v>
      </c>
      <c r="C3947" s="2">
        <v>0</v>
      </c>
      <c r="D3947" s="2">
        <v>0</v>
      </c>
      <c r="E3947" s="2">
        <v>0</v>
      </c>
      <c r="F3947" s="2">
        <v>0</v>
      </c>
      <c r="G3947" s="2">
        <v>0</v>
      </c>
    </row>
    <row r="3948" spans="1:7" s="65" customFormat="1" x14ac:dyDescent="0.25">
      <c r="A3948" s="65">
        <v>394.50000000000301</v>
      </c>
      <c r="B3948" s="2">
        <v>0</v>
      </c>
      <c r="C3948" s="2">
        <v>0</v>
      </c>
      <c r="D3948" s="2">
        <v>0</v>
      </c>
      <c r="E3948" s="2">
        <v>0</v>
      </c>
      <c r="F3948" s="2">
        <v>0</v>
      </c>
      <c r="G3948" s="2">
        <v>0</v>
      </c>
    </row>
    <row r="3949" spans="1:7" s="65" customFormat="1" x14ac:dyDescent="0.25">
      <c r="A3949" s="65">
        <v>394.60000000000298</v>
      </c>
      <c r="B3949" s="2">
        <v>0</v>
      </c>
      <c r="C3949" s="2">
        <v>0</v>
      </c>
      <c r="D3949" s="2">
        <v>0</v>
      </c>
      <c r="E3949" s="2">
        <v>0</v>
      </c>
      <c r="F3949" s="2">
        <v>0</v>
      </c>
      <c r="G3949" s="2">
        <v>0</v>
      </c>
    </row>
    <row r="3950" spans="1:7" s="65" customFormat="1" x14ac:dyDescent="0.25">
      <c r="A3950" s="65">
        <v>394.700000000003</v>
      </c>
      <c r="B3950" s="2">
        <v>0</v>
      </c>
      <c r="C3950" s="2">
        <v>0</v>
      </c>
      <c r="D3950" s="2">
        <v>0</v>
      </c>
      <c r="E3950" s="2">
        <v>0</v>
      </c>
      <c r="F3950" s="2">
        <v>0</v>
      </c>
      <c r="G3950" s="2">
        <v>0</v>
      </c>
    </row>
    <row r="3951" spans="1:7" s="65" customFormat="1" x14ac:dyDescent="0.25">
      <c r="A3951" s="65">
        <v>394.80000000000302</v>
      </c>
      <c r="B3951" s="2">
        <v>0</v>
      </c>
      <c r="C3951" s="2">
        <v>0</v>
      </c>
      <c r="D3951" s="2">
        <v>0</v>
      </c>
      <c r="E3951" s="2">
        <v>0</v>
      </c>
      <c r="F3951" s="2">
        <v>0</v>
      </c>
      <c r="G3951" s="2">
        <v>0</v>
      </c>
    </row>
    <row r="3952" spans="1:7" s="65" customFormat="1" x14ac:dyDescent="0.25">
      <c r="A3952" s="65">
        <v>394.90000000000299</v>
      </c>
      <c r="B3952" s="2">
        <v>0</v>
      </c>
      <c r="C3952" s="2">
        <v>0</v>
      </c>
      <c r="D3952" s="2">
        <v>0</v>
      </c>
      <c r="E3952" s="2">
        <v>0</v>
      </c>
      <c r="F3952" s="2">
        <v>0</v>
      </c>
      <c r="G3952" s="2">
        <v>0</v>
      </c>
    </row>
    <row r="3953" spans="1:7" s="65" customFormat="1" x14ac:dyDescent="0.25">
      <c r="A3953" s="65">
        <v>395.00000000000301</v>
      </c>
      <c r="B3953" s="2">
        <v>0</v>
      </c>
      <c r="C3953" s="2">
        <v>0</v>
      </c>
      <c r="D3953" s="2">
        <v>0</v>
      </c>
      <c r="E3953" s="2">
        <v>0</v>
      </c>
      <c r="F3953" s="2">
        <v>0</v>
      </c>
      <c r="G3953" s="2">
        <v>0</v>
      </c>
    </row>
    <row r="3954" spans="1:7" s="65" customFormat="1" x14ac:dyDescent="0.25">
      <c r="A3954" s="65">
        <v>395.10000000000298</v>
      </c>
      <c r="B3954" s="2">
        <v>0</v>
      </c>
      <c r="C3954" s="2">
        <v>0</v>
      </c>
      <c r="D3954" s="2">
        <v>0</v>
      </c>
      <c r="E3954" s="2">
        <v>0</v>
      </c>
      <c r="F3954" s="2">
        <v>0</v>
      </c>
      <c r="G3954" s="2">
        <v>0</v>
      </c>
    </row>
    <row r="3955" spans="1:7" s="65" customFormat="1" x14ac:dyDescent="0.25">
      <c r="A3955" s="65">
        <v>395.200000000003</v>
      </c>
      <c r="B3955" s="2">
        <v>0</v>
      </c>
      <c r="C3955" s="2">
        <v>0</v>
      </c>
      <c r="D3955" s="2">
        <v>0</v>
      </c>
      <c r="E3955" s="2">
        <v>0</v>
      </c>
      <c r="F3955" s="2">
        <v>0</v>
      </c>
      <c r="G3955" s="2">
        <v>0</v>
      </c>
    </row>
    <row r="3956" spans="1:7" s="65" customFormat="1" x14ac:dyDescent="0.25">
      <c r="A3956" s="65">
        <v>395.30000000000302</v>
      </c>
      <c r="B3956" s="2">
        <v>0</v>
      </c>
      <c r="C3956" s="2">
        <v>0</v>
      </c>
      <c r="D3956" s="2">
        <v>0</v>
      </c>
      <c r="E3956" s="2">
        <v>0</v>
      </c>
      <c r="F3956" s="2">
        <v>0</v>
      </c>
      <c r="G3956" s="2">
        <v>0</v>
      </c>
    </row>
    <row r="3957" spans="1:7" s="65" customFormat="1" x14ac:dyDescent="0.25">
      <c r="A3957" s="65">
        <v>395.40000000000299</v>
      </c>
      <c r="B3957" s="2">
        <v>0</v>
      </c>
      <c r="C3957" s="2">
        <v>0</v>
      </c>
      <c r="D3957" s="2">
        <v>0</v>
      </c>
      <c r="E3957" s="2">
        <v>0</v>
      </c>
      <c r="F3957" s="2">
        <v>0</v>
      </c>
      <c r="G3957" s="2">
        <v>0</v>
      </c>
    </row>
    <row r="3958" spans="1:7" s="65" customFormat="1" x14ac:dyDescent="0.25">
      <c r="A3958" s="65">
        <v>395.50000000000301</v>
      </c>
      <c r="B3958" s="2">
        <v>0</v>
      </c>
      <c r="C3958" s="2">
        <v>0</v>
      </c>
      <c r="D3958" s="2">
        <v>0</v>
      </c>
      <c r="E3958" s="2">
        <v>0</v>
      </c>
      <c r="F3958" s="2">
        <v>0</v>
      </c>
      <c r="G3958" s="2">
        <v>0</v>
      </c>
    </row>
    <row r="3959" spans="1:7" s="65" customFormat="1" x14ac:dyDescent="0.25">
      <c r="A3959" s="65">
        <v>395.60000000000298</v>
      </c>
      <c r="B3959" s="2">
        <v>0</v>
      </c>
      <c r="C3959" s="2">
        <v>0</v>
      </c>
      <c r="D3959" s="2">
        <v>0</v>
      </c>
      <c r="E3959" s="2">
        <v>0</v>
      </c>
      <c r="F3959" s="2">
        <v>0</v>
      </c>
      <c r="G3959" s="2">
        <v>0</v>
      </c>
    </row>
    <row r="3960" spans="1:7" s="65" customFormat="1" x14ac:dyDescent="0.25">
      <c r="A3960" s="65">
        <v>395.70000000000198</v>
      </c>
      <c r="B3960" s="2">
        <v>0</v>
      </c>
      <c r="C3960" s="2">
        <v>0</v>
      </c>
      <c r="D3960" s="2">
        <v>0</v>
      </c>
      <c r="E3960" s="2">
        <v>0</v>
      </c>
      <c r="F3960" s="2">
        <v>0</v>
      </c>
      <c r="G3960" s="2">
        <v>0</v>
      </c>
    </row>
    <row r="3961" spans="1:7" s="65" customFormat="1" x14ac:dyDescent="0.25">
      <c r="A3961" s="65">
        <v>395.800000000002</v>
      </c>
      <c r="B3961" s="2">
        <v>0</v>
      </c>
      <c r="C3961" s="2">
        <v>0</v>
      </c>
      <c r="D3961" s="2">
        <v>0</v>
      </c>
      <c r="E3961" s="2">
        <v>0</v>
      </c>
      <c r="F3961" s="2">
        <v>0</v>
      </c>
      <c r="G3961" s="2">
        <v>0</v>
      </c>
    </row>
    <row r="3962" spans="1:7" s="65" customFormat="1" x14ac:dyDescent="0.25">
      <c r="A3962" s="65">
        <v>395.90000000000202</v>
      </c>
      <c r="B3962" s="2">
        <v>0</v>
      </c>
      <c r="C3962" s="2">
        <v>0</v>
      </c>
      <c r="D3962" s="2">
        <v>0</v>
      </c>
      <c r="E3962" s="2">
        <v>0</v>
      </c>
      <c r="F3962" s="2">
        <v>0</v>
      </c>
      <c r="G3962" s="2">
        <v>0</v>
      </c>
    </row>
    <row r="3963" spans="1:7" s="65" customFormat="1" x14ac:dyDescent="0.25">
      <c r="A3963" s="65">
        <v>396.00000000000199</v>
      </c>
      <c r="B3963" s="2">
        <v>0</v>
      </c>
      <c r="C3963" s="2">
        <v>0</v>
      </c>
      <c r="D3963" s="2">
        <v>0</v>
      </c>
      <c r="E3963" s="2">
        <v>0</v>
      </c>
      <c r="F3963" s="2">
        <v>0</v>
      </c>
      <c r="G3963" s="2">
        <v>0</v>
      </c>
    </row>
    <row r="3964" spans="1:7" s="65" customFormat="1" x14ac:dyDescent="0.25">
      <c r="A3964" s="65">
        <v>396.10000000000201</v>
      </c>
      <c r="B3964" s="2">
        <v>0</v>
      </c>
      <c r="C3964" s="2">
        <v>0</v>
      </c>
      <c r="D3964" s="2">
        <v>0</v>
      </c>
      <c r="E3964" s="2">
        <v>0</v>
      </c>
      <c r="F3964" s="2">
        <v>0</v>
      </c>
      <c r="G3964" s="2">
        <v>0</v>
      </c>
    </row>
    <row r="3965" spans="1:7" s="65" customFormat="1" x14ac:dyDescent="0.25">
      <c r="A3965" s="65">
        <v>396.20000000000198</v>
      </c>
      <c r="B3965" s="2">
        <v>0</v>
      </c>
      <c r="C3965" s="2">
        <v>0</v>
      </c>
      <c r="D3965" s="2">
        <v>0</v>
      </c>
      <c r="E3965" s="2">
        <v>0</v>
      </c>
      <c r="F3965" s="2">
        <v>0</v>
      </c>
      <c r="G3965" s="2">
        <v>0</v>
      </c>
    </row>
    <row r="3966" spans="1:7" s="65" customFormat="1" x14ac:dyDescent="0.25">
      <c r="A3966" s="65">
        <v>396.300000000002</v>
      </c>
      <c r="B3966" s="2">
        <v>0</v>
      </c>
      <c r="C3966" s="2">
        <v>0</v>
      </c>
      <c r="D3966" s="2">
        <v>0</v>
      </c>
      <c r="E3966" s="2">
        <v>0</v>
      </c>
      <c r="F3966" s="2">
        <v>0</v>
      </c>
      <c r="G3966" s="2">
        <v>0</v>
      </c>
    </row>
    <row r="3967" spans="1:7" s="65" customFormat="1" x14ac:dyDescent="0.25">
      <c r="A3967" s="65">
        <v>396.40000000000202</v>
      </c>
      <c r="B3967" s="2">
        <v>0</v>
      </c>
      <c r="C3967" s="2">
        <v>0</v>
      </c>
      <c r="D3967" s="2">
        <v>0</v>
      </c>
      <c r="E3967" s="2">
        <v>0</v>
      </c>
      <c r="F3967" s="2">
        <v>0</v>
      </c>
      <c r="G3967" s="2">
        <v>0</v>
      </c>
    </row>
    <row r="3968" spans="1:7" s="65" customFormat="1" x14ac:dyDescent="0.25">
      <c r="A3968" s="65">
        <v>396.50000000000199</v>
      </c>
      <c r="B3968" s="2">
        <v>0</v>
      </c>
      <c r="C3968" s="2">
        <v>0</v>
      </c>
      <c r="D3968" s="2">
        <v>0</v>
      </c>
      <c r="E3968" s="2">
        <v>0</v>
      </c>
      <c r="F3968" s="2">
        <v>0</v>
      </c>
      <c r="G3968" s="2">
        <v>0</v>
      </c>
    </row>
    <row r="3969" spans="1:7" s="65" customFormat="1" x14ac:dyDescent="0.25">
      <c r="A3969" s="65">
        <v>396.60000000000201</v>
      </c>
      <c r="B3969" s="2">
        <v>0</v>
      </c>
      <c r="C3969" s="2">
        <v>0</v>
      </c>
      <c r="D3969" s="2">
        <v>0</v>
      </c>
      <c r="E3969" s="2">
        <v>0</v>
      </c>
      <c r="F3969" s="2">
        <v>0</v>
      </c>
      <c r="G3969" s="2">
        <v>0</v>
      </c>
    </row>
    <row r="3970" spans="1:7" s="65" customFormat="1" x14ac:dyDescent="0.25">
      <c r="A3970" s="65">
        <v>396.70000000000198</v>
      </c>
      <c r="B3970" s="2">
        <v>0</v>
      </c>
      <c r="C3970" s="2">
        <v>0</v>
      </c>
      <c r="D3970" s="2">
        <v>0</v>
      </c>
      <c r="E3970" s="2">
        <v>0</v>
      </c>
      <c r="F3970" s="2">
        <v>0</v>
      </c>
      <c r="G3970" s="2">
        <v>0</v>
      </c>
    </row>
    <row r="3971" spans="1:7" s="65" customFormat="1" x14ac:dyDescent="0.25">
      <c r="A3971" s="65">
        <v>396.800000000002</v>
      </c>
      <c r="B3971" s="2">
        <v>0</v>
      </c>
      <c r="C3971" s="2">
        <v>0</v>
      </c>
      <c r="D3971" s="2">
        <v>0</v>
      </c>
      <c r="E3971" s="2">
        <v>0</v>
      </c>
      <c r="F3971" s="2">
        <v>0</v>
      </c>
      <c r="G3971" s="2">
        <v>0</v>
      </c>
    </row>
    <row r="3972" spans="1:7" s="65" customFormat="1" x14ac:dyDescent="0.25">
      <c r="A3972" s="65">
        <v>396.90000000000202</v>
      </c>
      <c r="B3972" s="2">
        <v>0</v>
      </c>
      <c r="C3972" s="2">
        <v>0</v>
      </c>
      <c r="D3972" s="2">
        <v>0</v>
      </c>
      <c r="E3972" s="2">
        <v>0</v>
      </c>
      <c r="F3972" s="2">
        <v>0</v>
      </c>
      <c r="G3972" s="2">
        <v>0</v>
      </c>
    </row>
    <row r="3973" spans="1:7" s="65" customFormat="1" x14ac:dyDescent="0.25">
      <c r="A3973" s="65">
        <v>397.00000000000199</v>
      </c>
      <c r="B3973" s="2">
        <v>0</v>
      </c>
      <c r="C3973" s="2">
        <v>0</v>
      </c>
      <c r="D3973" s="2">
        <v>0</v>
      </c>
      <c r="E3973" s="2">
        <v>0</v>
      </c>
      <c r="F3973" s="2">
        <v>0</v>
      </c>
      <c r="G3973" s="2">
        <v>0</v>
      </c>
    </row>
    <row r="3974" spans="1:7" s="65" customFormat="1" x14ac:dyDescent="0.25">
      <c r="A3974" s="65">
        <v>397.10000000000201</v>
      </c>
      <c r="B3974" s="2">
        <v>0</v>
      </c>
      <c r="C3974" s="2">
        <v>0</v>
      </c>
      <c r="D3974" s="2">
        <v>0</v>
      </c>
      <c r="E3974" s="2">
        <v>0</v>
      </c>
      <c r="F3974" s="2">
        <v>0</v>
      </c>
      <c r="G3974" s="2">
        <v>0</v>
      </c>
    </row>
    <row r="3975" spans="1:7" s="65" customFormat="1" x14ac:dyDescent="0.25">
      <c r="A3975" s="65">
        <v>397.20000000000198</v>
      </c>
      <c r="B3975" s="2">
        <v>0</v>
      </c>
      <c r="C3975" s="2">
        <v>0</v>
      </c>
      <c r="D3975" s="2">
        <v>0</v>
      </c>
      <c r="E3975" s="2">
        <v>0</v>
      </c>
      <c r="F3975" s="2">
        <v>0</v>
      </c>
      <c r="G3975" s="2">
        <v>0</v>
      </c>
    </row>
    <row r="3976" spans="1:7" s="65" customFormat="1" x14ac:dyDescent="0.25">
      <c r="A3976" s="65">
        <v>397.300000000002</v>
      </c>
      <c r="B3976" s="2">
        <v>0</v>
      </c>
      <c r="C3976" s="2">
        <v>0</v>
      </c>
      <c r="D3976" s="2">
        <v>0</v>
      </c>
      <c r="E3976" s="2">
        <v>0</v>
      </c>
      <c r="F3976" s="2">
        <v>0</v>
      </c>
      <c r="G3976" s="2">
        <v>0</v>
      </c>
    </row>
    <row r="3977" spans="1:7" s="65" customFormat="1" x14ac:dyDescent="0.25">
      <c r="A3977" s="65">
        <v>397.40000000000202</v>
      </c>
      <c r="B3977" s="2">
        <v>0</v>
      </c>
      <c r="C3977" s="2">
        <v>0</v>
      </c>
      <c r="D3977" s="2">
        <v>0</v>
      </c>
      <c r="E3977" s="2">
        <v>0</v>
      </c>
      <c r="F3977" s="2">
        <v>0</v>
      </c>
      <c r="G3977" s="2">
        <v>0</v>
      </c>
    </row>
    <row r="3978" spans="1:7" s="65" customFormat="1" x14ac:dyDescent="0.25">
      <c r="A3978" s="65">
        <v>397.50000000000199</v>
      </c>
      <c r="B3978" s="2">
        <v>0</v>
      </c>
      <c r="C3978" s="2">
        <v>0</v>
      </c>
      <c r="D3978" s="2">
        <v>0</v>
      </c>
      <c r="E3978" s="2">
        <v>0</v>
      </c>
      <c r="F3978" s="2">
        <v>0</v>
      </c>
      <c r="G3978" s="2">
        <v>0</v>
      </c>
    </row>
    <row r="3979" spans="1:7" s="65" customFormat="1" x14ac:dyDescent="0.25">
      <c r="A3979" s="65">
        <v>397.60000000000201</v>
      </c>
      <c r="B3979" s="2">
        <v>0</v>
      </c>
      <c r="C3979" s="2">
        <v>0</v>
      </c>
      <c r="D3979" s="2">
        <v>0</v>
      </c>
      <c r="E3979" s="2">
        <v>0</v>
      </c>
      <c r="F3979" s="2">
        <v>0</v>
      </c>
      <c r="G3979" s="2">
        <v>0</v>
      </c>
    </row>
    <row r="3980" spans="1:7" s="65" customFormat="1" x14ac:dyDescent="0.25">
      <c r="A3980" s="65">
        <v>397.70000000000198</v>
      </c>
      <c r="B3980" s="2">
        <v>0</v>
      </c>
      <c r="C3980" s="2">
        <v>0</v>
      </c>
      <c r="D3980" s="2">
        <v>0</v>
      </c>
      <c r="E3980" s="2">
        <v>0</v>
      </c>
      <c r="F3980" s="2">
        <v>0</v>
      </c>
      <c r="G3980" s="2">
        <v>0</v>
      </c>
    </row>
    <row r="3981" spans="1:7" s="65" customFormat="1" x14ac:dyDescent="0.25">
      <c r="A3981" s="65">
        <v>397.800000000002</v>
      </c>
      <c r="B3981" s="2">
        <v>0</v>
      </c>
      <c r="C3981" s="2">
        <v>0</v>
      </c>
      <c r="D3981" s="2">
        <v>0</v>
      </c>
      <c r="E3981" s="2">
        <v>0</v>
      </c>
      <c r="F3981" s="2">
        <v>0</v>
      </c>
      <c r="G3981" s="2">
        <v>0</v>
      </c>
    </row>
    <row r="3982" spans="1:7" s="65" customFormat="1" x14ac:dyDescent="0.25">
      <c r="A3982" s="65">
        <v>397.90000000000202</v>
      </c>
      <c r="B3982" s="2">
        <v>0</v>
      </c>
      <c r="C3982" s="2">
        <v>0</v>
      </c>
      <c r="D3982" s="2">
        <v>0</v>
      </c>
      <c r="E3982" s="2">
        <v>0</v>
      </c>
      <c r="F3982" s="2">
        <v>0</v>
      </c>
      <c r="G3982" s="2">
        <v>0</v>
      </c>
    </row>
    <row r="3983" spans="1:7" s="65" customFormat="1" x14ac:dyDescent="0.25">
      <c r="A3983" s="65">
        <v>398.00000000000199</v>
      </c>
      <c r="B3983" s="2">
        <v>0</v>
      </c>
      <c r="C3983" s="2">
        <v>0</v>
      </c>
      <c r="D3983" s="2">
        <v>0</v>
      </c>
      <c r="E3983" s="2">
        <v>0</v>
      </c>
      <c r="F3983" s="2">
        <v>0</v>
      </c>
      <c r="G3983" s="2">
        <v>0</v>
      </c>
    </row>
    <row r="3984" spans="1:7" s="65" customFormat="1" x14ac:dyDescent="0.25">
      <c r="A3984" s="65">
        <v>398.10000000000201</v>
      </c>
      <c r="B3984" s="2">
        <v>0</v>
      </c>
      <c r="C3984" s="2">
        <v>0</v>
      </c>
      <c r="D3984" s="2">
        <v>0</v>
      </c>
      <c r="E3984" s="2">
        <v>0</v>
      </c>
      <c r="F3984" s="2">
        <v>0</v>
      </c>
      <c r="G3984" s="2">
        <v>0</v>
      </c>
    </row>
    <row r="3985" spans="1:7" s="65" customFormat="1" x14ac:dyDescent="0.25">
      <c r="A3985" s="65">
        <v>398.20000000000198</v>
      </c>
      <c r="B3985" s="2">
        <v>0</v>
      </c>
      <c r="C3985" s="2">
        <v>0</v>
      </c>
      <c r="D3985" s="2">
        <v>0</v>
      </c>
      <c r="E3985" s="2">
        <v>0</v>
      </c>
      <c r="F3985" s="2">
        <v>0</v>
      </c>
      <c r="G3985" s="2">
        <v>0</v>
      </c>
    </row>
    <row r="3986" spans="1:7" s="65" customFormat="1" x14ac:dyDescent="0.25">
      <c r="A3986" s="65">
        <v>398.300000000002</v>
      </c>
      <c r="B3986" s="2">
        <v>0</v>
      </c>
      <c r="C3986" s="2">
        <v>0</v>
      </c>
      <c r="D3986" s="2">
        <v>0</v>
      </c>
      <c r="E3986" s="2">
        <v>0</v>
      </c>
      <c r="F3986" s="2">
        <v>0</v>
      </c>
      <c r="G3986" s="2">
        <v>0</v>
      </c>
    </row>
    <row r="3987" spans="1:7" s="65" customFormat="1" x14ac:dyDescent="0.25">
      <c r="A3987" s="65">
        <v>398.40000000000202</v>
      </c>
      <c r="B3987" s="2">
        <v>0</v>
      </c>
      <c r="C3987" s="2">
        <v>0</v>
      </c>
      <c r="D3987" s="2">
        <v>0</v>
      </c>
      <c r="E3987" s="2">
        <v>0</v>
      </c>
      <c r="F3987" s="2">
        <v>0</v>
      </c>
      <c r="G3987" s="2">
        <v>0</v>
      </c>
    </row>
    <row r="3988" spans="1:7" s="65" customFormat="1" x14ac:dyDescent="0.25">
      <c r="A3988" s="65">
        <v>398.50000000000199</v>
      </c>
      <c r="B3988" s="2">
        <v>0</v>
      </c>
      <c r="C3988" s="2">
        <v>0</v>
      </c>
      <c r="D3988" s="2">
        <v>0</v>
      </c>
      <c r="E3988" s="2">
        <v>0</v>
      </c>
      <c r="F3988" s="2">
        <v>0</v>
      </c>
      <c r="G3988" s="2">
        <v>0</v>
      </c>
    </row>
    <row r="3989" spans="1:7" s="65" customFormat="1" x14ac:dyDescent="0.25">
      <c r="A3989" s="65">
        <v>398.60000000000201</v>
      </c>
      <c r="B3989" s="2">
        <v>0</v>
      </c>
      <c r="C3989" s="2">
        <v>0</v>
      </c>
      <c r="D3989" s="2">
        <v>0</v>
      </c>
      <c r="E3989" s="2">
        <v>0</v>
      </c>
      <c r="F3989" s="2">
        <v>0</v>
      </c>
      <c r="G3989" s="2">
        <v>0</v>
      </c>
    </row>
    <row r="3990" spans="1:7" s="65" customFormat="1" x14ac:dyDescent="0.25">
      <c r="A3990" s="65">
        <v>398.70000000000198</v>
      </c>
      <c r="B3990" s="2">
        <v>0</v>
      </c>
      <c r="C3990" s="2">
        <v>0</v>
      </c>
      <c r="D3990" s="2">
        <v>0</v>
      </c>
      <c r="E3990" s="2">
        <v>0</v>
      </c>
      <c r="F3990" s="2">
        <v>0</v>
      </c>
      <c r="G3990" s="2">
        <v>0</v>
      </c>
    </row>
    <row r="3991" spans="1:7" s="65" customFormat="1" x14ac:dyDescent="0.25">
      <c r="A3991" s="65">
        <v>398.80000000000098</v>
      </c>
      <c r="B3991" s="2">
        <v>0</v>
      </c>
      <c r="C3991" s="2">
        <v>0</v>
      </c>
      <c r="D3991" s="2">
        <v>0</v>
      </c>
      <c r="E3991" s="2">
        <v>0</v>
      </c>
      <c r="F3991" s="2">
        <v>0</v>
      </c>
      <c r="G3991" s="2">
        <v>0</v>
      </c>
    </row>
    <row r="3992" spans="1:7" s="65" customFormat="1" x14ac:dyDescent="0.25">
      <c r="A3992" s="65">
        <v>398.900000000001</v>
      </c>
      <c r="B3992" s="2">
        <v>0</v>
      </c>
      <c r="C3992" s="2">
        <v>0</v>
      </c>
      <c r="D3992" s="2">
        <v>0</v>
      </c>
      <c r="E3992" s="2">
        <v>0</v>
      </c>
      <c r="F3992" s="2">
        <v>0</v>
      </c>
      <c r="G3992" s="2">
        <v>0</v>
      </c>
    </row>
    <row r="3993" spans="1:7" s="65" customFormat="1" x14ac:dyDescent="0.25">
      <c r="A3993" s="65">
        <v>399.00000000000102</v>
      </c>
      <c r="B3993" s="2">
        <v>0</v>
      </c>
      <c r="C3993" s="2">
        <v>0</v>
      </c>
      <c r="D3993" s="2">
        <v>0</v>
      </c>
      <c r="E3993" s="2">
        <v>0</v>
      </c>
      <c r="F3993" s="2">
        <v>0</v>
      </c>
      <c r="G3993" s="2">
        <v>0</v>
      </c>
    </row>
    <row r="3994" spans="1:7" s="65" customFormat="1" x14ac:dyDescent="0.25">
      <c r="A3994" s="65">
        <v>399.10000000000099</v>
      </c>
      <c r="B3994" s="2">
        <v>0</v>
      </c>
      <c r="C3994" s="2">
        <v>0</v>
      </c>
      <c r="D3994" s="2">
        <v>0</v>
      </c>
      <c r="E3994" s="2">
        <v>0</v>
      </c>
      <c r="F3994" s="2">
        <v>0</v>
      </c>
      <c r="G3994" s="2">
        <v>0</v>
      </c>
    </row>
    <row r="3995" spans="1:7" s="65" customFormat="1" x14ac:dyDescent="0.25">
      <c r="A3995" s="65">
        <v>399.20000000000101</v>
      </c>
      <c r="B3995" s="2">
        <v>0</v>
      </c>
      <c r="C3995" s="2">
        <v>0</v>
      </c>
      <c r="D3995" s="2">
        <v>0</v>
      </c>
      <c r="E3995" s="2">
        <v>0</v>
      </c>
      <c r="F3995" s="2">
        <v>0</v>
      </c>
      <c r="G3995" s="2">
        <v>0</v>
      </c>
    </row>
    <row r="3996" spans="1:7" s="65" customFormat="1" x14ac:dyDescent="0.25">
      <c r="A3996" s="65">
        <v>399.30000000000098</v>
      </c>
      <c r="B3996" s="2">
        <v>0</v>
      </c>
      <c r="C3996" s="2">
        <v>0</v>
      </c>
      <c r="D3996" s="2">
        <v>0</v>
      </c>
      <c r="E3996" s="2">
        <v>0</v>
      </c>
      <c r="F3996" s="2">
        <v>0</v>
      </c>
      <c r="G3996" s="2">
        <v>0</v>
      </c>
    </row>
    <row r="3997" spans="1:7" s="65" customFormat="1" x14ac:dyDescent="0.25">
      <c r="A3997" s="65">
        <v>399.400000000001</v>
      </c>
      <c r="B3997" s="2">
        <v>0</v>
      </c>
      <c r="C3997" s="2">
        <v>0</v>
      </c>
      <c r="D3997" s="2">
        <v>0</v>
      </c>
      <c r="E3997" s="2">
        <v>0</v>
      </c>
      <c r="F3997" s="2">
        <v>0</v>
      </c>
      <c r="G3997" s="2">
        <v>0</v>
      </c>
    </row>
    <row r="3998" spans="1:7" s="65" customFormat="1" x14ac:dyDescent="0.25">
      <c r="A3998" s="65">
        <v>399.50000000000102</v>
      </c>
      <c r="B3998" s="2">
        <v>0</v>
      </c>
      <c r="C3998" s="2">
        <v>0</v>
      </c>
      <c r="D3998" s="2">
        <v>0</v>
      </c>
      <c r="E3998" s="2">
        <v>0</v>
      </c>
      <c r="F3998" s="2">
        <v>0</v>
      </c>
      <c r="G3998" s="2">
        <v>0</v>
      </c>
    </row>
    <row r="3999" spans="1:7" s="65" customFormat="1" x14ac:dyDescent="0.25">
      <c r="A3999" s="65">
        <v>399.60000000000099</v>
      </c>
      <c r="B3999" s="2">
        <v>0</v>
      </c>
      <c r="C3999" s="2">
        <v>0</v>
      </c>
      <c r="D3999" s="2">
        <v>0</v>
      </c>
      <c r="E3999" s="2">
        <v>0</v>
      </c>
      <c r="F3999" s="2">
        <v>0</v>
      </c>
      <c r="G3999" s="2">
        <v>0</v>
      </c>
    </row>
    <row r="4000" spans="1:7" s="65" customFormat="1" x14ac:dyDescent="0.25">
      <c r="A4000" s="65">
        <v>399.70000000000101</v>
      </c>
      <c r="B4000" s="2">
        <v>0</v>
      </c>
      <c r="C4000" s="2">
        <v>0</v>
      </c>
      <c r="D4000" s="2">
        <v>0</v>
      </c>
      <c r="E4000" s="2">
        <v>0</v>
      </c>
      <c r="F4000" s="2">
        <v>0</v>
      </c>
      <c r="G4000" s="2">
        <v>0</v>
      </c>
    </row>
    <row r="4001" spans="1:7" s="65" customFormat="1" x14ac:dyDescent="0.25">
      <c r="A4001" s="65">
        <v>399.80000000000098</v>
      </c>
      <c r="B4001" s="2">
        <v>0</v>
      </c>
      <c r="C4001" s="2">
        <v>0</v>
      </c>
      <c r="D4001" s="2">
        <v>0</v>
      </c>
      <c r="E4001" s="2">
        <v>0</v>
      </c>
      <c r="F4001" s="2">
        <v>0</v>
      </c>
      <c r="G4001" s="2">
        <v>0</v>
      </c>
    </row>
    <row r="4002" spans="1:7" s="65" customFormat="1" x14ac:dyDescent="0.25">
      <c r="A4002" s="65">
        <v>399.900000000001</v>
      </c>
      <c r="B4002" s="2">
        <v>0</v>
      </c>
      <c r="C4002" s="2">
        <v>0</v>
      </c>
      <c r="D4002" s="2">
        <v>0</v>
      </c>
      <c r="E4002" s="2">
        <v>0</v>
      </c>
      <c r="F4002" s="2">
        <v>0</v>
      </c>
      <c r="G4002" s="2">
        <v>0</v>
      </c>
    </row>
    <row r="4003" spans="1:7" s="65" customFormat="1" x14ac:dyDescent="0.25">
      <c r="A4003" s="65">
        <v>400.00000000000102</v>
      </c>
      <c r="B4003" s="2">
        <v>0</v>
      </c>
      <c r="C4003" s="2">
        <v>0</v>
      </c>
      <c r="D4003" s="2">
        <v>0</v>
      </c>
      <c r="E4003" s="2">
        <v>0</v>
      </c>
      <c r="F4003" s="2">
        <v>0</v>
      </c>
      <c r="G4003" s="2">
        <v>0</v>
      </c>
    </row>
    <row r="4004" spans="1:7" s="65" customFormat="1" x14ac:dyDescent="0.25">
      <c r="A4004" s="65">
        <v>400.10000000000099</v>
      </c>
      <c r="B4004" s="2">
        <v>0</v>
      </c>
      <c r="C4004" s="2">
        <v>0</v>
      </c>
      <c r="D4004" s="2">
        <v>0</v>
      </c>
      <c r="E4004" s="2">
        <v>0</v>
      </c>
      <c r="F4004" s="2">
        <v>0</v>
      </c>
      <c r="G4004" s="2">
        <v>0</v>
      </c>
    </row>
    <row r="4005" spans="1:7" s="65" customFormat="1" x14ac:dyDescent="0.25">
      <c r="A4005" s="65">
        <v>400.20000000000101</v>
      </c>
      <c r="B4005" s="2">
        <v>0</v>
      </c>
      <c r="C4005" s="2">
        <v>0</v>
      </c>
      <c r="D4005" s="2">
        <v>0</v>
      </c>
      <c r="E4005" s="2">
        <v>0</v>
      </c>
      <c r="F4005" s="2">
        <v>0</v>
      </c>
      <c r="G4005" s="2">
        <v>0</v>
      </c>
    </row>
    <row r="4006" spans="1:7" s="65" customFormat="1" x14ac:dyDescent="0.25">
      <c r="A4006" s="65">
        <v>400.30000000000098</v>
      </c>
      <c r="B4006" s="2">
        <v>0</v>
      </c>
      <c r="C4006" s="2">
        <v>0</v>
      </c>
      <c r="D4006" s="2">
        <v>0</v>
      </c>
      <c r="E4006" s="2">
        <v>0</v>
      </c>
      <c r="F4006" s="2">
        <v>0</v>
      </c>
      <c r="G4006" s="2">
        <v>0</v>
      </c>
    </row>
    <row r="4007" spans="1:7" s="65" customFormat="1" x14ac:dyDescent="0.25">
      <c r="A4007" s="65">
        <v>400.400000000001</v>
      </c>
      <c r="B4007" s="2">
        <v>0</v>
      </c>
      <c r="C4007" s="2">
        <v>0</v>
      </c>
      <c r="D4007" s="2">
        <v>0</v>
      </c>
      <c r="E4007" s="2">
        <v>0</v>
      </c>
      <c r="F4007" s="2">
        <v>0</v>
      </c>
      <c r="G4007" s="2">
        <v>0</v>
      </c>
    </row>
    <row r="4008" spans="1:7" s="65" customFormat="1" x14ac:dyDescent="0.25">
      <c r="A4008" s="65">
        <v>400.50000000000102</v>
      </c>
      <c r="B4008" s="2">
        <v>0</v>
      </c>
      <c r="C4008" s="2">
        <v>0</v>
      </c>
      <c r="D4008" s="2">
        <v>0</v>
      </c>
      <c r="E4008" s="2">
        <v>0</v>
      </c>
      <c r="F4008" s="2">
        <v>0</v>
      </c>
      <c r="G4008" s="2">
        <v>0</v>
      </c>
    </row>
    <row r="4009" spans="1:7" s="65" customFormat="1" x14ac:dyDescent="0.25">
      <c r="A4009" s="65">
        <v>400.60000000000099</v>
      </c>
      <c r="B4009" s="2">
        <v>0</v>
      </c>
      <c r="C4009" s="2">
        <v>0</v>
      </c>
      <c r="D4009" s="2">
        <v>0</v>
      </c>
      <c r="E4009" s="2">
        <v>0</v>
      </c>
      <c r="F4009" s="2">
        <v>0</v>
      </c>
      <c r="G4009" s="2">
        <v>0</v>
      </c>
    </row>
    <row r="4010" spans="1:7" s="65" customFormat="1" x14ac:dyDescent="0.25">
      <c r="A4010" s="65">
        <v>400.70000000000101</v>
      </c>
      <c r="B4010" s="2">
        <v>0</v>
      </c>
      <c r="C4010" s="2">
        <v>0</v>
      </c>
      <c r="D4010" s="2">
        <v>0</v>
      </c>
      <c r="E4010" s="2">
        <v>0</v>
      </c>
      <c r="F4010" s="2">
        <v>0</v>
      </c>
      <c r="G4010" s="2">
        <v>0</v>
      </c>
    </row>
    <row r="4011" spans="1:7" s="65" customFormat="1" x14ac:dyDescent="0.25">
      <c r="A4011" s="65">
        <v>400.80000000000098</v>
      </c>
      <c r="B4011" s="2">
        <v>0</v>
      </c>
      <c r="C4011" s="2">
        <v>0</v>
      </c>
      <c r="D4011" s="2">
        <v>0</v>
      </c>
      <c r="E4011" s="2">
        <v>0</v>
      </c>
      <c r="F4011" s="2">
        <v>0</v>
      </c>
      <c r="G4011" s="2">
        <v>0</v>
      </c>
    </row>
    <row r="4012" spans="1:7" s="65" customFormat="1" x14ac:dyDescent="0.25">
      <c r="A4012" s="65">
        <v>400.900000000001</v>
      </c>
      <c r="B4012" s="2">
        <v>0</v>
      </c>
      <c r="C4012" s="2">
        <v>0</v>
      </c>
      <c r="D4012" s="2">
        <v>0</v>
      </c>
      <c r="E4012" s="2">
        <v>0</v>
      </c>
      <c r="F4012" s="2">
        <v>0</v>
      </c>
      <c r="G4012" s="2">
        <v>0</v>
      </c>
    </row>
    <row r="4013" spans="1:7" s="65" customFormat="1" x14ac:dyDescent="0.25">
      <c r="A4013" s="65">
        <v>401.00000000000102</v>
      </c>
      <c r="B4013" s="2">
        <v>0</v>
      </c>
      <c r="C4013" s="2">
        <v>0</v>
      </c>
      <c r="D4013" s="2">
        <v>0</v>
      </c>
      <c r="E4013" s="2">
        <v>0</v>
      </c>
      <c r="F4013" s="2">
        <v>0</v>
      </c>
      <c r="G4013" s="2">
        <v>0</v>
      </c>
    </row>
    <row r="4014" spans="1:7" s="65" customFormat="1" x14ac:dyDescent="0.25">
      <c r="A4014" s="65">
        <v>401.10000000000099</v>
      </c>
      <c r="B4014" s="2">
        <v>0</v>
      </c>
      <c r="C4014" s="2">
        <v>0</v>
      </c>
      <c r="D4014" s="2">
        <v>0</v>
      </c>
      <c r="E4014" s="2">
        <v>0</v>
      </c>
      <c r="F4014" s="2">
        <v>0</v>
      </c>
      <c r="G4014" s="2">
        <v>0</v>
      </c>
    </row>
    <row r="4015" spans="1:7" s="65" customFormat="1" x14ac:dyDescent="0.25">
      <c r="A4015" s="65">
        <v>401.20000000000101</v>
      </c>
      <c r="B4015" s="2">
        <v>0</v>
      </c>
      <c r="C4015" s="2">
        <v>0</v>
      </c>
      <c r="D4015" s="2">
        <v>0</v>
      </c>
      <c r="E4015" s="2">
        <v>0</v>
      </c>
      <c r="F4015" s="2">
        <v>0</v>
      </c>
      <c r="G4015" s="2">
        <v>0</v>
      </c>
    </row>
    <row r="4016" spans="1:7" s="65" customFormat="1" x14ac:dyDescent="0.25">
      <c r="A4016" s="65">
        <v>401.30000000000098</v>
      </c>
      <c r="B4016" s="2">
        <v>0</v>
      </c>
      <c r="C4016" s="2">
        <v>0</v>
      </c>
      <c r="D4016" s="2">
        <v>0</v>
      </c>
      <c r="E4016" s="2">
        <v>0</v>
      </c>
      <c r="F4016" s="2">
        <v>0</v>
      </c>
      <c r="G4016" s="2">
        <v>0</v>
      </c>
    </row>
    <row r="4017" spans="1:7" s="65" customFormat="1" x14ac:dyDescent="0.25">
      <c r="A4017" s="65">
        <v>401.4</v>
      </c>
      <c r="B4017" s="2">
        <v>0</v>
      </c>
      <c r="C4017" s="2">
        <v>0</v>
      </c>
      <c r="D4017" s="2">
        <v>0</v>
      </c>
      <c r="E4017" s="2">
        <v>0</v>
      </c>
      <c r="F4017" s="2">
        <v>0</v>
      </c>
      <c r="G4017" s="2">
        <v>0</v>
      </c>
    </row>
    <row r="4018" spans="1:7" s="65" customFormat="1" x14ac:dyDescent="0.25">
      <c r="A4018" s="65">
        <v>401.50000000000102</v>
      </c>
      <c r="B4018" s="2">
        <v>0</v>
      </c>
      <c r="C4018" s="2">
        <v>0</v>
      </c>
      <c r="D4018" s="2">
        <v>0</v>
      </c>
      <c r="E4018" s="2">
        <v>0</v>
      </c>
      <c r="F4018" s="2">
        <v>0</v>
      </c>
      <c r="G4018" s="2">
        <v>0</v>
      </c>
    </row>
    <row r="4019" spans="1:7" s="65" customFormat="1" x14ac:dyDescent="0.25">
      <c r="A4019" s="65">
        <v>401.60000000000099</v>
      </c>
      <c r="B4019" s="2">
        <v>0</v>
      </c>
      <c r="C4019" s="2">
        <v>0</v>
      </c>
      <c r="D4019" s="2">
        <v>0</v>
      </c>
      <c r="E4019" s="2">
        <v>0</v>
      </c>
      <c r="F4019" s="2">
        <v>0</v>
      </c>
      <c r="G4019" s="2">
        <v>0</v>
      </c>
    </row>
    <row r="4020" spans="1:7" s="65" customFormat="1" x14ac:dyDescent="0.25">
      <c r="A4020" s="65">
        <v>401.7</v>
      </c>
      <c r="B4020" s="2">
        <v>0</v>
      </c>
      <c r="C4020" s="2">
        <v>0</v>
      </c>
      <c r="D4020" s="2">
        <v>0</v>
      </c>
      <c r="E4020" s="2">
        <v>0</v>
      </c>
      <c r="F4020" s="2">
        <v>0</v>
      </c>
      <c r="G4020" s="2">
        <v>0</v>
      </c>
    </row>
    <row r="4021" spans="1:7" s="65" customFormat="1" x14ac:dyDescent="0.25">
      <c r="A4021" s="65">
        <v>401.8</v>
      </c>
      <c r="B4021" s="2">
        <v>0</v>
      </c>
      <c r="C4021" s="2">
        <v>0</v>
      </c>
      <c r="D4021" s="2">
        <v>0</v>
      </c>
      <c r="E4021" s="2">
        <v>0</v>
      </c>
      <c r="F4021" s="2">
        <v>0</v>
      </c>
      <c r="G4021" s="2">
        <v>0</v>
      </c>
    </row>
    <row r="4022" spans="1:7" s="65" customFormat="1" x14ac:dyDescent="0.25">
      <c r="A4022" s="65">
        <v>401.9</v>
      </c>
      <c r="B4022" s="2">
        <v>0</v>
      </c>
      <c r="C4022" s="2">
        <v>0</v>
      </c>
      <c r="D4022" s="2">
        <v>0</v>
      </c>
      <c r="E4022" s="2">
        <v>0</v>
      </c>
      <c r="F4022" s="2">
        <v>0</v>
      </c>
      <c r="G4022" s="2">
        <v>0</v>
      </c>
    </row>
    <row r="4023" spans="1:7" s="65" customFormat="1" x14ac:dyDescent="0.25">
      <c r="A4023" s="65">
        <v>402</v>
      </c>
      <c r="B4023" s="2">
        <v>0</v>
      </c>
      <c r="C4023" s="2">
        <v>0</v>
      </c>
      <c r="D4023" s="2">
        <v>0</v>
      </c>
      <c r="E4023" s="2">
        <v>0</v>
      </c>
      <c r="F4023" s="2">
        <v>0</v>
      </c>
      <c r="G4023" s="2">
        <v>0</v>
      </c>
    </row>
    <row r="4024" spans="1:7" s="65" customFormat="1" x14ac:dyDescent="0.25">
      <c r="A4024" s="65">
        <v>402.1</v>
      </c>
      <c r="B4024" s="2">
        <v>0</v>
      </c>
      <c r="C4024" s="2">
        <v>0</v>
      </c>
      <c r="D4024" s="2">
        <v>0</v>
      </c>
      <c r="E4024" s="2">
        <v>0</v>
      </c>
      <c r="F4024" s="2">
        <v>0</v>
      </c>
      <c r="G4024" s="2">
        <v>0</v>
      </c>
    </row>
    <row r="4025" spans="1:7" s="65" customFormat="1" x14ac:dyDescent="0.25">
      <c r="A4025" s="65">
        <v>402.2</v>
      </c>
      <c r="B4025" s="2">
        <v>0</v>
      </c>
      <c r="C4025" s="2">
        <v>0</v>
      </c>
      <c r="D4025" s="2">
        <v>0</v>
      </c>
      <c r="E4025" s="2">
        <v>0</v>
      </c>
      <c r="F4025" s="2">
        <v>0</v>
      </c>
      <c r="G4025" s="2">
        <v>0</v>
      </c>
    </row>
    <row r="4026" spans="1:7" s="65" customFormat="1" x14ac:dyDescent="0.25">
      <c r="A4026" s="65">
        <v>402.3</v>
      </c>
      <c r="B4026" s="2">
        <v>0</v>
      </c>
      <c r="C4026" s="2">
        <v>0</v>
      </c>
      <c r="D4026" s="2">
        <v>0</v>
      </c>
      <c r="E4026" s="2">
        <v>0</v>
      </c>
      <c r="F4026" s="2">
        <v>0</v>
      </c>
      <c r="G4026" s="2">
        <v>0</v>
      </c>
    </row>
    <row r="4027" spans="1:7" s="65" customFormat="1" x14ac:dyDescent="0.25">
      <c r="A4027" s="65">
        <v>402.4</v>
      </c>
      <c r="B4027" s="2">
        <v>0</v>
      </c>
      <c r="C4027" s="2">
        <v>0</v>
      </c>
      <c r="D4027" s="2">
        <v>0</v>
      </c>
      <c r="E4027" s="2">
        <v>0</v>
      </c>
      <c r="F4027" s="2">
        <v>0</v>
      </c>
      <c r="G4027" s="2">
        <v>0</v>
      </c>
    </row>
    <row r="4028" spans="1:7" s="65" customFormat="1" x14ac:dyDescent="0.25">
      <c r="A4028" s="65">
        <v>402.5</v>
      </c>
      <c r="B4028" s="2">
        <v>0</v>
      </c>
      <c r="C4028" s="2">
        <v>0</v>
      </c>
      <c r="D4028" s="2">
        <v>0</v>
      </c>
      <c r="E4028" s="2">
        <v>0</v>
      </c>
      <c r="F4028" s="2">
        <v>0</v>
      </c>
      <c r="G4028" s="2">
        <v>0</v>
      </c>
    </row>
    <row r="4029" spans="1:7" s="65" customFormat="1" x14ac:dyDescent="0.25">
      <c r="A4029" s="65">
        <v>402.6</v>
      </c>
      <c r="B4029" s="2">
        <v>0</v>
      </c>
      <c r="C4029" s="2">
        <v>0</v>
      </c>
      <c r="D4029" s="2">
        <v>0</v>
      </c>
      <c r="E4029" s="2">
        <v>0</v>
      </c>
      <c r="F4029" s="2">
        <v>0</v>
      </c>
      <c r="G4029" s="2">
        <v>0</v>
      </c>
    </row>
    <row r="4030" spans="1:7" s="65" customFormat="1" x14ac:dyDescent="0.25">
      <c r="A4030" s="65">
        <v>402.7</v>
      </c>
      <c r="B4030" s="2">
        <v>0</v>
      </c>
      <c r="C4030" s="2">
        <v>0</v>
      </c>
      <c r="D4030" s="2">
        <v>0</v>
      </c>
      <c r="E4030" s="2">
        <v>0</v>
      </c>
      <c r="F4030" s="2">
        <v>0</v>
      </c>
      <c r="G4030" s="2">
        <v>0</v>
      </c>
    </row>
    <row r="4031" spans="1:7" s="65" customFormat="1" x14ac:dyDescent="0.25">
      <c r="A4031" s="65">
        <v>402.8</v>
      </c>
      <c r="B4031" s="2">
        <v>0</v>
      </c>
      <c r="C4031" s="2">
        <v>0</v>
      </c>
      <c r="D4031" s="2">
        <v>0</v>
      </c>
      <c r="E4031" s="2">
        <v>0</v>
      </c>
      <c r="F4031" s="2">
        <v>0</v>
      </c>
      <c r="G4031" s="2">
        <v>0</v>
      </c>
    </row>
    <row r="4032" spans="1:7" s="65" customFormat="1" x14ac:dyDescent="0.25">
      <c r="A4032" s="65">
        <v>402.9</v>
      </c>
      <c r="B4032" s="2">
        <v>0</v>
      </c>
      <c r="C4032" s="2">
        <v>0</v>
      </c>
      <c r="D4032" s="2">
        <v>0</v>
      </c>
      <c r="E4032" s="2">
        <v>0</v>
      </c>
      <c r="F4032" s="2">
        <v>0</v>
      </c>
      <c r="G4032" s="2">
        <v>0</v>
      </c>
    </row>
    <row r="4033" spans="1:7" s="65" customFormat="1" x14ac:dyDescent="0.25">
      <c r="A4033" s="65">
        <v>403</v>
      </c>
      <c r="B4033" s="2">
        <v>0</v>
      </c>
      <c r="C4033" s="2">
        <v>0</v>
      </c>
      <c r="D4033" s="2">
        <v>0</v>
      </c>
      <c r="E4033" s="2">
        <v>0</v>
      </c>
      <c r="F4033" s="2">
        <v>0</v>
      </c>
      <c r="G4033" s="2">
        <v>0</v>
      </c>
    </row>
    <row r="4034" spans="1:7" s="65" customFormat="1" x14ac:dyDescent="0.25">
      <c r="A4034" s="65">
        <v>403.1</v>
      </c>
      <c r="B4034" s="2">
        <v>0</v>
      </c>
      <c r="C4034" s="2">
        <v>0</v>
      </c>
      <c r="D4034" s="2">
        <v>0</v>
      </c>
      <c r="E4034" s="2">
        <v>0</v>
      </c>
      <c r="F4034" s="2">
        <v>0</v>
      </c>
      <c r="G4034" s="2">
        <v>0</v>
      </c>
    </row>
    <row r="4035" spans="1:7" s="65" customFormat="1" x14ac:dyDescent="0.25">
      <c r="A4035" s="65">
        <v>403.2</v>
      </c>
      <c r="B4035" s="2">
        <v>0</v>
      </c>
      <c r="C4035" s="2">
        <v>0</v>
      </c>
      <c r="D4035" s="2">
        <v>0</v>
      </c>
      <c r="E4035" s="2">
        <v>0</v>
      </c>
      <c r="F4035" s="2">
        <v>0</v>
      </c>
      <c r="G4035" s="2">
        <v>0</v>
      </c>
    </row>
    <row r="4036" spans="1:7" s="65" customFormat="1" x14ac:dyDescent="0.25">
      <c r="A4036" s="65">
        <v>403.3</v>
      </c>
      <c r="B4036" s="2">
        <v>0</v>
      </c>
      <c r="C4036" s="2">
        <v>0</v>
      </c>
      <c r="D4036" s="2">
        <v>0</v>
      </c>
      <c r="E4036" s="2">
        <v>0</v>
      </c>
      <c r="F4036" s="2">
        <v>0</v>
      </c>
      <c r="G4036" s="2">
        <v>0</v>
      </c>
    </row>
    <row r="4037" spans="1:7" s="65" customFormat="1" x14ac:dyDescent="0.25">
      <c r="A4037" s="65">
        <v>403.4</v>
      </c>
      <c r="B4037" s="2">
        <v>0</v>
      </c>
      <c r="C4037" s="2">
        <v>0</v>
      </c>
      <c r="D4037" s="2">
        <v>0</v>
      </c>
      <c r="E4037" s="2">
        <v>0</v>
      </c>
      <c r="F4037" s="2">
        <v>0</v>
      </c>
      <c r="G4037" s="2">
        <v>0</v>
      </c>
    </row>
    <row r="4038" spans="1:7" s="65" customFormat="1" x14ac:dyDescent="0.25">
      <c r="A4038" s="65">
        <v>403.5</v>
      </c>
      <c r="B4038" s="2">
        <v>0</v>
      </c>
      <c r="C4038" s="2">
        <v>0</v>
      </c>
      <c r="D4038" s="2">
        <v>0</v>
      </c>
      <c r="E4038" s="2">
        <v>0</v>
      </c>
      <c r="F4038" s="2">
        <v>0</v>
      </c>
      <c r="G4038" s="2">
        <v>0</v>
      </c>
    </row>
    <row r="4039" spans="1:7" s="65" customFormat="1" x14ac:dyDescent="0.25">
      <c r="A4039" s="65">
        <v>403.6</v>
      </c>
      <c r="B4039" s="2">
        <v>0</v>
      </c>
      <c r="C4039" s="2">
        <v>0</v>
      </c>
      <c r="D4039" s="2">
        <v>0</v>
      </c>
      <c r="E4039" s="2">
        <v>0</v>
      </c>
      <c r="F4039" s="2">
        <v>0</v>
      </c>
      <c r="G4039" s="2">
        <v>0</v>
      </c>
    </row>
    <row r="4040" spans="1:7" s="65" customFormat="1" x14ac:dyDescent="0.25">
      <c r="A4040" s="65">
        <v>403.7</v>
      </c>
      <c r="B4040" s="2">
        <v>0</v>
      </c>
      <c r="C4040" s="2">
        <v>0</v>
      </c>
      <c r="D4040" s="2">
        <v>0</v>
      </c>
      <c r="E4040" s="2">
        <v>0</v>
      </c>
      <c r="F4040" s="2">
        <v>0</v>
      </c>
      <c r="G4040" s="2">
        <v>0</v>
      </c>
    </row>
    <row r="4041" spans="1:7" s="65" customFormat="1" x14ac:dyDescent="0.25">
      <c r="A4041" s="65">
        <v>403.8</v>
      </c>
      <c r="B4041" s="2">
        <v>0</v>
      </c>
      <c r="C4041" s="2">
        <v>0</v>
      </c>
      <c r="D4041" s="2">
        <v>0</v>
      </c>
      <c r="E4041" s="2">
        <v>0</v>
      </c>
      <c r="F4041" s="2">
        <v>0</v>
      </c>
      <c r="G4041" s="2">
        <v>0</v>
      </c>
    </row>
    <row r="4042" spans="1:7" s="65" customFormat="1" x14ac:dyDescent="0.25">
      <c r="A4042" s="65">
        <v>403.9</v>
      </c>
      <c r="B4042" s="2">
        <v>0</v>
      </c>
      <c r="C4042" s="2">
        <v>0</v>
      </c>
      <c r="D4042" s="2">
        <v>0</v>
      </c>
      <c r="E4042" s="2">
        <v>0</v>
      </c>
      <c r="F4042" s="2">
        <v>0</v>
      </c>
      <c r="G4042" s="2">
        <v>0</v>
      </c>
    </row>
    <row r="4043" spans="1:7" s="65" customFormat="1" x14ac:dyDescent="0.25">
      <c r="A4043" s="65">
        <v>404</v>
      </c>
      <c r="B4043" s="2">
        <v>0</v>
      </c>
      <c r="C4043" s="2">
        <v>0</v>
      </c>
      <c r="D4043" s="2">
        <v>0</v>
      </c>
      <c r="E4043" s="2">
        <v>0</v>
      </c>
      <c r="F4043" s="2">
        <v>0</v>
      </c>
      <c r="G4043" s="2">
        <v>0</v>
      </c>
    </row>
    <row r="4044" spans="1:7" s="65" customFormat="1" x14ac:dyDescent="0.25">
      <c r="A4044" s="65">
        <v>404.1</v>
      </c>
      <c r="B4044" s="2">
        <v>0</v>
      </c>
      <c r="C4044" s="2">
        <v>0</v>
      </c>
      <c r="D4044" s="2">
        <v>0</v>
      </c>
      <c r="E4044" s="2">
        <v>0</v>
      </c>
      <c r="F4044" s="2">
        <v>0</v>
      </c>
      <c r="G4044" s="2">
        <v>0</v>
      </c>
    </row>
    <row r="4045" spans="1:7" s="65" customFormat="1" x14ac:dyDescent="0.25">
      <c r="A4045" s="65">
        <v>404.2</v>
      </c>
      <c r="B4045" s="2">
        <v>0</v>
      </c>
      <c r="C4045" s="2">
        <v>0</v>
      </c>
      <c r="D4045" s="2">
        <v>0</v>
      </c>
      <c r="E4045" s="2">
        <v>0</v>
      </c>
      <c r="F4045" s="2">
        <v>0</v>
      </c>
      <c r="G4045" s="2">
        <v>0</v>
      </c>
    </row>
    <row r="4046" spans="1:7" s="65" customFormat="1" x14ac:dyDescent="0.25">
      <c r="A4046" s="65">
        <v>404.29999999999899</v>
      </c>
      <c r="B4046" s="2">
        <v>0</v>
      </c>
      <c r="C4046" s="2">
        <v>0</v>
      </c>
      <c r="D4046" s="2">
        <v>0</v>
      </c>
      <c r="E4046" s="2">
        <v>0</v>
      </c>
      <c r="F4046" s="2">
        <v>0</v>
      </c>
      <c r="G4046" s="2">
        <v>0</v>
      </c>
    </row>
    <row r="4047" spans="1:7" s="65" customFormat="1" x14ac:dyDescent="0.25">
      <c r="A4047" s="65">
        <v>404.4</v>
      </c>
      <c r="B4047" s="2">
        <v>0</v>
      </c>
      <c r="C4047" s="2">
        <v>0</v>
      </c>
      <c r="D4047" s="2">
        <v>0</v>
      </c>
      <c r="E4047" s="2">
        <v>0</v>
      </c>
      <c r="F4047" s="2">
        <v>0</v>
      </c>
      <c r="G4047" s="2">
        <v>0</v>
      </c>
    </row>
    <row r="4048" spans="1:7" s="65" customFormat="1" x14ac:dyDescent="0.25">
      <c r="A4048" s="65">
        <v>404.49999999999898</v>
      </c>
      <c r="B4048" s="2">
        <v>0</v>
      </c>
      <c r="C4048" s="2">
        <v>0</v>
      </c>
      <c r="D4048" s="2">
        <v>0</v>
      </c>
      <c r="E4048" s="2">
        <v>0</v>
      </c>
      <c r="F4048" s="2">
        <v>0</v>
      </c>
      <c r="G4048" s="2">
        <v>0</v>
      </c>
    </row>
    <row r="4049" spans="1:7" s="65" customFormat="1" x14ac:dyDescent="0.25">
      <c r="A4049" s="65">
        <v>404.599999999999</v>
      </c>
      <c r="B4049" s="2">
        <v>0</v>
      </c>
      <c r="C4049" s="2">
        <v>0</v>
      </c>
      <c r="D4049" s="2">
        <v>0</v>
      </c>
      <c r="E4049" s="2">
        <v>0</v>
      </c>
      <c r="F4049" s="2">
        <v>0</v>
      </c>
      <c r="G4049" s="2">
        <v>0</v>
      </c>
    </row>
    <row r="4050" spans="1:7" s="65" customFormat="1" x14ac:dyDescent="0.25">
      <c r="A4050" s="65">
        <v>404.69999999999902</v>
      </c>
      <c r="B4050" s="2">
        <v>0</v>
      </c>
      <c r="C4050" s="2">
        <v>0</v>
      </c>
      <c r="D4050" s="2">
        <v>0</v>
      </c>
      <c r="E4050" s="2">
        <v>0</v>
      </c>
      <c r="F4050" s="2">
        <v>0</v>
      </c>
      <c r="G4050" s="2">
        <v>0</v>
      </c>
    </row>
    <row r="4051" spans="1:7" s="65" customFormat="1" x14ac:dyDescent="0.25">
      <c r="A4051" s="65">
        <v>404.79999999999899</v>
      </c>
      <c r="B4051" s="2">
        <v>0</v>
      </c>
      <c r="C4051" s="2">
        <v>0</v>
      </c>
      <c r="D4051" s="2">
        <v>0</v>
      </c>
      <c r="E4051" s="2">
        <v>0</v>
      </c>
      <c r="F4051" s="2">
        <v>0</v>
      </c>
      <c r="G4051" s="2">
        <v>0</v>
      </c>
    </row>
    <row r="4052" spans="1:7" s="65" customFormat="1" x14ac:dyDescent="0.25">
      <c r="A4052" s="65">
        <v>404.89999999999901</v>
      </c>
      <c r="B4052" s="2">
        <v>0</v>
      </c>
      <c r="C4052" s="2">
        <v>0</v>
      </c>
      <c r="D4052" s="2">
        <v>0</v>
      </c>
      <c r="E4052" s="2">
        <v>0</v>
      </c>
      <c r="F4052" s="2">
        <v>0</v>
      </c>
      <c r="G4052" s="2">
        <v>0</v>
      </c>
    </row>
    <row r="4053" spans="1:7" s="65" customFormat="1" x14ac:dyDescent="0.25">
      <c r="A4053" s="65">
        <v>404.99999999999898</v>
      </c>
      <c r="B4053" s="2">
        <v>0</v>
      </c>
      <c r="C4053" s="2">
        <v>0</v>
      </c>
      <c r="D4053" s="2">
        <v>0</v>
      </c>
      <c r="E4053" s="2">
        <v>0</v>
      </c>
      <c r="F4053" s="2">
        <v>0</v>
      </c>
      <c r="G4053" s="2">
        <v>0</v>
      </c>
    </row>
    <row r="4054" spans="1:7" s="65" customFormat="1" x14ac:dyDescent="0.25">
      <c r="A4054" s="65">
        <v>405.099999999999</v>
      </c>
      <c r="B4054" s="2">
        <v>0</v>
      </c>
      <c r="C4054" s="2">
        <v>0</v>
      </c>
      <c r="D4054" s="2">
        <v>0</v>
      </c>
      <c r="E4054" s="2">
        <v>0</v>
      </c>
      <c r="F4054" s="2">
        <v>0</v>
      </c>
      <c r="G4054" s="2">
        <v>0</v>
      </c>
    </row>
    <row r="4055" spans="1:7" s="65" customFormat="1" x14ac:dyDescent="0.25">
      <c r="A4055" s="65">
        <v>405.19999999999902</v>
      </c>
      <c r="B4055" s="2">
        <v>0</v>
      </c>
      <c r="C4055" s="2">
        <v>0</v>
      </c>
      <c r="D4055" s="2">
        <v>0</v>
      </c>
      <c r="E4055" s="2">
        <v>0</v>
      </c>
      <c r="F4055" s="2">
        <v>0</v>
      </c>
      <c r="G4055" s="2">
        <v>0</v>
      </c>
    </row>
    <row r="4056" spans="1:7" s="65" customFormat="1" x14ac:dyDescent="0.25">
      <c r="A4056" s="65">
        <v>405.29999999999899</v>
      </c>
      <c r="B4056" s="2">
        <v>0</v>
      </c>
      <c r="C4056" s="2">
        <v>0</v>
      </c>
      <c r="D4056" s="2">
        <v>0</v>
      </c>
      <c r="E4056" s="2">
        <v>0</v>
      </c>
      <c r="F4056" s="2">
        <v>0</v>
      </c>
      <c r="G4056" s="2">
        <v>0</v>
      </c>
    </row>
    <row r="4057" spans="1:7" s="65" customFormat="1" x14ac:dyDescent="0.25">
      <c r="A4057" s="65">
        <v>405.39999999999901</v>
      </c>
      <c r="B4057" s="2">
        <v>0</v>
      </c>
      <c r="C4057" s="2">
        <v>0</v>
      </c>
      <c r="D4057" s="2">
        <v>0</v>
      </c>
      <c r="E4057" s="2">
        <v>0</v>
      </c>
      <c r="F4057" s="2">
        <v>0</v>
      </c>
      <c r="G4057" s="2">
        <v>0</v>
      </c>
    </row>
    <row r="4058" spans="1:7" s="65" customFormat="1" x14ac:dyDescent="0.25">
      <c r="A4058" s="65">
        <v>405.49999999999898</v>
      </c>
      <c r="B4058" s="2">
        <v>0</v>
      </c>
      <c r="C4058" s="2">
        <v>0</v>
      </c>
      <c r="D4058" s="2">
        <v>0</v>
      </c>
      <c r="E4058" s="2">
        <v>0</v>
      </c>
      <c r="F4058" s="2">
        <v>0</v>
      </c>
      <c r="G4058" s="2">
        <v>0</v>
      </c>
    </row>
    <row r="4059" spans="1:7" s="65" customFormat="1" x14ac:dyDescent="0.25">
      <c r="A4059" s="65">
        <v>405.599999999999</v>
      </c>
      <c r="B4059" s="2">
        <v>0</v>
      </c>
      <c r="C4059" s="2">
        <v>0</v>
      </c>
      <c r="D4059" s="2">
        <v>0</v>
      </c>
      <c r="E4059" s="2">
        <v>0</v>
      </c>
      <c r="F4059" s="2">
        <v>0</v>
      </c>
      <c r="G4059" s="2">
        <v>0</v>
      </c>
    </row>
    <row r="4060" spans="1:7" s="65" customFormat="1" x14ac:dyDescent="0.25">
      <c r="A4060" s="65">
        <v>405.69999999999902</v>
      </c>
      <c r="B4060" s="2">
        <v>0</v>
      </c>
      <c r="C4060" s="2">
        <v>0</v>
      </c>
      <c r="D4060" s="2">
        <v>0</v>
      </c>
      <c r="E4060" s="2">
        <v>0</v>
      </c>
      <c r="F4060" s="2">
        <v>0</v>
      </c>
      <c r="G4060" s="2">
        <v>0</v>
      </c>
    </row>
    <row r="4061" spans="1:7" s="65" customFormat="1" x14ac:dyDescent="0.25">
      <c r="A4061" s="65">
        <v>405.79999999999899</v>
      </c>
      <c r="B4061" s="2">
        <v>0</v>
      </c>
      <c r="C4061" s="2">
        <v>0</v>
      </c>
      <c r="D4061" s="2">
        <v>0</v>
      </c>
      <c r="E4061" s="2">
        <v>0</v>
      </c>
      <c r="F4061" s="2">
        <v>0</v>
      </c>
      <c r="G4061" s="2">
        <v>0</v>
      </c>
    </row>
    <row r="4062" spans="1:7" s="65" customFormat="1" x14ac:dyDescent="0.25">
      <c r="A4062" s="65">
        <v>405.89999999999901</v>
      </c>
      <c r="B4062" s="2">
        <v>0</v>
      </c>
      <c r="C4062" s="2">
        <v>0</v>
      </c>
      <c r="D4062" s="2">
        <v>0</v>
      </c>
      <c r="E4062" s="2">
        <v>0</v>
      </c>
      <c r="F4062" s="2">
        <v>0</v>
      </c>
      <c r="G4062" s="2">
        <v>0</v>
      </c>
    </row>
    <row r="4063" spans="1:7" s="65" customFormat="1" x14ac:dyDescent="0.25">
      <c r="A4063" s="65">
        <v>405.99999999999898</v>
      </c>
      <c r="B4063" s="2">
        <v>0</v>
      </c>
      <c r="C4063" s="2">
        <v>0</v>
      </c>
      <c r="D4063" s="2">
        <v>0</v>
      </c>
      <c r="E4063" s="2">
        <v>0</v>
      </c>
      <c r="F4063" s="2">
        <v>0</v>
      </c>
      <c r="G4063" s="2">
        <v>0</v>
      </c>
    </row>
    <row r="4064" spans="1:7" s="65" customFormat="1" x14ac:dyDescent="0.25">
      <c r="A4064" s="65">
        <v>406.099999999999</v>
      </c>
      <c r="B4064" s="2">
        <v>0</v>
      </c>
      <c r="C4064" s="2">
        <v>0</v>
      </c>
      <c r="D4064" s="2">
        <v>0</v>
      </c>
      <c r="E4064" s="2">
        <v>0</v>
      </c>
      <c r="F4064" s="2">
        <v>0</v>
      </c>
      <c r="G4064" s="2">
        <v>0</v>
      </c>
    </row>
    <row r="4065" spans="1:7" s="65" customFormat="1" x14ac:dyDescent="0.25">
      <c r="A4065" s="65">
        <v>406.19999999999902</v>
      </c>
      <c r="B4065" s="2">
        <v>0</v>
      </c>
      <c r="C4065" s="2">
        <v>0</v>
      </c>
      <c r="D4065" s="2">
        <v>0</v>
      </c>
      <c r="E4065" s="2">
        <v>0</v>
      </c>
      <c r="F4065" s="2">
        <v>0</v>
      </c>
      <c r="G4065" s="2">
        <v>0</v>
      </c>
    </row>
    <row r="4066" spans="1:7" s="65" customFormat="1" x14ac:dyDescent="0.25">
      <c r="A4066" s="65">
        <v>406.29999999999899</v>
      </c>
      <c r="B4066" s="2">
        <v>0</v>
      </c>
      <c r="C4066" s="2">
        <v>0</v>
      </c>
      <c r="D4066" s="2">
        <v>0</v>
      </c>
      <c r="E4066" s="2">
        <v>0</v>
      </c>
      <c r="F4066" s="2">
        <v>0</v>
      </c>
      <c r="G4066" s="2">
        <v>0</v>
      </c>
    </row>
    <row r="4067" spans="1:7" s="65" customFormat="1" x14ac:dyDescent="0.25">
      <c r="A4067" s="65">
        <v>406.39999999999901</v>
      </c>
      <c r="B4067" s="2">
        <v>0</v>
      </c>
      <c r="C4067" s="2">
        <v>0</v>
      </c>
      <c r="D4067" s="2">
        <v>0</v>
      </c>
      <c r="E4067" s="2">
        <v>0</v>
      </c>
      <c r="F4067" s="2">
        <v>0</v>
      </c>
      <c r="G4067" s="2">
        <v>0</v>
      </c>
    </row>
    <row r="4068" spans="1:7" s="65" customFormat="1" x14ac:dyDescent="0.25">
      <c r="A4068" s="65">
        <v>406.49999999999898</v>
      </c>
      <c r="B4068" s="2">
        <v>0</v>
      </c>
      <c r="C4068" s="2">
        <v>0</v>
      </c>
      <c r="D4068" s="2">
        <v>0</v>
      </c>
      <c r="E4068" s="2">
        <v>0</v>
      </c>
      <c r="F4068" s="2">
        <v>0</v>
      </c>
      <c r="G4068" s="2">
        <v>0</v>
      </c>
    </row>
    <row r="4069" spans="1:7" s="65" customFormat="1" x14ac:dyDescent="0.25">
      <c r="A4069" s="65">
        <v>406.599999999999</v>
      </c>
      <c r="B4069" s="2">
        <v>0</v>
      </c>
      <c r="C4069" s="2">
        <v>0</v>
      </c>
      <c r="D4069" s="2">
        <v>0</v>
      </c>
      <c r="E4069" s="2">
        <v>0</v>
      </c>
      <c r="F4069" s="2">
        <v>0</v>
      </c>
      <c r="G4069" s="2">
        <v>0</v>
      </c>
    </row>
    <row r="4070" spans="1:7" s="65" customFormat="1" x14ac:dyDescent="0.25">
      <c r="A4070" s="65">
        <v>406.69999999999902</v>
      </c>
      <c r="B4070" s="2">
        <v>0</v>
      </c>
      <c r="C4070" s="2">
        <v>0</v>
      </c>
      <c r="D4070" s="2">
        <v>0</v>
      </c>
      <c r="E4070" s="2">
        <v>0</v>
      </c>
      <c r="F4070" s="2">
        <v>0</v>
      </c>
      <c r="G4070" s="2">
        <v>0</v>
      </c>
    </row>
    <row r="4071" spans="1:7" s="65" customFormat="1" x14ac:dyDescent="0.25">
      <c r="A4071" s="65">
        <v>406.79999999999899</v>
      </c>
      <c r="B4071" s="2">
        <v>0</v>
      </c>
      <c r="C4071" s="2">
        <v>0</v>
      </c>
      <c r="D4071" s="2">
        <v>0</v>
      </c>
      <c r="E4071" s="2">
        <v>0</v>
      </c>
      <c r="F4071" s="2">
        <v>0</v>
      </c>
      <c r="G4071" s="2">
        <v>0</v>
      </c>
    </row>
    <row r="4072" spans="1:7" s="65" customFormat="1" x14ac:dyDescent="0.25">
      <c r="A4072" s="65">
        <v>406.89999999999901</v>
      </c>
      <c r="B4072" s="2">
        <v>0</v>
      </c>
      <c r="C4072" s="2">
        <v>0</v>
      </c>
      <c r="D4072" s="2">
        <v>0</v>
      </c>
      <c r="E4072" s="2">
        <v>0</v>
      </c>
      <c r="F4072" s="2">
        <v>0</v>
      </c>
      <c r="G4072" s="2">
        <v>0</v>
      </c>
    </row>
    <row r="4073" spans="1:7" s="65" customFormat="1" x14ac:dyDescent="0.25">
      <c r="A4073" s="65">
        <v>406.99999999999898</v>
      </c>
      <c r="B4073" s="2">
        <v>0</v>
      </c>
      <c r="C4073" s="2">
        <v>0</v>
      </c>
      <c r="D4073" s="2">
        <v>0</v>
      </c>
      <c r="E4073" s="2">
        <v>0</v>
      </c>
      <c r="F4073" s="2">
        <v>0</v>
      </c>
      <c r="G4073" s="2">
        <v>0</v>
      </c>
    </row>
    <row r="4074" spans="1:7" s="65" customFormat="1" x14ac:dyDescent="0.25">
      <c r="A4074" s="65">
        <v>407.099999999999</v>
      </c>
      <c r="B4074" s="2">
        <v>0</v>
      </c>
      <c r="C4074" s="2">
        <v>0</v>
      </c>
      <c r="D4074" s="2">
        <v>0</v>
      </c>
      <c r="E4074" s="2">
        <v>0</v>
      </c>
      <c r="F4074" s="2">
        <v>0</v>
      </c>
      <c r="G4074" s="2">
        <v>0</v>
      </c>
    </row>
    <row r="4075" spans="1:7" s="65" customFormat="1" x14ac:dyDescent="0.25">
      <c r="A4075" s="65">
        <v>407.19999999999902</v>
      </c>
      <c r="B4075" s="2">
        <v>0</v>
      </c>
      <c r="C4075" s="2">
        <v>0</v>
      </c>
      <c r="D4075" s="2">
        <v>0</v>
      </c>
      <c r="E4075" s="2">
        <v>0</v>
      </c>
      <c r="F4075" s="2">
        <v>0</v>
      </c>
      <c r="G4075" s="2">
        <v>0</v>
      </c>
    </row>
    <row r="4076" spans="1:7" s="65" customFormat="1" x14ac:dyDescent="0.25">
      <c r="A4076" s="65">
        <v>407.29999999999899</v>
      </c>
      <c r="B4076" s="2">
        <v>0</v>
      </c>
      <c r="C4076" s="2">
        <v>0</v>
      </c>
      <c r="D4076" s="2">
        <v>0</v>
      </c>
      <c r="E4076" s="2">
        <v>0</v>
      </c>
      <c r="F4076" s="2">
        <v>0</v>
      </c>
      <c r="G4076" s="2">
        <v>0</v>
      </c>
    </row>
    <row r="4077" spans="1:7" s="65" customFormat="1" x14ac:dyDescent="0.25">
      <c r="A4077" s="65">
        <v>407.39999999999799</v>
      </c>
      <c r="B4077" s="2">
        <v>0</v>
      </c>
      <c r="C4077" s="2">
        <v>0</v>
      </c>
      <c r="D4077" s="2">
        <v>0</v>
      </c>
      <c r="E4077" s="2">
        <v>0</v>
      </c>
      <c r="F4077" s="2">
        <v>0</v>
      </c>
      <c r="G4077" s="2">
        <v>0</v>
      </c>
    </row>
    <row r="4078" spans="1:7" s="65" customFormat="1" x14ac:dyDescent="0.25">
      <c r="A4078" s="65">
        <v>407.49999999999898</v>
      </c>
      <c r="B4078" s="2">
        <v>0</v>
      </c>
      <c r="C4078" s="2">
        <v>0</v>
      </c>
      <c r="D4078" s="2">
        <v>0</v>
      </c>
      <c r="E4078" s="2">
        <v>0</v>
      </c>
      <c r="F4078" s="2">
        <v>0</v>
      </c>
      <c r="G4078" s="2">
        <v>0</v>
      </c>
    </row>
    <row r="4079" spans="1:7" s="65" customFormat="1" x14ac:dyDescent="0.25">
      <c r="A4079" s="65">
        <v>407.59999999999798</v>
      </c>
      <c r="B4079" s="2">
        <v>0</v>
      </c>
      <c r="C4079" s="2">
        <v>0</v>
      </c>
      <c r="D4079" s="2">
        <v>0</v>
      </c>
      <c r="E4079" s="2">
        <v>0</v>
      </c>
      <c r="F4079" s="2">
        <v>0</v>
      </c>
      <c r="G4079" s="2">
        <v>0</v>
      </c>
    </row>
    <row r="4080" spans="1:7" s="65" customFormat="1" x14ac:dyDescent="0.25">
      <c r="A4080" s="65">
        <v>407.699999999998</v>
      </c>
      <c r="B4080" s="2">
        <v>0</v>
      </c>
      <c r="C4080" s="2">
        <v>0</v>
      </c>
      <c r="D4080" s="2">
        <v>0</v>
      </c>
      <c r="E4080" s="2">
        <v>0</v>
      </c>
      <c r="F4080" s="2">
        <v>0</v>
      </c>
      <c r="G4080" s="2">
        <v>0</v>
      </c>
    </row>
    <row r="4081" spans="1:7" s="65" customFormat="1" x14ac:dyDescent="0.25">
      <c r="A4081" s="65">
        <v>407.79999999999802</v>
      </c>
      <c r="B4081" s="2">
        <v>0</v>
      </c>
      <c r="C4081" s="2">
        <v>0</v>
      </c>
      <c r="D4081" s="2">
        <v>0</v>
      </c>
      <c r="E4081" s="2">
        <v>0</v>
      </c>
      <c r="F4081" s="2">
        <v>0</v>
      </c>
      <c r="G4081" s="2">
        <v>0</v>
      </c>
    </row>
    <row r="4082" spans="1:7" s="65" customFormat="1" x14ac:dyDescent="0.25">
      <c r="A4082" s="65">
        <v>407.89999999999799</v>
      </c>
      <c r="B4082" s="2">
        <v>0</v>
      </c>
      <c r="C4082" s="2">
        <v>0</v>
      </c>
      <c r="D4082" s="2">
        <v>0</v>
      </c>
      <c r="E4082" s="2">
        <v>0</v>
      </c>
      <c r="F4082" s="2">
        <v>0</v>
      </c>
      <c r="G4082" s="2">
        <v>0</v>
      </c>
    </row>
    <row r="4083" spans="1:7" s="65" customFormat="1" x14ac:dyDescent="0.25">
      <c r="A4083" s="65">
        <v>407.99999999999801</v>
      </c>
      <c r="B4083" s="2">
        <v>0</v>
      </c>
      <c r="C4083" s="2">
        <v>0</v>
      </c>
      <c r="D4083" s="2">
        <v>0</v>
      </c>
      <c r="E4083" s="2">
        <v>0</v>
      </c>
      <c r="F4083" s="2">
        <v>0</v>
      </c>
      <c r="G4083" s="2">
        <v>0</v>
      </c>
    </row>
    <row r="4084" spans="1:7" s="65" customFormat="1" x14ac:dyDescent="0.25">
      <c r="A4084" s="65">
        <v>408.09999999999798</v>
      </c>
      <c r="B4084" s="2">
        <v>0</v>
      </c>
      <c r="C4084" s="2">
        <v>0</v>
      </c>
      <c r="D4084" s="2">
        <v>0</v>
      </c>
      <c r="E4084" s="2">
        <v>0</v>
      </c>
      <c r="F4084" s="2">
        <v>0</v>
      </c>
      <c r="G4084" s="2">
        <v>0</v>
      </c>
    </row>
    <row r="4085" spans="1:7" s="65" customFormat="1" x14ac:dyDescent="0.25">
      <c r="A4085" s="65">
        <v>408.199999999998</v>
      </c>
      <c r="B4085" s="2">
        <v>0</v>
      </c>
      <c r="C4085" s="2">
        <v>0</v>
      </c>
      <c r="D4085" s="2">
        <v>0</v>
      </c>
      <c r="E4085" s="2">
        <v>0</v>
      </c>
      <c r="F4085" s="2">
        <v>0</v>
      </c>
      <c r="G4085" s="2">
        <v>0</v>
      </c>
    </row>
    <row r="4086" spans="1:7" s="65" customFormat="1" x14ac:dyDescent="0.25">
      <c r="A4086" s="65">
        <v>408.29999999999802</v>
      </c>
      <c r="B4086" s="2">
        <v>0</v>
      </c>
      <c r="C4086" s="2">
        <v>0</v>
      </c>
      <c r="D4086" s="2">
        <v>0</v>
      </c>
      <c r="E4086" s="2">
        <v>0</v>
      </c>
      <c r="F4086" s="2">
        <v>0</v>
      </c>
      <c r="G4086" s="2">
        <v>0</v>
      </c>
    </row>
    <row r="4087" spans="1:7" s="65" customFormat="1" x14ac:dyDescent="0.25">
      <c r="A4087" s="65">
        <v>408.39999999999799</v>
      </c>
      <c r="B4087" s="2">
        <v>0</v>
      </c>
      <c r="C4087" s="2">
        <v>0</v>
      </c>
      <c r="D4087" s="2">
        <v>0</v>
      </c>
      <c r="E4087" s="2">
        <v>0</v>
      </c>
      <c r="F4087" s="2">
        <v>0</v>
      </c>
      <c r="G4087" s="2">
        <v>0</v>
      </c>
    </row>
    <row r="4088" spans="1:7" s="65" customFormat="1" x14ac:dyDescent="0.25">
      <c r="A4088" s="65">
        <v>408.49999999999801</v>
      </c>
      <c r="B4088" s="2">
        <v>0</v>
      </c>
      <c r="C4088" s="2">
        <v>0</v>
      </c>
      <c r="D4088" s="2">
        <v>0</v>
      </c>
      <c r="E4088" s="2">
        <v>0</v>
      </c>
      <c r="F4088" s="2">
        <v>0</v>
      </c>
      <c r="G4088" s="2">
        <v>0</v>
      </c>
    </row>
    <row r="4089" spans="1:7" s="65" customFormat="1" x14ac:dyDescent="0.25">
      <c r="A4089" s="65">
        <v>408.59999999999798</v>
      </c>
      <c r="B4089" s="2">
        <v>0</v>
      </c>
      <c r="C4089" s="2">
        <v>0</v>
      </c>
      <c r="D4089" s="2">
        <v>0</v>
      </c>
      <c r="E4089" s="2">
        <v>0</v>
      </c>
      <c r="F4089" s="2">
        <v>0</v>
      </c>
      <c r="G4089" s="2">
        <v>0</v>
      </c>
    </row>
    <row r="4090" spans="1:7" s="65" customFormat="1" x14ac:dyDescent="0.25">
      <c r="A4090" s="65">
        <v>408.699999999998</v>
      </c>
      <c r="B4090" s="2">
        <v>0</v>
      </c>
      <c r="C4090" s="2">
        <v>0</v>
      </c>
      <c r="D4090" s="2">
        <v>0</v>
      </c>
      <c r="E4090" s="2">
        <v>0</v>
      </c>
      <c r="F4090" s="2">
        <v>0</v>
      </c>
      <c r="G4090" s="2">
        <v>0</v>
      </c>
    </row>
    <row r="4091" spans="1:7" s="65" customFormat="1" x14ac:dyDescent="0.25">
      <c r="A4091" s="65">
        <v>408.79999999999802</v>
      </c>
      <c r="B4091" s="2">
        <v>0</v>
      </c>
      <c r="C4091" s="2">
        <v>0</v>
      </c>
      <c r="D4091" s="2">
        <v>0</v>
      </c>
      <c r="E4091" s="2">
        <v>0</v>
      </c>
      <c r="F4091" s="2">
        <v>0</v>
      </c>
      <c r="G4091" s="2">
        <v>0</v>
      </c>
    </row>
    <row r="4092" spans="1:7" s="65" customFormat="1" x14ac:dyDescent="0.25">
      <c r="A4092" s="65">
        <v>408.89999999999799</v>
      </c>
      <c r="B4092" s="2">
        <v>0</v>
      </c>
      <c r="C4092" s="2">
        <v>0</v>
      </c>
      <c r="D4092" s="2">
        <v>0</v>
      </c>
      <c r="E4092" s="2">
        <v>0</v>
      </c>
      <c r="F4092" s="2">
        <v>0</v>
      </c>
      <c r="G4092" s="2">
        <v>0</v>
      </c>
    </row>
    <row r="4093" spans="1:7" s="65" customFormat="1" x14ac:dyDescent="0.25">
      <c r="A4093" s="65">
        <v>408.99999999999801</v>
      </c>
      <c r="B4093" s="2">
        <v>0</v>
      </c>
      <c r="C4093" s="2">
        <v>0</v>
      </c>
      <c r="D4093" s="2">
        <v>0</v>
      </c>
      <c r="E4093" s="2">
        <v>0</v>
      </c>
      <c r="F4093" s="2">
        <v>0</v>
      </c>
      <c r="G4093" s="2">
        <v>0</v>
      </c>
    </row>
    <row r="4094" spans="1:7" s="65" customFormat="1" x14ac:dyDescent="0.25">
      <c r="A4094" s="65">
        <v>409.09999999999798</v>
      </c>
      <c r="B4094" s="2">
        <v>0</v>
      </c>
      <c r="C4094" s="2">
        <v>0</v>
      </c>
      <c r="D4094" s="2">
        <v>0</v>
      </c>
      <c r="E4094" s="2">
        <v>0</v>
      </c>
      <c r="F4094" s="2">
        <v>0</v>
      </c>
      <c r="G4094" s="2">
        <v>0</v>
      </c>
    </row>
    <row r="4095" spans="1:7" s="65" customFormat="1" x14ac:dyDescent="0.25">
      <c r="A4095" s="65">
        <v>409.199999999998</v>
      </c>
      <c r="B4095" s="2">
        <v>0</v>
      </c>
      <c r="C4095" s="2">
        <v>0</v>
      </c>
      <c r="D4095" s="2">
        <v>0</v>
      </c>
      <c r="E4095" s="2">
        <v>0</v>
      </c>
      <c r="F4095" s="2">
        <v>0</v>
      </c>
      <c r="G4095" s="2">
        <v>0</v>
      </c>
    </row>
    <row r="4096" spans="1:7" s="65" customFormat="1" x14ac:dyDescent="0.25">
      <c r="A4096" s="65">
        <v>409.29999999999802</v>
      </c>
      <c r="B4096" s="2">
        <v>0</v>
      </c>
      <c r="C4096" s="2">
        <v>0</v>
      </c>
      <c r="D4096" s="2">
        <v>0</v>
      </c>
      <c r="E4096" s="2">
        <v>0</v>
      </c>
      <c r="F4096" s="2">
        <v>0</v>
      </c>
      <c r="G4096" s="2">
        <v>0</v>
      </c>
    </row>
    <row r="4097" spans="1:7" s="65" customFormat="1" x14ac:dyDescent="0.25">
      <c r="A4097" s="65">
        <v>409.39999999999799</v>
      </c>
      <c r="B4097" s="2">
        <v>0</v>
      </c>
      <c r="C4097" s="2">
        <v>0</v>
      </c>
      <c r="D4097" s="2">
        <v>0</v>
      </c>
      <c r="E4097" s="2">
        <v>0</v>
      </c>
      <c r="F4097" s="2">
        <v>0</v>
      </c>
      <c r="G4097" s="2">
        <v>0</v>
      </c>
    </row>
    <row r="4098" spans="1:7" s="65" customFormat="1" x14ac:dyDescent="0.25">
      <c r="A4098" s="65">
        <v>409.49999999999801</v>
      </c>
      <c r="B4098" s="2">
        <v>0</v>
      </c>
      <c r="C4098" s="2">
        <v>0</v>
      </c>
      <c r="D4098" s="2">
        <v>0</v>
      </c>
      <c r="E4098" s="2">
        <v>0</v>
      </c>
      <c r="F4098" s="2">
        <v>0</v>
      </c>
      <c r="G4098" s="2">
        <v>0</v>
      </c>
    </row>
    <row r="4099" spans="1:7" s="65" customFormat="1" x14ac:dyDescent="0.25">
      <c r="A4099" s="65">
        <v>409.59999999999798</v>
      </c>
      <c r="B4099" s="2">
        <v>0</v>
      </c>
      <c r="C4099" s="2">
        <v>0</v>
      </c>
      <c r="D4099" s="2">
        <v>0</v>
      </c>
      <c r="E4099" s="2">
        <v>0</v>
      </c>
      <c r="F4099" s="2">
        <v>0</v>
      </c>
      <c r="G4099" s="2">
        <v>0</v>
      </c>
    </row>
    <row r="4100" spans="1:7" s="65" customFormat="1" x14ac:dyDescent="0.25">
      <c r="A4100" s="65">
        <v>409.699999999998</v>
      </c>
      <c r="B4100" s="2">
        <v>0</v>
      </c>
      <c r="C4100" s="2">
        <v>0</v>
      </c>
      <c r="D4100" s="2">
        <v>0</v>
      </c>
      <c r="E4100" s="2">
        <v>0</v>
      </c>
      <c r="F4100" s="2">
        <v>0</v>
      </c>
      <c r="G4100" s="2">
        <v>0</v>
      </c>
    </row>
    <row r="4101" spans="1:7" s="65" customFormat="1" x14ac:dyDescent="0.25">
      <c r="A4101" s="65">
        <v>409.79999999999802</v>
      </c>
      <c r="B4101" s="2">
        <v>0</v>
      </c>
      <c r="C4101" s="2">
        <v>0</v>
      </c>
      <c r="D4101" s="2">
        <v>0</v>
      </c>
      <c r="E4101" s="2">
        <v>0</v>
      </c>
      <c r="F4101" s="2">
        <v>0</v>
      </c>
      <c r="G4101" s="2">
        <v>0</v>
      </c>
    </row>
    <row r="4102" spans="1:7" s="65" customFormat="1" x14ac:dyDescent="0.25">
      <c r="A4102" s="65">
        <v>409.89999999999799</v>
      </c>
      <c r="B4102" s="2">
        <v>0</v>
      </c>
      <c r="C4102" s="2">
        <v>0</v>
      </c>
      <c r="D4102" s="2">
        <v>0</v>
      </c>
      <c r="E4102" s="2">
        <v>0</v>
      </c>
      <c r="F4102" s="2">
        <v>0</v>
      </c>
      <c r="G4102" s="2">
        <v>0</v>
      </c>
    </row>
    <row r="4103" spans="1:7" s="65" customFormat="1" x14ac:dyDescent="0.25">
      <c r="A4103" s="65">
        <v>409.99999999999801</v>
      </c>
      <c r="B4103" s="2">
        <v>0</v>
      </c>
      <c r="C4103" s="2">
        <v>0</v>
      </c>
      <c r="D4103" s="2">
        <v>0</v>
      </c>
      <c r="E4103" s="2">
        <v>0</v>
      </c>
      <c r="F4103" s="2">
        <v>0</v>
      </c>
      <c r="G4103" s="2">
        <v>0</v>
      </c>
    </row>
    <row r="4104" spans="1:7" s="65" customFormat="1" x14ac:dyDescent="0.25">
      <c r="A4104" s="65">
        <v>410.09999999999798</v>
      </c>
      <c r="B4104" s="2">
        <v>0</v>
      </c>
      <c r="C4104" s="2">
        <v>0</v>
      </c>
      <c r="D4104" s="2">
        <v>0</v>
      </c>
      <c r="E4104" s="2">
        <v>0</v>
      </c>
      <c r="F4104" s="2">
        <v>0</v>
      </c>
      <c r="G4104" s="2">
        <v>0</v>
      </c>
    </row>
    <row r="4105" spans="1:7" s="65" customFormat="1" x14ac:dyDescent="0.25">
      <c r="A4105" s="65">
        <v>410.19999999999698</v>
      </c>
      <c r="B4105" s="2">
        <v>0</v>
      </c>
      <c r="C4105" s="2">
        <v>0</v>
      </c>
      <c r="D4105" s="2">
        <v>0</v>
      </c>
      <c r="E4105" s="2">
        <v>0</v>
      </c>
      <c r="F4105" s="2">
        <v>0</v>
      </c>
      <c r="G4105" s="2">
        <v>0</v>
      </c>
    </row>
    <row r="4106" spans="1:7" s="65" customFormat="1" x14ac:dyDescent="0.25">
      <c r="A4106" s="65">
        <v>410.29999999999802</v>
      </c>
      <c r="B4106" s="2">
        <v>0</v>
      </c>
      <c r="C4106" s="2">
        <v>0</v>
      </c>
      <c r="D4106" s="2">
        <v>0</v>
      </c>
      <c r="E4106" s="2">
        <v>0</v>
      </c>
      <c r="F4106" s="2">
        <v>0</v>
      </c>
      <c r="G4106" s="2">
        <v>0</v>
      </c>
    </row>
    <row r="4107" spans="1:7" s="65" customFormat="1" x14ac:dyDescent="0.25">
      <c r="A4107" s="65">
        <v>410.39999999999799</v>
      </c>
      <c r="B4107" s="2">
        <v>0</v>
      </c>
      <c r="C4107" s="2">
        <v>0</v>
      </c>
      <c r="D4107" s="2">
        <v>0</v>
      </c>
      <c r="E4107" s="2">
        <v>0</v>
      </c>
      <c r="F4107" s="2">
        <v>0</v>
      </c>
      <c r="G4107" s="2">
        <v>0</v>
      </c>
    </row>
    <row r="4108" spans="1:7" s="65" customFormat="1" x14ac:dyDescent="0.25">
      <c r="A4108" s="65">
        <v>410.49999999999699</v>
      </c>
      <c r="B4108" s="2">
        <v>0</v>
      </c>
      <c r="C4108" s="2">
        <v>0</v>
      </c>
      <c r="D4108" s="2">
        <v>0</v>
      </c>
      <c r="E4108" s="2">
        <v>0</v>
      </c>
      <c r="F4108" s="2">
        <v>0</v>
      </c>
      <c r="G4108" s="2">
        <v>0</v>
      </c>
    </row>
    <row r="4109" spans="1:7" s="65" customFormat="1" x14ac:dyDescent="0.25">
      <c r="A4109" s="65">
        <v>410.59999999999701</v>
      </c>
      <c r="B4109" s="2">
        <v>0</v>
      </c>
      <c r="C4109" s="2">
        <v>0</v>
      </c>
      <c r="D4109" s="2">
        <v>0</v>
      </c>
      <c r="E4109" s="2">
        <v>0</v>
      </c>
      <c r="F4109" s="2">
        <v>0</v>
      </c>
      <c r="G4109" s="2">
        <v>0</v>
      </c>
    </row>
    <row r="4110" spans="1:7" s="65" customFormat="1" x14ac:dyDescent="0.25">
      <c r="A4110" s="65">
        <v>410.69999999999698</v>
      </c>
      <c r="B4110" s="2">
        <v>0</v>
      </c>
      <c r="C4110" s="2">
        <v>0</v>
      </c>
      <c r="D4110" s="2">
        <v>0</v>
      </c>
      <c r="E4110" s="2">
        <v>0</v>
      </c>
      <c r="F4110" s="2">
        <v>0</v>
      </c>
      <c r="G4110" s="2">
        <v>0</v>
      </c>
    </row>
    <row r="4111" spans="1:7" s="65" customFormat="1" x14ac:dyDescent="0.25">
      <c r="A4111" s="65">
        <v>410.799999999997</v>
      </c>
      <c r="B4111" s="2">
        <v>0</v>
      </c>
      <c r="C4111" s="2">
        <v>0</v>
      </c>
      <c r="D4111" s="2">
        <v>0</v>
      </c>
      <c r="E4111" s="2">
        <v>0</v>
      </c>
      <c r="F4111" s="2">
        <v>0</v>
      </c>
      <c r="G4111" s="2">
        <v>0</v>
      </c>
    </row>
    <row r="4112" spans="1:7" s="65" customFormat="1" x14ac:dyDescent="0.25">
      <c r="A4112" s="65">
        <v>410.89999999999702</v>
      </c>
      <c r="B4112" s="2">
        <v>0</v>
      </c>
      <c r="C4112" s="2">
        <v>0</v>
      </c>
      <c r="D4112" s="2">
        <v>0</v>
      </c>
      <c r="E4112" s="2">
        <v>0</v>
      </c>
      <c r="F4112" s="2">
        <v>0</v>
      </c>
      <c r="G4112" s="2">
        <v>0</v>
      </c>
    </row>
    <row r="4113" spans="1:7" s="65" customFormat="1" x14ac:dyDescent="0.25">
      <c r="A4113" s="65">
        <v>410.99999999999699</v>
      </c>
      <c r="B4113" s="2">
        <v>0</v>
      </c>
      <c r="C4113" s="2">
        <v>0</v>
      </c>
      <c r="D4113" s="2">
        <v>0</v>
      </c>
      <c r="E4113" s="2">
        <v>0</v>
      </c>
      <c r="F4113" s="2">
        <v>0</v>
      </c>
      <c r="G4113" s="2">
        <v>0</v>
      </c>
    </row>
    <row r="4114" spans="1:7" s="65" customFormat="1" x14ac:dyDescent="0.25">
      <c r="A4114" s="65">
        <v>411.09999999999701</v>
      </c>
      <c r="B4114" s="2">
        <v>0</v>
      </c>
      <c r="C4114" s="2">
        <v>0</v>
      </c>
      <c r="D4114" s="2">
        <v>0</v>
      </c>
      <c r="E4114" s="2">
        <v>0</v>
      </c>
      <c r="F4114" s="2">
        <v>0</v>
      </c>
      <c r="G4114" s="2">
        <v>0</v>
      </c>
    </row>
    <row r="4115" spans="1:7" s="65" customFormat="1" x14ac:dyDescent="0.25">
      <c r="A4115" s="65">
        <v>411.19999999999698</v>
      </c>
      <c r="B4115" s="2">
        <v>0</v>
      </c>
      <c r="C4115" s="2">
        <v>0</v>
      </c>
      <c r="D4115" s="2">
        <v>0</v>
      </c>
      <c r="E4115" s="2">
        <v>0</v>
      </c>
      <c r="F4115" s="2">
        <v>0</v>
      </c>
      <c r="G4115" s="2">
        <v>0</v>
      </c>
    </row>
    <row r="4116" spans="1:7" s="65" customFormat="1" x14ac:dyDescent="0.25">
      <c r="A4116" s="65">
        <v>411.299999999997</v>
      </c>
      <c r="B4116" s="2">
        <v>0</v>
      </c>
      <c r="C4116" s="2">
        <v>0</v>
      </c>
      <c r="D4116" s="2">
        <v>0</v>
      </c>
      <c r="E4116" s="2">
        <v>0</v>
      </c>
      <c r="F4116" s="2">
        <v>0</v>
      </c>
      <c r="G4116" s="2">
        <v>0</v>
      </c>
    </row>
    <row r="4117" spans="1:7" s="65" customFormat="1" x14ac:dyDescent="0.25">
      <c r="A4117" s="65">
        <v>411.39999999999702</v>
      </c>
      <c r="B4117" s="2">
        <v>0</v>
      </c>
      <c r="C4117" s="2">
        <v>0</v>
      </c>
      <c r="D4117" s="2">
        <v>0</v>
      </c>
      <c r="E4117" s="2">
        <v>0</v>
      </c>
      <c r="F4117" s="2">
        <v>0</v>
      </c>
      <c r="G4117" s="2">
        <v>0</v>
      </c>
    </row>
    <row r="4118" spans="1:7" s="65" customFormat="1" x14ac:dyDescent="0.25">
      <c r="A4118" s="65">
        <v>411.49999999999699</v>
      </c>
      <c r="B4118" s="2">
        <v>0</v>
      </c>
      <c r="C4118" s="2">
        <v>0</v>
      </c>
      <c r="D4118" s="2">
        <v>0</v>
      </c>
      <c r="E4118" s="2">
        <v>0</v>
      </c>
      <c r="F4118" s="2">
        <v>0</v>
      </c>
      <c r="G4118" s="2">
        <v>0</v>
      </c>
    </row>
    <row r="4119" spans="1:7" s="65" customFormat="1" x14ac:dyDescent="0.25">
      <c r="A4119" s="65">
        <v>411.59999999999701</v>
      </c>
      <c r="B4119" s="2">
        <v>0</v>
      </c>
      <c r="C4119" s="2">
        <v>0</v>
      </c>
      <c r="D4119" s="2">
        <v>0</v>
      </c>
      <c r="E4119" s="2">
        <v>0</v>
      </c>
      <c r="F4119" s="2">
        <v>0</v>
      </c>
      <c r="G4119" s="2">
        <v>0</v>
      </c>
    </row>
    <row r="4120" spans="1:7" s="65" customFormat="1" x14ac:dyDescent="0.25">
      <c r="A4120" s="65">
        <v>411.69999999999698</v>
      </c>
      <c r="B4120" s="2">
        <v>0</v>
      </c>
      <c r="C4120" s="2">
        <v>0</v>
      </c>
      <c r="D4120" s="2">
        <v>0</v>
      </c>
      <c r="E4120" s="2">
        <v>0</v>
      </c>
      <c r="F4120" s="2">
        <v>0</v>
      </c>
      <c r="G4120" s="2">
        <v>0</v>
      </c>
    </row>
    <row r="4121" spans="1:7" s="65" customFormat="1" x14ac:dyDescent="0.25">
      <c r="A4121" s="65">
        <v>411.799999999997</v>
      </c>
      <c r="B4121" s="2">
        <v>0</v>
      </c>
      <c r="C4121" s="2">
        <v>0</v>
      </c>
      <c r="D4121" s="2">
        <v>0</v>
      </c>
      <c r="E4121" s="2">
        <v>0</v>
      </c>
      <c r="F4121" s="2">
        <v>0</v>
      </c>
      <c r="G4121" s="2">
        <v>0</v>
      </c>
    </row>
    <row r="4122" spans="1:7" s="65" customFormat="1" x14ac:dyDescent="0.25">
      <c r="A4122" s="65">
        <v>411.89999999999702</v>
      </c>
      <c r="B4122" s="2">
        <v>0</v>
      </c>
      <c r="C4122" s="2">
        <v>0</v>
      </c>
      <c r="D4122" s="2">
        <v>0</v>
      </c>
      <c r="E4122" s="2">
        <v>0</v>
      </c>
      <c r="F4122" s="2">
        <v>0</v>
      </c>
      <c r="G4122" s="2">
        <v>0</v>
      </c>
    </row>
    <row r="4123" spans="1:7" s="65" customFormat="1" x14ac:dyDescent="0.25">
      <c r="A4123" s="65">
        <v>411.99999999999699</v>
      </c>
      <c r="B4123" s="2">
        <v>0</v>
      </c>
      <c r="C4123" s="2">
        <v>0</v>
      </c>
      <c r="D4123" s="2">
        <v>0</v>
      </c>
      <c r="E4123" s="2">
        <v>0</v>
      </c>
      <c r="F4123" s="2">
        <v>0</v>
      </c>
      <c r="G4123" s="2">
        <v>0</v>
      </c>
    </row>
    <row r="4124" spans="1:7" s="65" customFormat="1" x14ac:dyDescent="0.25">
      <c r="A4124" s="65">
        <v>412.09999999999701</v>
      </c>
      <c r="B4124" s="2">
        <v>0</v>
      </c>
      <c r="C4124" s="2">
        <v>0</v>
      </c>
      <c r="D4124" s="2">
        <v>0</v>
      </c>
      <c r="E4124" s="2">
        <v>0</v>
      </c>
      <c r="F4124" s="2">
        <v>0</v>
      </c>
      <c r="G4124" s="2">
        <v>0</v>
      </c>
    </row>
    <row r="4125" spans="1:7" s="65" customFormat="1" x14ac:dyDescent="0.25">
      <c r="A4125" s="65">
        <v>412.19999999999698</v>
      </c>
      <c r="B4125" s="2">
        <v>0</v>
      </c>
      <c r="C4125" s="2">
        <v>0</v>
      </c>
      <c r="D4125" s="2">
        <v>0</v>
      </c>
      <c r="E4125" s="2">
        <v>0</v>
      </c>
      <c r="F4125" s="2">
        <v>0</v>
      </c>
      <c r="G4125" s="2">
        <v>0</v>
      </c>
    </row>
    <row r="4126" spans="1:7" s="65" customFormat="1" x14ac:dyDescent="0.25">
      <c r="A4126" s="65">
        <v>412.299999999997</v>
      </c>
      <c r="B4126" s="2">
        <v>0</v>
      </c>
      <c r="C4126" s="2">
        <v>0</v>
      </c>
      <c r="D4126" s="2">
        <v>0</v>
      </c>
      <c r="E4126" s="2">
        <v>0</v>
      </c>
      <c r="F4126" s="2">
        <v>0</v>
      </c>
      <c r="G4126" s="2">
        <v>0</v>
      </c>
    </row>
    <row r="4127" spans="1:7" s="65" customFormat="1" x14ac:dyDescent="0.25">
      <c r="A4127" s="65">
        <v>412.39999999999702</v>
      </c>
      <c r="B4127" s="2">
        <v>0</v>
      </c>
      <c r="C4127" s="2">
        <v>0</v>
      </c>
      <c r="D4127" s="2">
        <v>0</v>
      </c>
      <c r="E4127" s="2">
        <v>0</v>
      </c>
      <c r="F4127" s="2">
        <v>0</v>
      </c>
      <c r="G4127" s="2">
        <v>0</v>
      </c>
    </row>
    <row r="4128" spans="1:7" s="65" customFormat="1" x14ac:dyDescent="0.25">
      <c r="A4128" s="65">
        <v>412.49999999999699</v>
      </c>
      <c r="B4128" s="2">
        <v>0</v>
      </c>
      <c r="C4128" s="2">
        <v>0</v>
      </c>
      <c r="D4128" s="2">
        <v>0</v>
      </c>
      <c r="E4128" s="2">
        <v>0</v>
      </c>
      <c r="F4128" s="2">
        <v>0</v>
      </c>
      <c r="G4128" s="2">
        <v>0</v>
      </c>
    </row>
    <row r="4129" spans="1:7" s="65" customFormat="1" x14ac:dyDescent="0.25">
      <c r="A4129" s="65">
        <v>412.59999999999701</v>
      </c>
      <c r="B4129" s="2">
        <v>0</v>
      </c>
      <c r="C4129" s="2">
        <v>0</v>
      </c>
      <c r="D4129" s="2">
        <v>0</v>
      </c>
      <c r="E4129" s="2">
        <v>0</v>
      </c>
      <c r="F4129" s="2">
        <v>0</v>
      </c>
      <c r="G4129" s="2">
        <v>0</v>
      </c>
    </row>
    <row r="4130" spans="1:7" s="65" customFormat="1" x14ac:dyDescent="0.25">
      <c r="A4130" s="65">
        <v>412.69999999999698</v>
      </c>
      <c r="B4130" s="2">
        <v>0</v>
      </c>
      <c r="C4130" s="2">
        <v>0</v>
      </c>
      <c r="D4130" s="2">
        <v>0</v>
      </c>
      <c r="E4130" s="2">
        <v>0</v>
      </c>
      <c r="F4130" s="2">
        <v>0</v>
      </c>
      <c r="G4130" s="2">
        <v>0</v>
      </c>
    </row>
    <row r="4131" spans="1:7" s="65" customFormat="1" x14ac:dyDescent="0.25">
      <c r="A4131" s="65">
        <v>412.799999999997</v>
      </c>
      <c r="B4131" s="2">
        <v>0</v>
      </c>
      <c r="C4131" s="2">
        <v>0</v>
      </c>
      <c r="D4131" s="2">
        <v>0</v>
      </c>
      <c r="E4131" s="2">
        <v>0</v>
      </c>
      <c r="F4131" s="2">
        <v>0</v>
      </c>
      <c r="G4131" s="2">
        <v>0</v>
      </c>
    </row>
    <row r="4132" spans="1:7" s="65" customFormat="1" x14ac:dyDescent="0.25">
      <c r="A4132" s="65">
        <v>412.89999999999702</v>
      </c>
      <c r="B4132" s="2">
        <v>0</v>
      </c>
      <c r="C4132" s="2">
        <v>0</v>
      </c>
      <c r="D4132" s="2">
        <v>0</v>
      </c>
      <c r="E4132" s="2">
        <v>0</v>
      </c>
      <c r="F4132" s="2">
        <v>0</v>
      </c>
      <c r="G4132" s="2">
        <v>0</v>
      </c>
    </row>
    <row r="4133" spans="1:7" s="65" customFormat="1" x14ac:dyDescent="0.25">
      <c r="A4133" s="65">
        <v>412.99999999999699</v>
      </c>
      <c r="B4133" s="2">
        <v>0</v>
      </c>
      <c r="C4133" s="2">
        <v>0</v>
      </c>
      <c r="D4133" s="2">
        <v>0</v>
      </c>
      <c r="E4133" s="2">
        <v>0</v>
      </c>
      <c r="F4133" s="2">
        <v>0</v>
      </c>
      <c r="G4133" s="2">
        <v>0</v>
      </c>
    </row>
    <row r="4134" spans="1:7" s="65" customFormat="1" x14ac:dyDescent="0.25">
      <c r="A4134" s="65">
        <v>413.09999999999599</v>
      </c>
      <c r="B4134" s="2">
        <v>0</v>
      </c>
      <c r="C4134" s="2">
        <v>0</v>
      </c>
      <c r="D4134" s="2">
        <v>0</v>
      </c>
      <c r="E4134" s="2">
        <v>0</v>
      </c>
      <c r="F4134" s="2">
        <v>0</v>
      </c>
      <c r="G4134" s="2">
        <v>0</v>
      </c>
    </row>
    <row r="4135" spans="1:7" s="65" customFormat="1" x14ac:dyDescent="0.25">
      <c r="A4135" s="65">
        <v>413.19999999999698</v>
      </c>
      <c r="B4135" s="2">
        <v>0</v>
      </c>
      <c r="C4135" s="2">
        <v>0</v>
      </c>
      <c r="D4135" s="2">
        <v>0</v>
      </c>
      <c r="E4135" s="2">
        <v>0</v>
      </c>
      <c r="F4135" s="2">
        <v>0</v>
      </c>
      <c r="G4135" s="2">
        <v>0</v>
      </c>
    </row>
    <row r="4136" spans="1:7" s="65" customFormat="1" x14ac:dyDescent="0.25">
      <c r="A4136" s="65">
        <v>413.29999999999598</v>
      </c>
      <c r="B4136" s="2">
        <v>0</v>
      </c>
      <c r="C4136" s="2">
        <v>0</v>
      </c>
      <c r="D4136" s="2">
        <v>0</v>
      </c>
      <c r="E4136" s="2">
        <v>0</v>
      </c>
      <c r="F4136" s="2">
        <v>0</v>
      </c>
      <c r="G4136" s="2">
        <v>0</v>
      </c>
    </row>
    <row r="4137" spans="1:7" s="65" customFormat="1" x14ac:dyDescent="0.25">
      <c r="A4137" s="65">
        <v>413.399999999996</v>
      </c>
      <c r="B4137" s="2">
        <v>0</v>
      </c>
      <c r="C4137" s="2">
        <v>0</v>
      </c>
      <c r="D4137" s="2">
        <v>0</v>
      </c>
      <c r="E4137" s="2">
        <v>0</v>
      </c>
      <c r="F4137" s="2">
        <v>0</v>
      </c>
      <c r="G4137" s="2">
        <v>0</v>
      </c>
    </row>
    <row r="4138" spans="1:7" s="65" customFormat="1" x14ac:dyDescent="0.25">
      <c r="A4138" s="65">
        <v>413.49999999999602</v>
      </c>
      <c r="B4138" s="2">
        <v>0</v>
      </c>
      <c r="C4138" s="2">
        <v>0</v>
      </c>
      <c r="D4138" s="2">
        <v>0</v>
      </c>
      <c r="E4138" s="2">
        <v>0</v>
      </c>
      <c r="F4138" s="2">
        <v>0</v>
      </c>
      <c r="G4138" s="2">
        <v>0</v>
      </c>
    </row>
    <row r="4139" spans="1:7" s="65" customFormat="1" x14ac:dyDescent="0.25">
      <c r="A4139" s="65">
        <v>413.59999999999599</v>
      </c>
      <c r="B4139" s="2">
        <v>0</v>
      </c>
      <c r="C4139" s="2">
        <v>0</v>
      </c>
      <c r="D4139" s="2">
        <v>0</v>
      </c>
      <c r="E4139" s="2">
        <v>0</v>
      </c>
      <c r="F4139" s="2">
        <v>0</v>
      </c>
      <c r="G4139" s="2">
        <v>0</v>
      </c>
    </row>
    <row r="4140" spans="1:7" s="65" customFormat="1" x14ac:dyDescent="0.25">
      <c r="A4140" s="65">
        <v>413.69999999999601</v>
      </c>
      <c r="B4140" s="2">
        <v>0</v>
      </c>
      <c r="C4140" s="2">
        <v>0</v>
      </c>
      <c r="D4140" s="2">
        <v>0</v>
      </c>
      <c r="E4140" s="2">
        <v>0</v>
      </c>
      <c r="F4140" s="2">
        <v>0</v>
      </c>
      <c r="G4140" s="2">
        <v>0</v>
      </c>
    </row>
    <row r="4141" spans="1:7" s="65" customFormat="1" x14ac:dyDescent="0.25">
      <c r="A4141" s="65">
        <v>413.79999999999598</v>
      </c>
      <c r="B4141" s="2">
        <v>0</v>
      </c>
      <c r="C4141" s="2">
        <v>0</v>
      </c>
      <c r="D4141" s="2">
        <v>0</v>
      </c>
      <c r="E4141" s="2">
        <v>0</v>
      </c>
      <c r="F4141" s="2">
        <v>0</v>
      </c>
      <c r="G4141" s="2">
        <v>0</v>
      </c>
    </row>
    <row r="4142" spans="1:7" s="65" customFormat="1" x14ac:dyDescent="0.25">
      <c r="A4142" s="65">
        <v>413.899999999996</v>
      </c>
      <c r="B4142" s="2">
        <v>0</v>
      </c>
      <c r="C4142" s="2">
        <v>0</v>
      </c>
      <c r="D4142" s="2">
        <v>0</v>
      </c>
      <c r="E4142" s="2">
        <v>0</v>
      </c>
      <c r="F4142" s="2">
        <v>0</v>
      </c>
      <c r="G4142" s="2">
        <v>0</v>
      </c>
    </row>
    <row r="4143" spans="1:7" s="65" customFormat="1" x14ac:dyDescent="0.25">
      <c r="A4143" s="65">
        <v>413.99999999999602</v>
      </c>
      <c r="B4143" s="2">
        <v>0</v>
      </c>
      <c r="C4143" s="2">
        <v>0</v>
      </c>
      <c r="D4143" s="2">
        <v>0</v>
      </c>
      <c r="E4143" s="2">
        <v>0</v>
      </c>
      <c r="F4143" s="2">
        <v>0</v>
      </c>
      <c r="G4143" s="2">
        <v>0</v>
      </c>
    </row>
    <row r="4144" spans="1:7" s="65" customFormat="1" x14ac:dyDescent="0.25">
      <c r="A4144" s="65">
        <v>414.09999999999599</v>
      </c>
      <c r="B4144" s="2">
        <v>0</v>
      </c>
      <c r="C4144" s="2">
        <v>0</v>
      </c>
      <c r="D4144" s="2">
        <v>0</v>
      </c>
      <c r="E4144" s="2">
        <v>0</v>
      </c>
      <c r="F4144" s="2">
        <v>0</v>
      </c>
      <c r="G4144" s="2">
        <v>0</v>
      </c>
    </row>
    <row r="4145" spans="1:7" s="65" customFormat="1" x14ac:dyDescent="0.25">
      <c r="A4145" s="65">
        <v>414.19999999999601</v>
      </c>
      <c r="B4145" s="2">
        <v>0</v>
      </c>
      <c r="C4145" s="2">
        <v>0</v>
      </c>
      <c r="D4145" s="2">
        <v>0</v>
      </c>
      <c r="E4145" s="2">
        <v>0</v>
      </c>
      <c r="F4145" s="2">
        <v>0</v>
      </c>
      <c r="G4145" s="2">
        <v>0</v>
      </c>
    </row>
    <row r="4146" spans="1:7" s="65" customFormat="1" x14ac:dyDescent="0.25">
      <c r="A4146" s="65">
        <v>414.29999999999598</v>
      </c>
      <c r="B4146" s="2">
        <v>0</v>
      </c>
      <c r="C4146" s="2">
        <v>0</v>
      </c>
      <c r="D4146" s="2">
        <v>0</v>
      </c>
      <c r="E4146" s="2">
        <v>0</v>
      </c>
      <c r="F4146" s="2">
        <v>0</v>
      </c>
      <c r="G4146" s="2">
        <v>0</v>
      </c>
    </row>
    <row r="4147" spans="1:7" s="65" customFormat="1" x14ac:dyDescent="0.25">
      <c r="A4147" s="65">
        <v>414.399999999996</v>
      </c>
      <c r="B4147" s="2">
        <v>0</v>
      </c>
      <c r="C4147" s="2">
        <v>0</v>
      </c>
      <c r="D4147" s="2">
        <v>0</v>
      </c>
      <c r="E4147" s="2">
        <v>0</v>
      </c>
      <c r="F4147" s="2">
        <v>0</v>
      </c>
      <c r="G4147" s="2">
        <v>0</v>
      </c>
    </row>
    <row r="4148" spans="1:7" s="65" customFormat="1" x14ac:dyDescent="0.25">
      <c r="A4148" s="65">
        <v>414.49999999999602</v>
      </c>
      <c r="B4148" s="2">
        <v>0</v>
      </c>
      <c r="C4148" s="2">
        <v>0</v>
      </c>
      <c r="D4148" s="2">
        <v>0</v>
      </c>
      <c r="E4148" s="2">
        <v>0</v>
      </c>
      <c r="F4148" s="2">
        <v>0</v>
      </c>
      <c r="G4148" s="2">
        <v>0</v>
      </c>
    </row>
    <row r="4149" spans="1:7" s="65" customFormat="1" x14ac:dyDescent="0.25">
      <c r="A4149" s="65">
        <v>414.59999999999599</v>
      </c>
      <c r="B4149" s="2">
        <v>0</v>
      </c>
      <c r="C4149" s="2">
        <v>0</v>
      </c>
      <c r="D4149" s="2">
        <v>0</v>
      </c>
      <c r="E4149" s="2">
        <v>0</v>
      </c>
      <c r="F4149" s="2">
        <v>0</v>
      </c>
      <c r="G4149" s="2">
        <v>0</v>
      </c>
    </row>
    <row r="4150" spans="1:7" s="65" customFormat="1" x14ac:dyDescent="0.25">
      <c r="A4150" s="65">
        <v>414.69999999999601</v>
      </c>
      <c r="B4150" s="2">
        <v>0</v>
      </c>
      <c r="C4150" s="2">
        <v>0</v>
      </c>
      <c r="D4150" s="2">
        <v>0</v>
      </c>
      <c r="E4150" s="2">
        <v>0</v>
      </c>
      <c r="F4150" s="2">
        <v>0</v>
      </c>
      <c r="G4150" s="2">
        <v>0</v>
      </c>
    </row>
    <row r="4151" spans="1:7" s="65" customFormat="1" x14ac:dyDescent="0.25">
      <c r="A4151" s="65">
        <v>414.79999999999598</v>
      </c>
      <c r="B4151" s="2">
        <v>0</v>
      </c>
      <c r="C4151" s="2">
        <v>0</v>
      </c>
      <c r="D4151" s="2">
        <v>0</v>
      </c>
      <c r="E4151" s="2">
        <v>0</v>
      </c>
      <c r="F4151" s="2">
        <v>0</v>
      </c>
      <c r="G4151" s="2">
        <v>0</v>
      </c>
    </row>
    <row r="4152" spans="1:7" s="65" customFormat="1" x14ac:dyDescent="0.25">
      <c r="A4152" s="65">
        <v>414.899999999996</v>
      </c>
      <c r="B4152" s="2">
        <v>0</v>
      </c>
      <c r="C4152" s="2">
        <v>0</v>
      </c>
      <c r="D4152" s="2">
        <v>0</v>
      </c>
      <c r="E4152" s="2">
        <v>0</v>
      </c>
      <c r="F4152" s="2">
        <v>0</v>
      </c>
      <c r="G4152" s="2">
        <v>0</v>
      </c>
    </row>
    <row r="4153" spans="1:7" s="65" customFormat="1" x14ac:dyDescent="0.25">
      <c r="A4153" s="65">
        <v>414.99999999999602</v>
      </c>
      <c r="B4153" s="2">
        <v>0</v>
      </c>
      <c r="C4153" s="2">
        <v>0</v>
      </c>
      <c r="D4153" s="2">
        <v>0</v>
      </c>
      <c r="E4153" s="2">
        <v>0</v>
      </c>
      <c r="F4153" s="2">
        <v>0</v>
      </c>
      <c r="G4153" s="2">
        <v>0</v>
      </c>
    </row>
    <row r="4154" spans="1:7" s="65" customFormat="1" x14ac:dyDescent="0.25">
      <c r="A4154" s="65">
        <v>415.09999999999599</v>
      </c>
      <c r="B4154" s="2">
        <v>0</v>
      </c>
      <c r="C4154" s="2">
        <v>0</v>
      </c>
      <c r="D4154" s="2">
        <v>0</v>
      </c>
      <c r="E4154" s="2">
        <v>0</v>
      </c>
      <c r="F4154" s="2">
        <v>0</v>
      </c>
      <c r="G4154" s="2">
        <v>0</v>
      </c>
    </row>
    <row r="4155" spans="1:7" s="65" customFormat="1" x14ac:dyDescent="0.25">
      <c r="A4155" s="65">
        <v>415.19999999999601</v>
      </c>
      <c r="B4155" s="2">
        <v>0</v>
      </c>
      <c r="C4155" s="2">
        <v>0</v>
      </c>
      <c r="D4155" s="2">
        <v>0</v>
      </c>
      <c r="E4155" s="2">
        <v>0</v>
      </c>
      <c r="F4155" s="2">
        <v>0</v>
      </c>
      <c r="G4155" s="2">
        <v>0</v>
      </c>
    </row>
    <row r="4156" spans="1:7" s="65" customFormat="1" x14ac:dyDescent="0.25">
      <c r="A4156" s="65">
        <v>415.29999999999598</v>
      </c>
      <c r="B4156" s="2">
        <v>0</v>
      </c>
      <c r="C4156" s="2">
        <v>0</v>
      </c>
      <c r="D4156" s="2">
        <v>0</v>
      </c>
      <c r="E4156" s="2">
        <v>0</v>
      </c>
      <c r="F4156" s="2">
        <v>0</v>
      </c>
      <c r="G4156" s="2">
        <v>0</v>
      </c>
    </row>
    <row r="4157" spans="1:7" s="65" customFormat="1" x14ac:dyDescent="0.25">
      <c r="A4157" s="65">
        <v>415.399999999996</v>
      </c>
      <c r="B4157" s="2">
        <v>0</v>
      </c>
      <c r="C4157" s="2">
        <v>0</v>
      </c>
      <c r="D4157" s="2">
        <v>0</v>
      </c>
      <c r="E4157" s="2">
        <v>0</v>
      </c>
      <c r="F4157" s="2">
        <v>0</v>
      </c>
      <c r="G4157" s="2">
        <v>0</v>
      </c>
    </row>
    <row r="4158" spans="1:7" s="65" customFormat="1" x14ac:dyDescent="0.25">
      <c r="A4158" s="65">
        <v>415.49999999999602</v>
      </c>
      <c r="B4158" s="2">
        <v>0</v>
      </c>
      <c r="C4158" s="2">
        <v>0</v>
      </c>
      <c r="D4158" s="2">
        <v>0</v>
      </c>
      <c r="E4158" s="2">
        <v>0</v>
      </c>
      <c r="F4158" s="2">
        <v>0</v>
      </c>
      <c r="G4158" s="2">
        <v>0</v>
      </c>
    </row>
    <row r="4159" spans="1:7" s="65" customFormat="1" x14ac:dyDescent="0.25">
      <c r="A4159" s="65">
        <v>415.59999999999599</v>
      </c>
      <c r="B4159" s="2">
        <v>0</v>
      </c>
      <c r="C4159" s="2">
        <v>0</v>
      </c>
      <c r="D4159" s="2">
        <v>0</v>
      </c>
      <c r="E4159" s="2">
        <v>0</v>
      </c>
      <c r="F4159" s="2">
        <v>0</v>
      </c>
      <c r="G4159" s="2">
        <v>0</v>
      </c>
    </row>
    <row r="4160" spans="1:7" s="65" customFormat="1" x14ac:dyDescent="0.25">
      <c r="A4160" s="65">
        <v>415.69999999999601</v>
      </c>
      <c r="B4160" s="2">
        <v>0</v>
      </c>
      <c r="C4160" s="2">
        <v>0</v>
      </c>
      <c r="D4160" s="2">
        <v>0</v>
      </c>
      <c r="E4160" s="2">
        <v>0</v>
      </c>
      <c r="F4160" s="2">
        <v>0</v>
      </c>
      <c r="G4160" s="2">
        <v>0</v>
      </c>
    </row>
    <row r="4161" spans="1:7" s="65" customFormat="1" x14ac:dyDescent="0.25">
      <c r="A4161" s="65">
        <v>415.79999999999598</v>
      </c>
      <c r="B4161" s="2">
        <v>0</v>
      </c>
      <c r="C4161" s="2">
        <v>0</v>
      </c>
      <c r="D4161" s="2">
        <v>0</v>
      </c>
      <c r="E4161" s="2">
        <v>0</v>
      </c>
      <c r="F4161" s="2">
        <v>0</v>
      </c>
      <c r="G4161" s="2">
        <v>0</v>
      </c>
    </row>
    <row r="4162" spans="1:7" s="65" customFormat="1" x14ac:dyDescent="0.25">
      <c r="A4162" s="65">
        <v>415.899999999996</v>
      </c>
      <c r="B4162" s="2">
        <v>0</v>
      </c>
      <c r="C4162" s="2">
        <v>0</v>
      </c>
      <c r="D4162" s="2">
        <v>0</v>
      </c>
      <c r="E4162" s="2">
        <v>0</v>
      </c>
      <c r="F4162" s="2">
        <v>0</v>
      </c>
      <c r="G4162" s="2">
        <v>0</v>
      </c>
    </row>
    <row r="4163" spans="1:7" s="65" customFormat="1" x14ac:dyDescent="0.25">
      <c r="A4163" s="65">
        <v>415.99999999999602</v>
      </c>
      <c r="B4163" s="2">
        <v>0</v>
      </c>
      <c r="C4163" s="2">
        <v>0</v>
      </c>
      <c r="D4163" s="2">
        <v>0</v>
      </c>
      <c r="E4163" s="2">
        <v>0</v>
      </c>
      <c r="F4163" s="2">
        <v>0</v>
      </c>
      <c r="G4163" s="2">
        <v>0</v>
      </c>
    </row>
    <row r="4164" spans="1:7" s="65" customFormat="1" x14ac:dyDescent="0.25">
      <c r="A4164" s="65">
        <v>416.09999999999599</v>
      </c>
      <c r="B4164" s="2">
        <v>0</v>
      </c>
      <c r="C4164" s="2">
        <v>0</v>
      </c>
      <c r="D4164" s="2">
        <v>0</v>
      </c>
      <c r="E4164" s="2">
        <v>0</v>
      </c>
      <c r="F4164" s="2">
        <v>0</v>
      </c>
      <c r="G4164" s="2">
        <v>0</v>
      </c>
    </row>
    <row r="4165" spans="1:7" s="65" customFormat="1" x14ac:dyDescent="0.25">
      <c r="A4165" s="65">
        <v>416.19999999999499</v>
      </c>
      <c r="B4165" s="2">
        <v>0</v>
      </c>
      <c r="C4165" s="2">
        <v>0</v>
      </c>
      <c r="D4165" s="2">
        <v>0</v>
      </c>
      <c r="E4165" s="2">
        <v>0</v>
      </c>
      <c r="F4165" s="2">
        <v>0</v>
      </c>
      <c r="G4165" s="2">
        <v>0</v>
      </c>
    </row>
    <row r="4166" spans="1:7" s="65" customFormat="1" x14ac:dyDescent="0.25">
      <c r="A4166" s="65">
        <v>416.29999999999598</v>
      </c>
      <c r="B4166" s="2">
        <v>0</v>
      </c>
      <c r="C4166" s="2">
        <v>0</v>
      </c>
      <c r="D4166" s="2">
        <v>0</v>
      </c>
      <c r="E4166" s="2">
        <v>0</v>
      </c>
      <c r="F4166" s="2">
        <v>0</v>
      </c>
      <c r="G4166" s="2">
        <v>0</v>
      </c>
    </row>
    <row r="4167" spans="1:7" s="65" customFormat="1" x14ac:dyDescent="0.25">
      <c r="A4167" s="65">
        <v>416.39999999999498</v>
      </c>
      <c r="B4167" s="2">
        <v>0</v>
      </c>
      <c r="C4167" s="2">
        <v>0</v>
      </c>
      <c r="D4167" s="2">
        <v>0</v>
      </c>
      <c r="E4167" s="2">
        <v>0</v>
      </c>
      <c r="F4167" s="2">
        <v>0</v>
      </c>
      <c r="G4167" s="2">
        <v>0</v>
      </c>
    </row>
    <row r="4168" spans="1:7" s="65" customFormat="1" x14ac:dyDescent="0.25">
      <c r="A4168" s="65">
        <v>416.499999999995</v>
      </c>
      <c r="B4168" s="2">
        <v>0</v>
      </c>
      <c r="C4168" s="2">
        <v>0</v>
      </c>
      <c r="D4168" s="2">
        <v>0</v>
      </c>
      <c r="E4168" s="2">
        <v>0</v>
      </c>
      <c r="F4168" s="2">
        <v>0</v>
      </c>
      <c r="G4168" s="2">
        <v>0</v>
      </c>
    </row>
    <row r="4169" spans="1:7" s="65" customFormat="1" x14ac:dyDescent="0.25">
      <c r="A4169" s="65">
        <v>416.59999999999502</v>
      </c>
      <c r="B4169" s="2">
        <v>0</v>
      </c>
      <c r="C4169" s="2">
        <v>0</v>
      </c>
      <c r="D4169" s="2">
        <v>0</v>
      </c>
      <c r="E4169" s="2">
        <v>0</v>
      </c>
      <c r="F4169" s="2">
        <v>0</v>
      </c>
      <c r="G4169" s="2">
        <v>0</v>
      </c>
    </row>
    <row r="4170" spans="1:7" s="65" customFormat="1" x14ac:dyDescent="0.25">
      <c r="A4170" s="65">
        <v>416.69999999999499</v>
      </c>
      <c r="B4170" s="2">
        <v>0</v>
      </c>
      <c r="C4170" s="2">
        <v>0</v>
      </c>
      <c r="D4170" s="2">
        <v>0</v>
      </c>
      <c r="E4170" s="2">
        <v>0</v>
      </c>
      <c r="F4170" s="2">
        <v>0</v>
      </c>
      <c r="G4170" s="2">
        <v>0</v>
      </c>
    </row>
    <row r="4171" spans="1:7" s="65" customFormat="1" x14ac:dyDescent="0.25">
      <c r="A4171" s="65">
        <v>416.79999999999501</v>
      </c>
      <c r="B4171" s="2">
        <v>0</v>
      </c>
      <c r="C4171" s="2">
        <v>0</v>
      </c>
      <c r="D4171" s="2">
        <v>0</v>
      </c>
      <c r="E4171" s="2">
        <v>0</v>
      </c>
      <c r="F4171" s="2">
        <v>0</v>
      </c>
      <c r="G4171" s="2">
        <v>0</v>
      </c>
    </row>
    <row r="4172" spans="1:7" s="65" customFormat="1" x14ac:dyDescent="0.25">
      <c r="A4172" s="65">
        <v>416.89999999999498</v>
      </c>
      <c r="B4172" s="2">
        <v>0</v>
      </c>
      <c r="C4172" s="2">
        <v>0</v>
      </c>
      <c r="D4172" s="2">
        <v>0</v>
      </c>
      <c r="E4172" s="2">
        <v>0</v>
      </c>
      <c r="F4172" s="2">
        <v>0</v>
      </c>
      <c r="G4172" s="2">
        <v>0</v>
      </c>
    </row>
    <row r="4173" spans="1:7" s="65" customFormat="1" x14ac:dyDescent="0.25">
      <c r="A4173" s="65">
        <v>416.999999999995</v>
      </c>
      <c r="B4173" s="2">
        <v>0</v>
      </c>
      <c r="C4173" s="2">
        <v>0</v>
      </c>
      <c r="D4173" s="2">
        <v>0</v>
      </c>
      <c r="E4173" s="2">
        <v>0</v>
      </c>
      <c r="F4173" s="2">
        <v>0</v>
      </c>
      <c r="G4173" s="2">
        <v>0</v>
      </c>
    </row>
    <row r="4174" spans="1:7" s="65" customFormat="1" x14ac:dyDescent="0.25">
      <c r="A4174" s="65">
        <v>417.09999999999502</v>
      </c>
      <c r="B4174" s="2">
        <v>0</v>
      </c>
      <c r="C4174" s="2">
        <v>0</v>
      </c>
      <c r="D4174" s="2">
        <v>0</v>
      </c>
      <c r="E4174" s="2">
        <v>0</v>
      </c>
      <c r="F4174" s="2">
        <v>0</v>
      </c>
      <c r="G4174" s="2">
        <v>0</v>
      </c>
    </row>
    <row r="4175" spans="1:7" s="65" customFormat="1" x14ac:dyDescent="0.25">
      <c r="A4175" s="65">
        <v>417.19999999999499</v>
      </c>
      <c r="B4175" s="2">
        <v>0</v>
      </c>
      <c r="C4175" s="2">
        <v>0</v>
      </c>
      <c r="D4175" s="2">
        <v>0</v>
      </c>
      <c r="E4175" s="2">
        <v>0</v>
      </c>
      <c r="F4175" s="2">
        <v>0</v>
      </c>
      <c r="G4175" s="2">
        <v>0</v>
      </c>
    </row>
    <row r="4176" spans="1:7" s="65" customFormat="1" x14ac:dyDescent="0.25">
      <c r="A4176" s="65">
        <v>417.29999999999501</v>
      </c>
      <c r="B4176" s="2">
        <v>0</v>
      </c>
      <c r="C4176" s="2">
        <v>0</v>
      </c>
      <c r="D4176" s="2">
        <v>0</v>
      </c>
      <c r="E4176" s="2">
        <v>0</v>
      </c>
      <c r="F4176" s="2">
        <v>0</v>
      </c>
      <c r="G4176" s="2">
        <v>0</v>
      </c>
    </row>
    <row r="4177" spans="1:7" s="65" customFormat="1" x14ac:dyDescent="0.25">
      <c r="A4177" s="65">
        <v>417.39999999999498</v>
      </c>
      <c r="B4177" s="2">
        <v>0</v>
      </c>
      <c r="C4177" s="2">
        <v>0</v>
      </c>
      <c r="D4177" s="2">
        <v>0</v>
      </c>
      <c r="E4177" s="2">
        <v>0</v>
      </c>
      <c r="F4177" s="2">
        <v>0</v>
      </c>
      <c r="G4177" s="2">
        <v>0</v>
      </c>
    </row>
    <row r="4178" spans="1:7" s="65" customFormat="1" x14ac:dyDescent="0.25">
      <c r="A4178" s="65">
        <v>417.499999999995</v>
      </c>
      <c r="B4178" s="2">
        <v>0</v>
      </c>
      <c r="C4178" s="2">
        <v>0</v>
      </c>
      <c r="D4178" s="2">
        <v>0</v>
      </c>
      <c r="E4178" s="2">
        <v>0</v>
      </c>
      <c r="F4178" s="2">
        <v>0</v>
      </c>
      <c r="G4178" s="2">
        <v>0</v>
      </c>
    </row>
    <row r="4179" spans="1:7" s="65" customFormat="1" x14ac:dyDescent="0.25">
      <c r="A4179" s="65">
        <v>417.59999999999502</v>
      </c>
      <c r="B4179" s="2">
        <v>0</v>
      </c>
      <c r="C4179" s="2">
        <v>0</v>
      </c>
      <c r="D4179" s="2">
        <v>0</v>
      </c>
      <c r="E4179" s="2">
        <v>0</v>
      </c>
      <c r="F4179" s="2">
        <v>0</v>
      </c>
      <c r="G4179" s="2">
        <v>0</v>
      </c>
    </row>
    <row r="4180" spans="1:7" s="65" customFormat="1" x14ac:dyDescent="0.25">
      <c r="A4180" s="65">
        <v>417.69999999999499</v>
      </c>
      <c r="B4180" s="2">
        <v>0</v>
      </c>
      <c r="C4180" s="2">
        <v>0</v>
      </c>
      <c r="D4180" s="2">
        <v>0</v>
      </c>
      <c r="E4180" s="2">
        <v>0</v>
      </c>
      <c r="F4180" s="2">
        <v>0</v>
      </c>
      <c r="G4180" s="2">
        <v>0</v>
      </c>
    </row>
    <row r="4181" spans="1:7" s="65" customFormat="1" x14ac:dyDescent="0.25">
      <c r="A4181" s="65">
        <v>417.79999999999501</v>
      </c>
      <c r="B4181" s="2">
        <v>0</v>
      </c>
      <c r="C4181" s="2">
        <v>0</v>
      </c>
      <c r="D4181" s="2">
        <v>0</v>
      </c>
      <c r="E4181" s="2">
        <v>0</v>
      </c>
      <c r="F4181" s="2">
        <v>0</v>
      </c>
      <c r="G4181" s="2">
        <v>0</v>
      </c>
    </row>
    <row r="4182" spans="1:7" s="65" customFormat="1" x14ac:dyDescent="0.25">
      <c r="A4182" s="65">
        <v>417.89999999999498</v>
      </c>
      <c r="B4182" s="2">
        <v>0</v>
      </c>
      <c r="C4182" s="2">
        <v>0</v>
      </c>
      <c r="D4182" s="2">
        <v>0</v>
      </c>
      <c r="E4182" s="2">
        <v>0</v>
      </c>
      <c r="F4182" s="2">
        <v>0</v>
      </c>
      <c r="G4182" s="2">
        <v>0</v>
      </c>
    </row>
    <row r="4183" spans="1:7" s="65" customFormat="1" x14ac:dyDescent="0.25">
      <c r="A4183" s="65">
        <v>417.999999999995</v>
      </c>
      <c r="B4183" s="2">
        <v>0</v>
      </c>
      <c r="C4183" s="2">
        <v>0</v>
      </c>
      <c r="D4183" s="2">
        <v>0</v>
      </c>
      <c r="E4183" s="2">
        <v>0</v>
      </c>
      <c r="F4183" s="2">
        <v>0</v>
      </c>
      <c r="G4183" s="2">
        <v>0</v>
      </c>
    </row>
    <row r="4184" spans="1:7" s="65" customFormat="1" x14ac:dyDescent="0.25">
      <c r="A4184" s="65">
        <v>418.09999999999502</v>
      </c>
      <c r="B4184" s="2">
        <v>0</v>
      </c>
      <c r="C4184" s="2">
        <v>0</v>
      </c>
      <c r="D4184" s="2">
        <v>0</v>
      </c>
      <c r="E4184" s="2">
        <v>0</v>
      </c>
      <c r="F4184" s="2">
        <v>0</v>
      </c>
      <c r="G4184" s="2">
        <v>0</v>
      </c>
    </row>
    <row r="4185" spans="1:7" s="65" customFormat="1" x14ac:dyDescent="0.25">
      <c r="A4185" s="65">
        <v>418.19999999999499</v>
      </c>
      <c r="B4185" s="2">
        <v>0</v>
      </c>
      <c r="C4185" s="2">
        <v>0</v>
      </c>
      <c r="D4185" s="2">
        <v>0</v>
      </c>
      <c r="E4185" s="2">
        <v>0</v>
      </c>
      <c r="F4185" s="2">
        <v>0</v>
      </c>
      <c r="G4185" s="2">
        <v>0</v>
      </c>
    </row>
    <row r="4186" spans="1:7" s="65" customFormat="1" x14ac:dyDescent="0.25">
      <c r="A4186" s="65">
        <v>418.29999999999501</v>
      </c>
      <c r="B4186" s="2">
        <v>0</v>
      </c>
      <c r="C4186" s="2">
        <v>0</v>
      </c>
      <c r="D4186" s="2">
        <v>0</v>
      </c>
      <c r="E4186" s="2">
        <v>0</v>
      </c>
      <c r="F4186" s="2">
        <v>0</v>
      </c>
      <c r="G4186" s="2">
        <v>0</v>
      </c>
    </row>
    <row r="4187" spans="1:7" s="65" customFormat="1" x14ac:dyDescent="0.25">
      <c r="A4187" s="65">
        <v>418.39999999999498</v>
      </c>
      <c r="B4187" s="2">
        <v>0</v>
      </c>
      <c r="C4187" s="2">
        <v>0</v>
      </c>
      <c r="D4187" s="2">
        <v>0</v>
      </c>
      <c r="E4187" s="2">
        <v>0</v>
      </c>
      <c r="F4187" s="2">
        <v>0</v>
      </c>
      <c r="G4187" s="2">
        <v>0</v>
      </c>
    </row>
    <row r="4188" spans="1:7" s="65" customFormat="1" x14ac:dyDescent="0.25">
      <c r="A4188" s="65">
        <v>418.499999999995</v>
      </c>
      <c r="B4188" s="2">
        <v>0</v>
      </c>
      <c r="C4188" s="2">
        <v>0</v>
      </c>
      <c r="D4188" s="2">
        <v>0</v>
      </c>
      <c r="E4188" s="2">
        <v>0</v>
      </c>
      <c r="F4188" s="2">
        <v>0</v>
      </c>
      <c r="G4188" s="2">
        <v>0</v>
      </c>
    </row>
    <row r="4189" spans="1:7" s="65" customFormat="1" x14ac:dyDescent="0.25">
      <c r="A4189" s="65">
        <v>418.59999999999502</v>
      </c>
      <c r="B4189" s="2">
        <v>0</v>
      </c>
      <c r="C4189" s="2">
        <v>0</v>
      </c>
      <c r="D4189" s="2">
        <v>0</v>
      </c>
      <c r="E4189" s="2">
        <v>0</v>
      </c>
      <c r="F4189" s="2">
        <v>0</v>
      </c>
      <c r="G4189" s="2">
        <v>0</v>
      </c>
    </row>
    <row r="4190" spans="1:7" s="65" customFormat="1" x14ac:dyDescent="0.25">
      <c r="A4190" s="65">
        <v>418.69999999999499</v>
      </c>
      <c r="B4190" s="2">
        <v>0</v>
      </c>
      <c r="C4190" s="2">
        <v>0</v>
      </c>
      <c r="D4190" s="2">
        <v>0</v>
      </c>
      <c r="E4190" s="2">
        <v>0</v>
      </c>
      <c r="F4190" s="2">
        <v>0</v>
      </c>
      <c r="G4190" s="2">
        <v>0</v>
      </c>
    </row>
    <row r="4191" spans="1:7" s="65" customFormat="1" x14ac:dyDescent="0.25">
      <c r="A4191" s="65">
        <v>418.79999999999501</v>
      </c>
      <c r="B4191" s="2">
        <v>0</v>
      </c>
      <c r="C4191" s="2">
        <v>0</v>
      </c>
      <c r="D4191" s="2">
        <v>0</v>
      </c>
      <c r="E4191" s="2">
        <v>0</v>
      </c>
      <c r="F4191" s="2">
        <v>0</v>
      </c>
      <c r="G4191" s="2">
        <v>0</v>
      </c>
    </row>
    <row r="4192" spans="1:7" s="65" customFormat="1" x14ac:dyDescent="0.25">
      <c r="A4192" s="65">
        <v>418.89999999999498</v>
      </c>
      <c r="B4192" s="2">
        <v>0</v>
      </c>
      <c r="C4192" s="2">
        <v>0</v>
      </c>
      <c r="D4192" s="2">
        <v>0</v>
      </c>
      <c r="E4192" s="2">
        <v>0</v>
      </c>
      <c r="F4192" s="2">
        <v>0</v>
      </c>
      <c r="G4192" s="2">
        <v>0</v>
      </c>
    </row>
    <row r="4193" spans="1:7" s="65" customFormat="1" x14ac:dyDescent="0.25">
      <c r="A4193" s="65">
        <v>418.999999999995</v>
      </c>
      <c r="B4193" s="2">
        <v>0</v>
      </c>
      <c r="C4193" s="2">
        <v>0</v>
      </c>
      <c r="D4193" s="2">
        <v>0</v>
      </c>
      <c r="E4193" s="2">
        <v>0</v>
      </c>
      <c r="F4193" s="2">
        <v>0</v>
      </c>
      <c r="G4193" s="2">
        <v>0</v>
      </c>
    </row>
    <row r="4194" spans="1:7" s="65" customFormat="1" x14ac:dyDescent="0.25">
      <c r="A4194" s="65">
        <v>419.09999999999502</v>
      </c>
      <c r="B4194" s="2">
        <v>0</v>
      </c>
      <c r="C4194" s="2">
        <v>0</v>
      </c>
      <c r="D4194" s="2">
        <v>0</v>
      </c>
      <c r="E4194" s="2">
        <v>0</v>
      </c>
      <c r="F4194" s="2">
        <v>0</v>
      </c>
      <c r="G4194" s="2">
        <v>0</v>
      </c>
    </row>
    <row r="4195" spans="1:7" s="65" customFormat="1" x14ac:dyDescent="0.25">
      <c r="A4195" s="65">
        <v>419.19999999999499</v>
      </c>
      <c r="B4195" s="2">
        <v>0</v>
      </c>
      <c r="C4195" s="2">
        <v>0</v>
      </c>
      <c r="D4195" s="2">
        <v>0</v>
      </c>
      <c r="E4195" s="2">
        <v>0</v>
      </c>
      <c r="F4195" s="2">
        <v>0</v>
      </c>
      <c r="G4195" s="2">
        <v>0</v>
      </c>
    </row>
    <row r="4196" spans="1:7" s="65" customFormat="1" x14ac:dyDescent="0.25">
      <c r="A4196" s="65">
        <v>419.29999999999399</v>
      </c>
      <c r="B4196" s="2">
        <v>0</v>
      </c>
      <c r="C4196" s="2">
        <v>0</v>
      </c>
      <c r="D4196" s="2">
        <v>0</v>
      </c>
      <c r="E4196" s="2">
        <v>0</v>
      </c>
      <c r="F4196" s="2">
        <v>0</v>
      </c>
      <c r="G4196" s="2">
        <v>0</v>
      </c>
    </row>
    <row r="4197" spans="1:7" s="65" customFormat="1" x14ac:dyDescent="0.25">
      <c r="A4197" s="65">
        <v>419.39999999999401</v>
      </c>
      <c r="B4197" s="2">
        <v>0</v>
      </c>
      <c r="C4197" s="2">
        <v>0</v>
      </c>
      <c r="D4197" s="2">
        <v>0</v>
      </c>
      <c r="E4197" s="2">
        <v>0</v>
      </c>
      <c r="F4197" s="2">
        <v>0</v>
      </c>
      <c r="G4197" s="2">
        <v>0</v>
      </c>
    </row>
    <row r="4198" spans="1:7" s="65" customFormat="1" x14ac:dyDescent="0.25">
      <c r="A4198" s="65">
        <v>419.49999999999397</v>
      </c>
      <c r="B4198" s="2">
        <v>0</v>
      </c>
      <c r="C4198" s="2">
        <v>0</v>
      </c>
      <c r="D4198" s="2">
        <v>0</v>
      </c>
      <c r="E4198" s="2">
        <v>0</v>
      </c>
      <c r="F4198" s="2">
        <v>0</v>
      </c>
      <c r="G4198" s="2">
        <v>0</v>
      </c>
    </row>
    <row r="4199" spans="1:7" s="65" customFormat="1" x14ac:dyDescent="0.25">
      <c r="A4199" s="65">
        <v>419.599999999994</v>
      </c>
      <c r="B4199" s="2">
        <v>0</v>
      </c>
      <c r="C4199" s="2">
        <v>0</v>
      </c>
      <c r="D4199" s="2">
        <v>0</v>
      </c>
      <c r="E4199" s="2">
        <v>0</v>
      </c>
      <c r="F4199" s="2">
        <v>0</v>
      </c>
      <c r="G4199" s="2">
        <v>0</v>
      </c>
    </row>
    <row r="4200" spans="1:7" s="65" customFormat="1" x14ac:dyDescent="0.25">
      <c r="A4200" s="65">
        <v>419.69999999999402</v>
      </c>
      <c r="B4200" s="2">
        <v>0</v>
      </c>
      <c r="C4200" s="2">
        <v>0</v>
      </c>
      <c r="D4200" s="2">
        <v>0</v>
      </c>
      <c r="E4200" s="2">
        <v>0</v>
      </c>
      <c r="F4200" s="2">
        <v>0</v>
      </c>
      <c r="G4200" s="2">
        <v>0</v>
      </c>
    </row>
    <row r="4201" spans="1:7" s="65" customFormat="1" x14ac:dyDescent="0.25">
      <c r="A4201" s="65">
        <v>419.79999999999399</v>
      </c>
      <c r="B4201" s="2">
        <v>0</v>
      </c>
      <c r="C4201" s="2">
        <v>0</v>
      </c>
      <c r="D4201" s="2">
        <v>0</v>
      </c>
      <c r="E4201" s="2">
        <v>0</v>
      </c>
      <c r="F4201" s="2">
        <v>0</v>
      </c>
      <c r="G4201" s="2">
        <v>0</v>
      </c>
    </row>
    <row r="4202" spans="1:7" s="65" customFormat="1" x14ac:dyDescent="0.25">
      <c r="A4202" s="65">
        <v>419.89999999999401</v>
      </c>
      <c r="B4202" s="2">
        <v>0</v>
      </c>
      <c r="C4202" s="2">
        <v>0</v>
      </c>
      <c r="D4202" s="2">
        <v>0</v>
      </c>
      <c r="E4202" s="2">
        <v>0</v>
      </c>
      <c r="F4202" s="2">
        <v>0</v>
      </c>
      <c r="G4202" s="2">
        <v>0</v>
      </c>
    </row>
    <row r="4203" spans="1:7" s="65" customFormat="1" x14ac:dyDescent="0.25">
      <c r="A4203" s="65">
        <v>419.99999999999397</v>
      </c>
      <c r="B4203" s="2">
        <v>0</v>
      </c>
      <c r="C4203" s="2">
        <v>0</v>
      </c>
      <c r="D4203" s="2">
        <v>0</v>
      </c>
      <c r="E4203" s="2">
        <v>0</v>
      </c>
      <c r="F4203" s="2">
        <v>0</v>
      </c>
      <c r="G4203" s="2">
        <v>0</v>
      </c>
    </row>
    <row r="4204" spans="1:7" s="65" customFormat="1" x14ac:dyDescent="0.25">
      <c r="A4204" s="65">
        <v>420.099999999994</v>
      </c>
      <c r="B4204" s="2">
        <v>0</v>
      </c>
      <c r="C4204" s="2">
        <v>0</v>
      </c>
      <c r="D4204" s="2">
        <v>0</v>
      </c>
      <c r="E4204" s="2">
        <v>0</v>
      </c>
      <c r="F4204" s="2">
        <v>0</v>
      </c>
      <c r="G4204" s="2">
        <v>0</v>
      </c>
    </row>
    <row r="4205" spans="1:7" s="65" customFormat="1" x14ac:dyDescent="0.25">
      <c r="A4205" s="65">
        <v>420.19999999999402</v>
      </c>
      <c r="B4205" s="2">
        <v>0</v>
      </c>
      <c r="C4205" s="2">
        <v>0</v>
      </c>
      <c r="D4205" s="2">
        <v>0</v>
      </c>
      <c r="E4205" s="2">
        <v>0</v>
      </c>
      <c r="F4205" s="2">
        <v>0</v>
      </c>
      <c r="G4205" s="2">
        <v>0</v>
      </c>
    </row>
    <row r="4206" spans="1:7" s="65" customFormat="1" x14ac:dyDescent="0.25">
      <c r="A4206" s="65">
        <v>420.29999999999399</v>
      </c>
      <c r="B4206" s="2">
        <v>0</v>
      </c>
      <c r="C4206" s="2">
        <v>0</v>
      </c>
      <c r="D4206" s="2">
        <v>0</v>
      </c>
      <c r="E4206" s="2">
        <v>0</v>
      </c>
      <c r="F4206" s="2">
        <v>0</v>
      </c>
      <c r="G4206" s="2">
        <v>0</v>
      </c>
    </row>
    <row r="4207" spans="1:7" s="65" customFormat="1" x14ac:dyDescent="0.25">
      <c r="A4207" s="65">
        <v>420.39999999999401</v>
      </c>
      <c r="B4207" s="2">
        <v>0</v>
      </c>
      <c r="C4207" s="2">
        <v>0</v>
      </c>
      <c r="D4207" s="2">
        <v>0</v>
      </c>
      <c r="E4207" s="2">
        <v>0</v>
      </c>
      <c r="F4207" s="2">
        <v>0</v>
      </c>
      <c r="G4207" s="2">
        <v>0</v>
      </c>
    </row>
    <row r="4208" spans="1:7" s="65" customFormat="1" x14ac:dyDescent="0.25">
      <c r="A4208" s="65">
        <v>420.49999999999397</v>
      </c>
      <c r="B4208" s="2">
        <v>0</v>
      </c>
      <c r="C4208" s="2">
        <v>0</v>
      </c>
      <c r="D4208" s="2">
        <v>0</v>
      </c>
      <c r="E4208" s="2">
        <v>0</v>
      </c>
      <c r="F4208" s="2">
        <v>0</v>
      </c>
      <c r="G4208" s="2">
        <v>0</v>
      </c>
    </row>
    <row r="4209" spans="1:7" s="65" customFormat="1" x14ac:dyDescent="0.25">
      <c r="A4209" s="65">
        <v>420.599999999994</v>
      </c>
      <c r="B4209" s="2">
        <v>0</v>
      </c>
      <c r="C4209" s="2">
        <v>0</v>
      </c>
      <c r="D4209" s="2">
        <v>0</v>
      </c>
      <c r="E4209" s="2">
        <v>0</v>
      </c>
      <c r="F4209" s="2">
        <v>0</v>
      </c>
      <c r="G4209" s="2">
        <v>0</v>
      </c>
    </row>
    <row r="4210" spans="1:7" s="65" customFormat="1" x14ac:dyDescent="0.25">
      <c r="A4210" s="65">
        <v>420.69999999999402</v>
      </c>
      <c r="B4210" s="2">
        <v>0</v>
      </c>
      <c r="C4210" s="2">
        <v>0</v>
      </c>
      <c r="D4210" s="2">
        <v>0</v>
      </c>
      <c r="E4210" s="2">
        <v>0</v>
      </c>
      <c r="F4210" s="2">
        <v>0</v>
      </c>
      <c r="G4210" s="2">
        <v>0</v>
      </c>
    </row>
    <row r="4211" spans="1:7" s="65" customFormat="1" x14ac:dyDescent="0.25">
      <c r="A4211" s="65">
        <v>420.79999999999399</v>
      </c>
      <c r="B4211" s="2">
        <v>0</v>
      </c>
      <c r="C4211" s="2">
        <v>0</v>
      </c>
      <c r="D4211" s="2">
        <v>0</v>
      </c>
      <c r="E4211" s="2">
        <v>0</v>
      </c>
      <c r="F4211" s="2">
        <v>0</v>
      </c>
      <c r="G4211" s="2">
        <v>0</v>
      </c>
    </row>
    <row r="4212" spans="1:7" s="65" customFormat="1" x14ac:dyDescent="0.25">
      <c r="A4212" s="65">
        <v>420.89999999999401</v>
      </c>
      <c r="B4212" s="2">
        <v>0</v>
      </c>
      <c r="C4212" s="2">
        <v>0</v>
      </c>
      <c r="D4212" s="2">
        <v>0</v>
      </c>
      <c r="E4212" s="2">
        <v>0</v>
      </c>
      <c r="F4212" s="2">
        <v>0</v>
      </c>
      <c r="G4212" s="2">
        <v>0</v>
      </c>
    </row>
    <row r="4213" spans="1:7" s="65" customFormat="1" x14ac:dyDescent="0.25">
      <c r="A4213" s="65">
        <v>420.99999999999397</v>
      </c>
      <c r="B4213" s="2">
        <v>0</v>
      </c>
      <c r="C4213" s="2">
        <v>0</v>
      </c>
      <c r="D4213" s="2">
        <v>0</v>
      </c>
      <c r="E4213" s="2">
        <v>0</v>
      </c>
      <c r="F4213" s="2">
        <v>0</v>
      </c>
      <c r="G4213" s="2">
        <v>0</v>
      </c>
    </row>
    <row r="4214" spans="1:7" s="65" customFormat="1" x14ac:dyDescent="0.25">
      <c r="A4214" s="65">
        <v>421.099999999994</v>
      </c>
      <c r="B4214" s="2">
        <v>0</v>
      </c>
      <c r="C4214" s="2">
        <v>0</v>
      </c>
      <c r="D4214" s="2">
        <v>0</v>
      </c>
      <c r="E4214" s="2">
        <v>0</v>
      </c>
      <c r="F4214" s="2">
        <v>0</v>
      </c>
      <c r="G4214" s="2">
        <v>0</v>
      </c>
    </row>
    <row r="4215" spans="1:7" s="65" customFormat="1" x14ac:dyDescent="0.25">
      <c r="A4215" s="65">
        <v>421.19999999999402</v>
      </c>
      <c r="B4215" s="2">
        <v>0</v>
      </c>
      <c r="C4215" s="2">
        <v>0</v>
      </c>
      <c r="D4215" s="2">
        <v>0</v>
      </c>
      <c r="E4215" s="2">
        <v>0</v>
      </c>
      <c r="F4215" s="2">
        <v>0</v>
      </c>
      <c r="G4215" s="2">
        <v>0</v>
      </c>
    </row>
    <row r="4216" spans="1:7" s="65" customFormat="1" x14ac:dyDescent="0.25">
      <c r="A4216" s="65">
        <v>421.29999999999399</v>
      </c>
      <c r="B4216" s="2">
        <v>0</v>
      </c>
      <c r="C4216" s="2">
        <v>0</v>
      </c>
      <c r="D4216" s="2">
        <v>0</v>
      </c>
      <c r="E4216" s="2">
        <v>0</v>
      </c>
      <c r="F4216" s="2">
        <v>0</v>
      </c>
      <c r="G4216" s="2">
        <v>0</v>
      </c>
    </row>
    <row r="4217" spans="1:7" s="65" customFormat="1" x14ac:dyDescent="0.25">
      <c r="A4217" s="65">
        <v>421.39999999999401</v>
      </c>
      <c r="B4217" s="2">
        <v>0</v>
      </c>
      <c r="C4217" s="2">
        <v>0</v>
      </c>
      <c r="D4217" s="2">
        <v>0</v>
      </c>
      <c r="E4217" s="2">
        <v>0</v>
      </c>
      <c r="F4217" s="2">
        <v>0</v>
      </c>
      <c r="G4217" s="2">
        <v>0</v>
      </c>
    </row>
    <row r="4218" spans="1:7" s="65" customFormat="1" x14ac:dyDescent="0.25">
      <c r="A4218" s="65">
        <v>421.49999999999397</v>
      </c>
      <c r="B4218" s="2">
        <v>0</v>
      </c>
      <c r="C4218" s="2">
        <v>0</v>
      </c>
      <c r="D4218" s="2">
        <v>0</v>
      </c>
      <c r="E4218" s="2">
        <v>0</v>
      </c>
      <c r="F4218" s="2">
        <v>0</v>
      </c>
      <c r="G4218" s="2">
        <v>0</v>
      </c>
    </row>
    <row r="4219" spans="1:7" s="65" customFormat="1" x14ac:dyDescent="0.25">
      <c r="A4219" s="65">
        <v>421.599999999994</v>
      </c>
      <c r="B4219" s="2">
        <v>0</v>
      </c>
      <c r="C4219" s="2">
        <v>0</v>
      </c>
      <c r="D4219" s="2">
        <v>0</v>
      </c>
      <c r="E4219" s="2">
        <v>0</v>
      </c>
      <c r="F4219" s="2">
        <v>0</v>
      </c>
      <c r="G4219" s="2">
        <v>0</v>
      </c>
    </row>
    <row r="4220" spans="1:7" s="65" customFormat="1" x14ac:dyDescent="0.25">
      <c r="A4220" s="65">
        <v>421.69999999999402</v>
      </c>
      <c r="B4220" s="2">
        <v>0</v>
      </c>
      <c r="C4220" s="2">
        <v>0</v>
      </c>
      <c r="D4220" s="2">
        <v>0</v>
      </c>
      <c r="E4220" s="2">
        <v>0</v>
      </c>
      <c r="F4220" s="2">
        <v>0</v>
      </c>
      <c r="G4220" s="2">
        <v>0</v>
      </c>
    </row>
    <row r="4221" spans="1:7" s="65" customFormat="1" x14ac:dyDescent="0.25">
      <c r="A4221" s="65">
        <v>421.79999999999399</v>
      </c>
      <c r="B4221" s="2">
        <v>0</v>
      </c>
      <c r="C4221" s="2">
        <v>0</v>
      </c>
      <c r="D4221" s="2">
        <v>0</v>
      </c>
      <c r="E4221" s="2">
        <v>0</v>
      </c>
      <c r="F4221" s="2">
        <v>0</v>
      </c>
      <c r="G4221" s="2">
        <v>0</v>
      </c>
    </row>
    <row r="4222" spans="1:7" s="65" customFormat="1" x14ac:dyDescent="0.25">
      <c r="A4222" s="65">
        <v>421.89999999999299</v>
      </c>
      <c r="B4222" s="2">
        <v>0</v>
      </c>
      <c r="C4222" s="2">
        <v>0</v>
      </c>
      <c r="D4222" s="2">
        <v>0</v>
      </c>
      <c r="E4222" s="2">
        <v>0</v>
      </c>
      <c r="F4222" s="2">
        <v>0</v>
      </c>
      <c r="G4222" s="2">
        <v>0</v>
      </c>
    </row>
    <row r="4223" spans="1:7" s="65" customFormat="1" x14ac:dyDescent="0.25">
      <c r="A4223" s="65">
        <v>421.99999999999397</v>
      </c>
      <c r="B4223" s="2">
        <v>0</v>
      </c>
      <c r="C4223" s="2">
        <v>0</v>
      </c>
      <c r="D4223" s="2">
        <v>0</v>
      </c>
      <c r="E4223" s="2">
        <v>0</v>
      </c>
      <c r="F4223" s="2">
        <v>0</v>
      </c>
      <c r="G4223" s="2">
        <v>0</v>
      </c>
    </row>
    <row r="4224" spans="1:7" s="65" customFormat="1" x14ac:dyDescent="0.25">
      <c r="A4224" s="65">
        <v>422.099999999994</v>
      </c>
      <c r="B4224" s="2">
        <v>0</v>
      </c>
      <c r="C4224" s="2">
        <v>0</v>
      </c>
      <c r="D4224" s="2">
        <v>0</v>
      </c>
      <c r="E4224" s="2">
        <v>0</v>
      </c>
      <c r="F4224" s="2">
        <v>0</v>
      </c>
      <c r="G4224" s="2">
        <v>0</v>
      </c>
    </row>
    <row r="4225" spans="1:7" s="65" customFormat="1" x14ac:dyDescent="0.25">
      <c r="A4225" s="65">
        <v>422.199999999993</v>
      </c>
      <c r="B4225" s="2">
        <v>0</v>
      </c>
      <c r="C4225" s="2">
        <v>0</v>
      </c>
      <c r="D4225" s="2">
        <v>0</v>
      </c>
      <c r="E4225" s="2">
        <v>0</v>
      </c>
      <c r="F4225" s="2">
        <v>0</v>
      </c>
      <c r="G4225" s="2">
        <v>0</v>
      </c>
    </row>
    <row r="4226" spans="1:7" s="65" customFormat="1" x14ac:dyDescent="0.25">
      <c r="A4226" s="65">
        <v>422.29999999999302</v>
      </c>
      <c r="B4226" s="2">
        <v>0</v>
      </c>
      <c r="C4226" s="2">
        <v>0</v>
      </c>
      <c r="D4226" s="2">
        <v>0</v>
      </c>
      <c r="E4226" s="2">
        <v>0</v>
      </c>
      <c r="F4226" s="2">
        <v>0</v>
      </c>
      <c r="G4226" s="2">
        <v>0</v>
      </c>
    </row>
    <row r="4227" spans="1:7" s="65" customFormat="1" x14ac:dyDescent="0.25">
      <c r="A4227" s="65">
        <v>422.39999999999299</v>
      </c>
      <c r="B4227" s="2">
        <v>0</v>
      </c>
      <c r="C4227" s="2">
        <v>0</v>
      </c>
      <c r="D4227" s="2">
        <v>0</v>
      </c>
      <c r="E4227" s="2">
        <v>0</v>
      </c>
      <c r="F4227" s="2">
        <v>0</v>
      </c>
      <c r="G4227" s="2">
        <v>0</v>
      </c>
    </row>
    <row r="4228" spans="1:7" s="65" customFormat="1" x14ac:dyDescent="0.25">
      <c r="A4228" s="65">
        <v>422.49999999999301</v>
      </c>
      <c r="B4228" s="2">
        <v>0</v>
      </c>
      <c r="C4228" s="2">
        <v>0</v>
      </c>
      <c r="D4228" s="2">
        <v>0</v>
      </c>
      <c r="E4228" s="2">
        <v>0</v>
      </c>
      <c r="F4228" s="2">
        <v>0</v>
      </c>
      <c r="G4228" s="2">
        <v>0</v>
      </c>
    </row>
    <row r="4229" spans="1:7" s="65" customFormat="1" x14ac:dyDescent="0.25">
      <c r="A4229" s="65">
        <v>422.59999999999297</v>
      </c>
      <c r="B4229" s="2">
        <v>0</v>
      </c>
      <c r="C4229" s="2">
        <v>0</v>
      </c>
      <c r="D4229" s="2">
        <v>0</v>
      </c>
      <c r="E4229" s="2">
        <v>0</v>
      </c>
      <c r="F4229" s="2">
        <v>0</v>
      </c>
      <c r="G4229" s="2">
        <v>0</v>
      </c>
    </row>
    <row r="4230" spans="1:7" s="65" customFormat="1" x14ac:dyDescent="0.25">
      <c r="A4230" s="65">
        <v>422.699999999993</v>
      </c>
      <c r="B4230" s="2">
        <v>0</v>
      </c>
      <c r="C4230" s="2">
        <v>0</v>
      </c>
      <c r="D4230" s="2">
        <v>0</v>
      </c>
      <c r="E4230" s="2">
        <v>0</v>
      </c>
      <c r="F4230" s="2">
        <v>0</v>
      </c>
      <c r="G4230" s="2">
        <v>0</v>
      </c>
    </row>
    <row r="4231" spans="1:7" s="65" customFormat="1" x14ac:dyDescent="0.25">
      <c r="A4231" s="65">
        <v>422.79999999999302</v>
      </c>
      <c r="B4231" s="2">
        <v>0</v>
      </c>
      <c r="C4231" s="2">
        <v>0</v>
      </c>
      <c r="D4231" s="2">
        <v>0</v>
      </c>
      <c r="E4231" s="2">
        <v>0</v>
      </c>
      <c r="F4231" s="2">
        <v>0</v>
      </c>
      <c r="G4231" s="2">
        <v>0</v>
      </c>
    </row>
    <row r="4232" spans="1:7" s="65" customFormat="1" x14ac:dyDescent="0.25">
      <c r="A4232" s="65">
        <v>422.89999999999299</v>
      </c>
      <c r="B4232" s="2">
        <v>0</v>
      </c>
      <c r="C4232" s="2">
        <v>0</v>
      </c>
      <c r="D4232" s="2">
        <v>0</v>
      </c>
      <c r="E4232" s="2">
        <v>0</v>
      </c>
      <c r="F4232" s="2">
        <v>0</v>
      </c>
      <c r="G4232" s="2">
        <v>0</v>
      </c>
    </row>
    <row r="4233" spans="1:7" s="65" customFormat="1" x14ac:dyDescent="0.25">
      <c r="A4233" s="65">
        <v>422.99999999999301</v>
      </c>
      <c r="B4233" s="2">
        <v>0</v>
      </c>
      <c r="C4233" s="2">
        <v>0</v>
      </c>
      <c r="D4233" s="2">
        <v>0</v>
      </c>
      <c r="E4233" s="2">
        <v>0</v>
      </c>
      <c r="F4233" s="2">
        <v>0</v>
      </c>
      <c r="G4233" s="2">
        <v>0</v>
      </c>
    </row>
    <row r="4234" spans="1:7" s="65" customFormat="1" x14ac:dyDescent="0.25">
      <c r="A4234" s="65">
        <v>423.09999999999297</v>
      </c>
      <c r="B4234" s="2">
        <v>0</v>
      </c>
      <c r="C4234" s="2">
        <v>0</v>
      </c>
      <c r="D4234" s="2">
        <v>0</v>
      </c>
      <c r="E4234" s="2">
        <v>0</v>
      </c>
      <c r="F4234" s="2">
        <v>0</v>
      </c>
      <c r="G4234" s="2">
        <v>0</v>
      </c>
    </row>
    <row r="4235" spans="1:7" s="65" customFormat="1" x14ac:dyDescent="0.25">
      <c r="A4235" s="65">
        <v>423.199999999993</v>
      </c>
      <c r="B4235" s="2">
        <v>0</v>
      </c>
      <c r="C4235" s="2">
        <v>0</v>
      </c>
      <c r="D4235" s="2">
        <v>0</v>
      </c>
      <c r="E4235" s="2">
        <v>0</v>
      </c>
      <c r="F4235" s="2">
        <v>0</v>
      </c>
      <c r="G4235" s="2">
        <v>0</v>
      </c>
    </row>
    <row r="4236" spans="1:7" s="65" customFormat="1" x14ac:dyDescent="0.25">
      <c r="A4236" s="65">
        <v>423.29999999999302</v>
      </c>
      <c r="B4236" s="2">
        <v>0</v>
      </c>
      <c r="C4236" s="2">
        <v>0</v>
      </c>
      <c r="D4236" s="2">
        <v>0</v>
      </c>
      <c r="E4236" s="2">
        <v>0</v>
      </c>
      <c r="F4236" s="2">
        <v>0</v>
      </c>
      <c r="G4236" s="2">
        <v>0</v>
      </c>
    </row>
    <row r="4237" spans="1:7" s="65" customFormat="1" x14ac:dyDescent="0.25">
      <c r="A4237" s="65">
        <v>423.39999999999299</v>
      </c>
      <c r="B4237" s="2">
        <v>0</v>
      </c>
      <c r="C4237" s="2">
        <v>0</v>
      </c>
      <c r="D4237" s="2">
        <v>0</v>
      </c>
      <c r="E4237" s="2">
        <v>0</v>
      </c>
      <c r="F4237" s="2">
        <v>0</v>
      </c>
      <c r="G4237" s="2">
        <v>0</v>
      </c>
    </row>
    <row r="4238" spans="1:7" s="65" customFormat="1" x14ac:dyDescent="0.25">
      <c r="A4238" s="65">
        <v>423.49999999999301</v>
      </c>
      <c r="B4238" s="2">
        <v>0</v>
      </c>
      <c r="C4238" s="2">
        <v>0</v>
      </c>
      <c r="D4238" s="2">
        <v>0</v>
      </c>
      <c r="E4238" s="2">
        <v>0</v>
      </c>
      <c r="F4238" s="2">
        <v>0</v>
      </c>
      <c r="G4238" s="2">
        <v>0</v>
      </c>
    </row>
    <row r="4239" spans="1:7" s="65" customFormat="1" x14ac:dyDescent="0.25">
      <c r="A4239" s="65">
        <v>423.59999999999297</v>
      </c>
      <c r="B4239" s="2">
        <v>0</v>
      </c>
      <c r="C4239" s="2">
        <v>0</v>
      </c>
      <c r="D4239" s="2">
        <v>0</v>
      </c>
      <c r="E4239" s="2">
        <v>0</v>
      </c>
      <c r="F4239" s="2">
        <v>0</v>
      </c>
      <c r="G4239" s="2">
        <v>0</v>
      </c>
    </row>
    <row r="4240" spans="1:7" s="65" customFormat="1" x14ac:dyDescent="0.25">
      <c r="A4240" s="65">
        <v>423.699999999993</v>
      </c>
      <c r="B4240" s="2">
        <v>0</v>
      </c>
      <c r="C4240" s="2">
        <v>0</v>
      </c>
      <c r="D4240" s="2">
        <v>0</v>
      </c>
      <c r="E4240" s="2">
        <v>0</v>
      </c>
      <c r="F4240" s="2">
        <v>0</v>
      </c>
      <c r="G4240" s="2">
        <v>0</v>
      </c>
    </row>
    <row r="4241" spans="1:7" s="65" customFormat="1" x14ac:dyDescent="0.25">
      <c r="A4241" s="65">
        <v>423.79999999999302</v>
      </c>
      <c r="B4241" s="2">
        <v>0</v>
      </c>
      <c r="C4241" s="2">
        <v>0</v>
      </c>
      <c r="D4241" s="2">
        <v>0</v>
      </c>
      <c r="E4241" s="2">
        <v>0</v>
      </c>
      <c r="F4241" s="2">
        <v>0</v>
      </c>
      <c r="G4241" s="2">
        <v>0</v>
      </c>
    </row>
    <row r="4242" spans="1:7" s="65" customFormat="1" x14ac:dyDescent="0.25">
      <c r="A4242" s="65">
        <v>423.89999999999299</v>
      </c>
      <c r="B4242" s="2">
        <v>0</v>
      </c>
      <c r="C4242" s="2">
        <v>0</v>
      </c>
      <c r="D4242" s="2">
        <v>0</v>
      </c>
      <c r="E4242" s="2">
        <v>0</v>
      </c>
      <c r="F4242" s="2">
        <v>0</v>
      </c>
      <c r="G4242" s="2">
        <v>0</v>
      </c>
    </row>
    <row r="4243" spans="1:7" s="65" customFormat="1" x14ac:dyDescent="0.25">
      <c r="A4243" s="65">
        <v>423.99999999999301</v>
      </c>
      <c r="B4243" s="2">
        <v>0</v>
      </c>
      <c r="C4243" s="2">
        <v>0</v>
      </c>
      <c r="D4243" s="2">
        <v>0</v>
      </c>
      <c r="E4243" s="2">
        <v>0</v>
      </c>
      <c r="F4243" s="2">
        <v>0</v>
      </c>
      <c r="G4243" s="2">
        <v>0</v>
      </c>
    </row>
    <row r="4244" spans="1:7" s="65" customFormat="1" x14ac:dyDescent="0.25">
      <c r="A4244" s="65">
        <v>424.09999999999297</v>
      </c>
      <c r="B4244" s="2">
        <v>0</v>
      </c>
      <c r="C4244" s="2">
        <v>0</v>
      </c>
      <c r="D4244" s="2">
        <v>0</v>
      </c>
      <c r="E4244" s="2">
        <v>0</v>
      </c>
      <c r="F4244" s="2">
        <v>0</v>
      </c>
      <c r="G4244" s="2">
        <v>0</v>
      </c>
    </row>
    <row r="4245" spans="1:7" s="65" customFormat="1" x14ac:dyDescent="0.25">
      <c r="A4245" s="65">
        <v>424.199999999993</v>
      </c>
      <c r="B4245" s="2">
        <v>0</v>
      </c>
      <c r="C4245" s="2">
        <v>0</v>
      </c>
      <c r="D4245" s="2">
        <v>0</v>
      </c>
      <c r="E4245" s="2">
        <v>0</v>
      </c>
      <c r="F4245" s="2">
        <v>0</v>
      </c>
      <c r="G4245" s="2">
        <v>0</v>
      </c>
    </row>
    <row r="4246" spans="1:7" s="65" customFormat="1" x14ac:dyDescent="0.25">
      <c r="A4246" s="65">
        <v>424.29999999999302</v>
      </c>
      <c r="B4246" s="2">
        <v>0</v>
      </c>
      <c r="C4246" s="2">
        <v>0</v>
      </c>
      <c r="D4246" s="2">
        <v>0</v>
      </c>
      <c r="E4246" s="2">
        <v>0</v>
      </c>
      <c r="F4246" s="2">
        <v>0</v>
      </c>
      <c r="G4246" s="2">
        <v>0</v>
      </c>
    </row>
    <row r="4247" spans="1:7" s="65" customFormat="1" x14ac:dyDescent="0.25">
      <c r="A4247" s="65">
        <v>424.39999999999299</v>
      </c>
      <c r="B4247" s="2">
        <v>0</v>
      </c>
      <c r="C4247" s="2">
        <v>0</v>
      </c>
      <c r="D4247" s="2">
        <v>0</v>
      </c>
      <c r="E4247" s="2">
        <v>0</v>
      </c>
      <c r="F4247" s="2">
        <v>0</v>
      </c>
      <c r="G4247" s="2">
        <v>0</v>
      </c>
    </row>
    <row r="4248" spans="1:7" s="65" customFormat="1" x14ac:dyDescent="0.25">
      <c r="A4248" s="65">
        <v>424.49999999999301</v>
      </c>
      <c r="B4248" s="2">
        <v>0</v>
      </c>
      <c r="C4248" s="2">
        <v>0</v>
      </c>
      <c r="D4248" s="2">
        <v>0</v>
      </c>
      <c r="E4248" s="2">
        <v>0</v>
      </c>
      <c r="F4248" s="2">
        <v>0</v>
      </c>
      <c r="G4248" s="2">
        <v>0</v>
      </c>
    </row>
    <row r="4249" spans="1:7" s="65" customFormat="1" x14ac:dyDescent="0.25">
      <c r="A4249" s="65">
        <v>424.59999999999297</v>
      </c>
      <c r="B4249" s="2">
        <v>0</v>
      </c>
      <c r="C4249" s="2">
        <v>0</v>
      </c>
      <c r="D4249" s="2">
        <v>0</v>
      </c>
      <c r="E4249" s="2">
        <v>0</v>
      </c>
      <c r="F4249" s="2">
        <v>0</v>
      </c>
      <c r="G4249" s="2">
        <v>0</v>
      </c>
    </row>
    <row r="4250" spans="1:7" s="65" customFormat="1" x14ac:dyDescent="0.25">
      <c r="A4250" s="65">
        <v>424.699999999993</v>
      </c>
      <c r="B4250" s="2">
        <v>0</v>
      </c>
      <c r="C4250" s="2">
        <v>0</v>
      </c>
      <c r="D4250" s="2">
        <v>0</v>
      </c>
      <c r="E4250" s="2">
        <v>0</v>
      </c>
      <c r="F4250" s="2">
        <v>0</v>
      </c>
      <c r="G4250" s="2">
        <v>0</v>
      </c>
    </row>
    <row r="4251" spans="1:7" s="65" customFormat="1" x14ac:dyDescent="0.25">
      <c r="A4251" s="65">
        <v>424.79999999999302</v>
      </c>
      <c r="B4251" s="2">
        <v>0</v>
      </c>
      <c r="C4251" s="2">
        <v>0</v>
      </c>
      <c r="D4251" s="2">
        <v>0</v>
      </c>
      <c r="E4251" s="2">
        <v>0</v>
      </c>
      <c r="F4251" s="2">
        <v>0</v>
      </c>
      <c r="G4251" s="2">
        <v>0</v>
      </c>
    </row>
    <row r="4252" spans="1:7" s="65" customFormat="1" x14ac:dyDescent="0.25">
      <c r="A4252" s="65">
        <v>424.89999999999299</v>
      </c>
      <c r="B4252" s="2">
        <v>0</v>
      </c>
      <c r="C4252" s="2">
        <v>0</v>
      </c>
      <c r="D4252" s="2">
        <v>0</v>
      </c>
      <c r="E4252" s="2">
        <v>0</v>
      </c>
      <c r="F4252" s="2">
        <v>0</v>
      </c>
      <c r="G4252" s="2">
        <v>0</v>
      </c>
    </row>
    <row r="4253" spans="1:7" s="65" customFormat="1" x14ac:dyDescent="0.25">
      <c r="A4253" s="65">
        <v>424.99999999999199</v>
      </c>
      <c r="B4253" s="2">
        <v>0</v>
      </c>
      <c r="C4253" s="2">
        <v>0</v>
      </c>
      <c r="D4253" s="2">
        <v>0</v>
      </c>
      <c r="E4253" s="2">
        <v>0</v>
      </c>
      <c r="F4253" s="2">
        <v>0</v>
      </c>
      <c r="G4253" s="2">
        <v>0</v>
      </c>
    </row>
    <row r="4254" spans="1:7" s="65" customFormat="1" x14ac:dyDescent="0.25">
      <c r="A4254" s="65">
        <v>425.09999999999201</v>
      </c>
      <c r="B4254" s="2">
        <v>0</v>
      </c>
      <c r="C4254" s="2">
        <v>0</v>
      </c>
      <c r="D4254" s="2">
        <v>0</v>
      </c>
      <c r="E4254" s="2">
        <v>0</v>
      </c>
      <c r="F4254" s="2">
        <v>0</v>
      </c>
      <c r="G4254" s="2">
        <v>0</v>
      </c>
    </row>
    <row r="4255" spans="1:7" s="65" customFormat="1" x14ac:dyDescent="0.25">
      <c r="A4255" s="65">
        <v>425.19999999999197</v>
      </c>
      <c r="B4255" s="2">
        <v>0</v>
      </c>
      <c r="C4255" s="2">
        <v>0</v>
      </c>
      <c r="D4255" s="2">
        <v>0</v>
      </c>
      <c r="E4255" s="2">
        <v>0</v>
      </c>
      <c r="F4255" s="2">
        <v>0</v>
      </c>
      <c r="G4255" s="2">
        <v>0</v>
      </c>
    </row>
    <row r="4256" spans="1:7" s="65" customFormat="1" x14ac:dyDescent="0.25">
      <c r="A4256" s="65">
        <v>425.299999999992</v>
      </c>
      <c r="B4256" s="2">
        <v>0</v>
      </c>
      <c r="C4256" s="2">
        <v>0</v>
      </c>
      <c r="D4256" s="2">
        <v>0</v>
      </c>
      <c r="E4256" s="2">
        <v>0</v>
      </c>
      <c r="F4256" s="2">
        <v>0</v>
      </c>
      <c r="G4256" s="2">
        <v>0</v>
      </c>
    </row>
    <row r="4257" spans="1:7" s="65" customFormat="1" x14ac:dyDescent="0.25">
      <c r="A4257" s="65">
        <v>425.39999999999202</v>
      </c>
      <c r="B4257" s="2">
        <v>0</v>
      </c>
      <c r="C4257" s="2">
        <v>0</v>
      </c>
      <c r="D4257" s="2">
        <v>0</v>
      </c>
      <c r="E4257" s="2">
        <v>0</v>
      </c>
      <c r="F4257" s="2">
        <v>0</v>
      </c>
      <c r="G4257" s="2">
        <v>0</v>
      </c>
    </row>
    <row r="4258" spans="1:7" s="65" customFormat="1" x14ac:dyDescent="0.25">
      <c r="A4258" s="65">
        <v>425.49999999999199</v>
      </c>
      <c r="B4258" s="2">
        <v>0</v>
      </c>
      <c r="C4258" s="2">
        <v>0</v>
      </c>
      <c r="D4258" s="2">
        <v>0</v>
      </c>
      <c r="E4258" s="2">
        <v>0</v>
      </c>
      <c r="F4258" s="2">
        <v>0</v>
      </c>
      <c r="G4258" s="2">
        <v>0</v>
      </c>
    </row>
    <row r="4259" spans="1:7" s="65" customFormat="1" x14ac:dyDescent="0.25">
      <c r="A4259" s="65">
        <v>425.59999999999201</v>
      </c>
      <c r="B4259" s="2">
        <v>0</v>
      </c>
      <c r="C4259" s="2">
        <v>0</v>
      </c>
      <c r="D4259" s="2">
        <v>0</v>
      </c>
      <c r="E4259" s="2">
        <v>0</v>
      </c>
      <c r="F4259" s="2">
        <v>0</v>
      </c>
      <c r="G4259" s="2">
        <v>0</v>
      </c>
    </row>
    <row r="4260" spans="1:7" s="65" customFormat="1" x14ac:dyDescent="0.25">
      <c r="A4260" s="65">
        <v>425.69999999999197</v>
      </c>
      <c r="B4260" s="2">
        <v>0</v>
      </c>
      <c r="C4260" s="2">
        <v>0</v>
      </c>
      <c r="D4260" s="2">
        <v>0</v>
      </c>
      <c r="E4260" s="2">
        <v>0</v>
      </c>
      <c r="F4260" s="2">
        <v>0</v>
      </c>
      <c r="G4260" s="2">
        <v>0</v>
      </c>
    </row>
    <row r="4261" spans="1:7" s="65" customFormat="1" x14ac:dyDescent="0.25">
      <c r="A4261" s="65">
        <v>425.799999999992</v>
      </c>
      <c r="B4261" s="2">
        <v>0</v>
      </c>
      <c r="C4261" s="2">
        <v>0</v>
      </c>
      <c r="D4261" s="2">
        <v>0</v>
      </c>
      <c r="E4261" s="2">
        <v>0</v>
      </c>
      <c r="F4261" s="2">
        <v>0</v>
      </c>
      <c r="G4261" s="2">
        <v>0</v>
      </c>
    </row>
    <row r="4262" spans="1:7" s="65" customFormat="1" x14ac:dyDescent="0.25">
      <c r="A4262" s="65">
        <v>425.89999999999202</v>
      </c>
      <c r="B4262" s="2">
        <v>0</v>
      </c>
      <c r="C4262" s="2">
        <v>0</v>
      </c>
      <c r="D4262" s="2">
        <v>0</v>
      </c>
      <c r="E4262" s="2">
        <v>0</v>
      </c>
      <c r="F4262" s="2">
        <v>0</v>
      </c>
      <c r="G4262" s="2">
        <v>0</v>
      </c>
    </row>
    <row r="4263" spans="1:7" s="65" customFormat="1" x14ac:dyDescent="0.25">
      <c r="A4263" s="65">
        <v>425.99999999999199</v>
      </c>
      <c r="B4263" s="2">
        <v>0</v>
      </c>
      <c r="C4263" s="2">
        <v>0</v>
      </c>
      <c r="D4263" s="2">
        <v>0</v>
      </c>
      <c r="E4263" s="2">
        <v>0</v>
      </c>
      <c r="F4263" s="2">
        <v>0</v>
      </c>
      <c r="G4263" s="2">
        <v>0</v>
      </c>
    </row>
    <row r="4264" spans="1:7" s="65" customFormat="1" x14ac:dyDescent="0.25">
      <c r="A4264" s="65">
        <v>426.09999999999201</v>
      </c>
      <c r="B4264" s="2">
        <v>0</v>
      </c>
      <c r="C4264" s="2">
        <v>0</v>
      </c>
      <c r="D4264" s="2">
        <v>0</v>
      </c>
      <c r="E4264" s="2">
        <v>0</v>
      </c>
      <c r="F4264" s="2">
        <v>0</v>
      </c>
      <c r="G4264" s="2">
        <v>0</v>
      </c>
    </row>
    <row r="4265" spans="1:7" s="65" customFormat="1" x14ac:dyDescent="0.25">
      <c r="A4265" s="65">
        <v>426.19999999999197</v>
      </c>
      <c r="B4265" s="2">
        <v>0</v>
      </c>
      <c r="C4265" s="2">
        <v>0</v>
      </c>
      <c r="D4265" s="2">
        <v>0</v>
      </c>
      <c r="E4265" s="2">
        <v>0</v>
      </c>
      <c r="F4265" s="2">
        <v>0</v>
      </c>
      <c r="G4265" s="2">
        <v>0</v>
      </c>
    </row>
    <row r="4266" spans="1:7" s="65" customFormat="1" x14ac:dyDescent="0.25">
      <c r="A4266" s="65">
        <v>426.299999999992</v>
      </c>
      <c r="B4266" s="2">
        <v>0</v>
      </c>
      <c r="C4266" s="2">
        <v>0</v>
      </c>
      <c r="D4266" s="2">
        <v>0</v>
      </c>
      <c r="E4266" s="2">
        <v>0</v>
      </c>
      <c r="F4266" s="2">
        <v>0</v>
      </c>
      <c r="G4266" s="2">
        <v>0</v>
      </c>
    </row>
    <row r="4267" spans="1:7" s="65" customFormat="1" x14ac:dyDescent="0.25">
      <c r="A4267" s="65">
        <v>426.39999999999202</v>
      </c>
      <c r="B4267" s="2">
        <v>0</v>
      </c>
      <c r="C4267" s="2">
        <v>0</v>
      </c>
      <c r="D4267" s="2">
        <v>0</v>
      </c>
      <c r="E4267" s="2">
        <v>0</v>
      </c>
      <c r="F4267" s="2">
        <v>0</v>
      </c>
      <c r="G4267" s="2">
        <v>0</v>
      </c>
    </row>
    <row r="4268" spans="1:7" s="65" customFormat="1" x14ac:dyDescent="0.25">
      <c r="A4268" s="65">
        <v>426.49999999999199</v>
      </c>
      <c r="B4268" s="2">
        <v>0</v>
      </c>
      <c r="C4268" s="2">
        <v>0</v>
      </c>
      <c r="D4268" s="2">
        <v>0</v>
      </c>
      <c r="E4268" s="2">
        <v>0</v>
      </c>
      <c r="F4268" s="2">
        <v>0</v>
      </c>
      <c r="G4268" s="2">
        <v>0</v>
      </c>
    </row>
    <row r="4269" spans="1:7" s="65" customFormat="1" x14ac:dyDescent="0.25">
      <c r="A4269" s="65">
        <v>426.59999999999201</v>
      </c>
      <c r="B4269" s="2">
        <v>0</v>
      </c>
      <c r="C4269" s="2">
        <v>0</v>
      </c>
      <c r="D4269" s="2">
        <v>0</v>
      </c>
      <c r="E4269" s="2">
        <v>0</v>
      </c>
      <c r="F4269" s="2">
        <v>0</v>
      </c>
      <c r="G4269" s="2">
        <v>0</v>
      </c>
    </row>
    <row r="4270" spans="1:7" s="65" customFormat="1" x14ac:dyDescent="0.25">
      <c r="A4270" s="65">
        <v>426.69999999999197</v>
      </c>
      <c r="B4270" s="2">
        <v>0</v>
      </c>
      <c r="C4270" s="2">
        <v>0</v>
      </c>
      <c r="D4270" s="2">
        <v>0</v>
      </c>
      <c r="E4270" s="2">
        <v>0</v>
      </c>
      <c r="F4270" s="2">
        <v>0</v>
      </c>
      <c r="G4270" s="2">
        <v>0</v>
      </c>
    </row>
    <row r="4271" spans="1:7" s="65" customFormat="1" x14ac:dyDescent="0.25">
      <c r="A4271" s="65">
        <v>426.799999999992</v>
      </c>
      <c r="B4271" s="2">
        <v>0</v>
      </c>
      <c r="C4271" s="2">
        <v>0</v>
      </c>
      <c r="D4271" s="2">
        <v>0</v>
      </c>
      <c r="E4271" s="2">
        <v>0</v>
      </c>
      <c r="F4271" s="2">
        <v>0</v>
      </c>
      <c r="G4271" s="2">
        <v>0</v>
      </c>
    </row>
    <row r="4272" spans="1:7" s="65" customFormat="1" x14ac:dyDescent="0.25">
      <c r="A4272" s="65">
        <v>426.89999999999202</v>
      </c>
      <c r="B4272" s="2">
        <v>0</v>
      </c>
      <c r="C4272" s="2">
        <v>0</v>
      </c>
      <c r="D4272" s="2">
        <v>0</v>
      </c>
      <c r="E4272" s="2">
        <v>0</v>
      </c>
      <c r="F4272" s="2">
        <v>0</v>
      </c>
      <c r="G4272" s="2">
        <v>0</v>
      </c>
    </row>
    <row r="4273" spans="1:7" s="65" customFormat="1" x14ac:dyDescent="0.25">
      <c r="A4273" s="65">
        <v>426.99999999999199</v>
      </c>
      <c r="B4273" s="2">
        <v>0</v>
      </c>
      <c r="C4273" s="2">
        <v>0</v>
      </c>
      <c r="D4273" s="2">
        <v>0</v>
      </c>
      <c r="E4273" s="2">
        <v>0</v>
      </c>
      <c r="F4273" s="2">
        <v>0</v>
      </c>
      <c r="G4273" s="2">
        <v>0</v>
      </c>
    </row>
    <row r="4274" spans="1:7" s="65" customFormat="1" x14ac:dyDescent="0.25">
      <c r="A4274" s="65">
        <v>427.09999999999201</v>
      </c>
      <c r="B4274" s="2">
        <v>0</v>
      </c>
      <c r="C4274" s="2">
        <v>0</v>
      </c>
      <c r="D4274" s="2">
        <v>0</v>
      </c>
      <c r="E4274" s="2">
        <v>0</v>
      </c>
      <c r="F4274" s="2">
        <v>0</v>
      </c>
      <c r="G4274" s="2">
        <v>0</v>
      </c>
    </row>
    <row r="4275" spans="1:7" s="65" customFormat="1" x14ac:dyDescent="0.25">
      <c r="A4275" s="65">
        <v>427.19999999999197</v>
      </c>
      <c r="B4275" s="2">
        <v>0</v>
      </c>
      <c r="C4275" s="2">
        <v>0</v>
      </c>
      <c r="D4275" s="2">
        <v>0</v>
      </c>
      <c r="E4275" s="2">
        <v>0</v>
      </c>
      <c r="F4275" s="2">
        <v>0</v>
      </c>
      <c r="G4275" s="2">
        <v>0</v>
      </c>
    </row>
    <row r="4276" spans="1:7" s="65" customFormat="1" x14ac:dyDescent="0.25">
      <c r="A4276" s="65">
        <v>427.299999999992</v>
      </c>
      <c r="B4276" s="2">
        <v>0</v>
      </c>
      <c r="C4276" s="2">
        <v>0</v>
      </c>
      <c r="D4276" s="2">
        <v>0</v>
      </c>
      <c r="E4276" s="2">
        <v>0</v>
      </c>
      <c r="F4276" s="2">
        <v>0</v>
      </c>
      <c r="G4276" s="2">
        <v>0</v>
      </c>
    </row>
    <row r="4277" spans="1:7" s="65" customFormat="1" x14ac:dyDescent="0.25">
      <c r="A4277" s="65">
        <v>427.39999999999202</v>
      </c>
      <c r="B4277" s="2">
        <v>0</v>
      </c>
      <c r="C4277" s="2">
        <v>0</v>
      </c>
      <c r="D4277" s="2">
        <v>0</v>
      </c>
      <c r="E4277" s="2">
        <v>0</v>
      </c>
      <c r="F4277" s="2">
        <v>0</v>
      </c>
      <c r="G4277" s="2">
        <v>0</v>
      </c>
    </row>
    <row r="4278" spans="1:7" s="65" customFormat="1" x14ac:dyDescent="0.25">
      <c r="A4278" s="65">
        <v>427.49999999999199</v>
      </c>
      <c r="B4278" s="2">
        <v>0</v>
      </c>
      <c r="C4278" s="2">
        <v>0</v>
      </c>
      <c r="D4278" s="2">
        <v>0</v>
      </c>
      <c r="E4278" s="2">
        <v>0</v>
      </c>
      <c r="F4278" s="2">
        <v>0</v>
      </c>
      <c r="G4278" s="2">
        <v>0</v>
      </c>
    </row>
    <row r="4279" spans="1:7" s="65" customFormat="1" x14ac:dyDescent="0.25">
      <c r="A4279" s="65">
        <v>427.59999999999201</v>
      </c>
      <c r="B4279" s="2">
        <v>0</v>
      </c>
      <c r="C4279" s="2">
        <v>0</v>
      </c>
      <c r="D4279" s="2">
        <v>0</v>
      </c>
      <c r="E4279" s="2">
        <v>0</v>
      </c>
      <c r="F4279" s="2">
        <v>0</v>
      </c>
      <c r="G4279" s="2">
        <v>0</v>
      </c>
    </row>
    <row r="4280" spans="1:7" s="65" customFormat="1" x14ac:dyDescent="0.25">
      <c r="A4280" s="65">
        <v>427.69999999999197</v>
      </c>
      <c r="B4280" s="2">
        <v>0</v>
      </c>
      <c r="C4280" s="2">
        <v>0</v>
      </c>
      <c r="D4280" s="2">
        <v>0</v>
      </c>
      <c r="E4280" s="2">
        <v>0</v>
      </c>
      <c r="F4280" s="2">
        <v>0</v>
      </c>
      <c r="G4280" s="2">
        <v>0</v>
      </c>
    </row>
    <row r="4281" spans="1:7" s="65" customFormat="1" x14ac:dyDescent="0.25">
      <c r="A4281" s="65">
        <v>427.799999999992</v>
      </c>
      <c r="B4281" s="2">
        <v>0</v>
      </c>
      <c r="C4281" s="2">
        <v>0</v>
      </c>
      <c r="D4281" s="2">
        <v>0</v>
      </c>
      <c r="E4281" s="2">
        <v>0</v>
      </c>
      <c r="F4281" s="2">
        <v>0</v>
      </c>
      <c r="G4281" s="2">
        <v>0</v>
      </c>
    </row>
    <row r="4282" spans="1:7" s="65" customFormat="1" x14ac:dyDescent="0.25">
      <c r="A4282" s="65">
        <v>427.89999999999202</v>
      </c>
      <c r="B4282" s="2">
        <v>0</v>
      </c>
      <c r="C4282" s="2">
        <v>0</v>
      </c>
      <c r="D4282" s="2">
        <v>0</v>
      </c>
      <c r="E4282" s="2">
        <v>0</v>
      </c>
      <c r="F4282" s="2">
        <v>0</v>
      </c>
      <c r="G4282" s="2">
        <v>0</v>
      </c>
    </row>
    <row r="4283" spans="1:7" s="65" customFormat="1" x14ac:dyDescent="0.25">
      <c r="A4283" s="65">
        <v>427.99999999999199</v>
      </c>
      <c r="B4283" s="2">
        <v>0</v>
      </c>
      <c r="C4283" s="2">
        <v>0</v>
      </c>
      <c r="D4283" s="2">
        <v>0</v>
      </c>
      <c r="E4283" s="2">
        <v>0</v>
      </c>
      <c r="F4283" s="2">
        <v>0</v>
      </c>
      <c r="G4283" s="2">
        <v>0</v>
      </c>
    </row>
    <row r="4284" spans="1:7" s="65" customFormat="1" x14ac:dyDescent="0.25">
      <c r="A4284" s="65">
        <v>428.09999999999098</v>
      </c>
      <c r="B4284" s="2">
        <v>0</v>
      </c>
      <c r="C4284" s="2">
        <v>0</v>
      </c>
      <c r="D4284" s="2">
        <v>0</v>
      </c>
      <c r="E4284" s="2">
        <v>0</v>
      </c>
      <c r="F4284" s="2">
        <v>0</v>
      </c>
      <c r="G4284" s="2">
        <v>0</v>
      </c>
    </row>
    <row r="4285" spans="1:7" s="65" customFormat="1" x14ac:dyDescent="0.25">
      <c r="A4285" s="65">
        <v>428.19999999999101</v>
      </c>
      <c r="B4285" s="2">
        <v>0</v>
      </c>
      <c r="C4285" s="2">
        <v>0</v>
      </c>
      <c r="D4285" s="2">
        <v>0</v>
      </c>
      <c r="E4285" s="2">
        <v>0</v>
      </c>
      <c r="F4285" s="2">
        <v>0</v>
      </c>
      <c r="G4285" s="2">
        <v>0</v>
      </c>
    </row>
    <row r="4286" spans="1:7" s="65" customFormat="1" x14ac:dyDescent="0.25">
      <c r="A4286" s="65">
        <v>428.29999999999097</v>
      </c>
      <c r="B4286" s="2">
        <v>0</v>
      </c>
      <c r="C4286" s="2">
        <v>0</v>
      </c>
      <c r="D4286" s="2">
        <v>0</v>
      </c>
      <c r="E4286" s="2">
        <v>0</v>
      </c>
      <c r="F4286" s="2">
        <v>0</v>
      </c>
      <c r="G4286" s="2">
        <v>0</v>
      </c>
    </row>
    <row r="4287" spans="1:7" s="65" customFormat="1" x14ac:dyDescent="0.25">
      <c r="A4287" s="65">
        <v>428.399999999991</v>
      </c>
      <c r="B4287" s="2">
        <v>0</v>
      </c>
      <c r="C4287" s="2">
        <v>0</v>
      </c>
      <c r="D4287" s="2">
        <v>0</v>
      </c>
      <c r="E4287" s="2">
        <v>0</v>
      </c>
      <c r="F4287" s="2">
        <v>0</v>
      </c>
      <c r="G4287" s="2">
        <v>0</v>
      </c>
    </row>
    <row r="4288" spans="1:7" s="65" customFormat="1" x14ac:dyDescent="0.25">
      <c r="A4288" s="65">
        <v>428.49999999999102</v>
      </c>
      <c r="B4288" s="2">
        <v>0</v>
      </c>
      <c r="C4288" s="2">
        <v>0</v>
      </c>
      <c r="D4288" s="2">
        <v>0</v>
      </c>
      <c r="E4288" s="2">
        <v>0</v>
      </c>
      <c r="F4288" s="2">
        <v>0</v>
      </c>
      <c r="G4288" s="2">
        <v>0</v>
      </c>
    </row>
    <row r="4289" spans="1:7" s="65" customFormat="1" x14ac:dyDescent="0.25">
      <c r="A4289" s="65">
        <v>428.59999999999098</v>
      </c>
      <c r="B4289" s="2">
        <v>0</v>
      </c>
      <c r="C4289" s="2">
        <v>0</v>
      </c>
      <c r="D4289" s="2">
        <v>0</v>
      </c>
      <c r="E4289" s="2">
        <v>0</v>
      </c>
      <c r="F4289" s="2">
        <v>0</v>
      </c>
      <c r="G4289" s="2">
        <v>0</v>
      </c>
    </row>
    <row r="4290" spans="1:7" s="65" customFormat="1" x14ac:dyDescent="0.25">
      <c r="A4290" s="65">
        <v>428.69999999999101</v>
      </c>
      <c r="B4290" s="2">
        <v>0</v>
      </c>
      <c r="C4290" s="2">
        <v>0</v>
      </c>
      <c r="D4290" s="2">
        <v>0</v>
      </c>
      <c r="E4290" s="2">
        <v>0</v>
      </c>
      <c r="F4290" s="2">
        <v>0</v>
      </c>
      <c r="G4290" s="2">
        <v>0</v>
      </c>
    </row>
    <row r="4291" spans="1:7" s="65" customFormat="1" x14ac:dyDescent="0.25">
      <c r="A4291" s="65">
        <v>428.79999999999097</v>
      </c>
      <c r="B4291" s="2">
        <v>0</v>
      </c>
      <c r="C4291" s="2">
        <v>0</v>
      </c>
      <c r="D4291" s="2">
        <v>0</v>
      </c>
      <c r="E4291" s="2">
        <v>0</v>
      </c>
      <c r="F4291" s="2">
        <v>0</v>
      </c>
      <c r="G4291" s="2">
        <v>0</v>
      </c>
    </row>
    <row r="4292" spans="1:7" s="65" customFormat="1" x14ac:dyDescent="0.25">
      <c r="A4292" s="65">
        <v>428.899999999991</v>
      </c>
      <c r="B4292" s="2">
        <v>0</v>
      </c>
      <c r="C4292" s="2">
        <v>0</v>
      </c>
      <c r="D4292" s="2">
        <v>0</v>
      </c>
      <c r="E4292" s="2">
        <v>0</v>
      </c>
      <c r="F4292" s="2">
        <v>0</v>
      </c>
      <c r="G4292" s="2">
        <v>0</v>
      </c>
    </row>
    <row r="4293" spans="1:7" s="65" customFormat="1" x14ac:dyDescent="0.25">
      <c r="A4293" s="65">
        <v>428.99999999999102</v>
      </c>
      <c r="B4293" s="2">
        <v>0</v>
      </c>
      <c r="C4293" s="2">
        <v>0</v>
      </c>
      <c r="D4293" s="2">
        <v>0</v>
      </c>
      <c r="E4293" s="2">
        <v>0</v>
      </c>
      <c r="F4293" s="2">
        <v>0</v>
      </c>
      <c r="G4293" s="2">
        <v>0</v>
      </c>
    </row>
    <row r="4294" spans="1:7" s="65" customFormat="1" x14ac:dyDescent="0.25">
      <c r="A4294" s="65">
        <v>429.09999999999098</v>
      </c>
      <c r="B4294" s="2">
        <v>0</v>
      </c>
      <c r="C4294" s="2">
        <v>0</v>
      </c>
      <c r="D4294" s="2">
        <v>0</v>
      </c>
      <c r="E4294" s="2">
        <v>0</v>
      </c>
      <c r="F4294" s="2">
        <v>0</v>
      </c>
      <c r="G4294" s="2">
        <v>0</v>
      </c>
    </row>
    <row r="4295" spans="1:7" s="65" customFormat="1" x14ac:dyDescent="0.25">
      <c r="A4295" s="65">
        <v>429.19999999999101</v>
      </c>
      <c r="B4295" s="2">
        <v>0</v>
      </c>
      <c r="C4295" s="2">
        <v>0</v>
      </c>
      <c r="D4295" s="2">
        <v>0</v>
      </c>
      <c r="E4295" s="2">
        <v>0</v>
      </c>
      <c r="F4295" s="2">
        <v>0</v>
      </c>
      <c r="G4295" s="2">
        <v>0</v>
      </c>
    </row>
    <row r="4296" spans="1:7" s="65" customFormat="1" x14ac:dyDescent="0.25">
      <c r="A4296" s="65">
        <v>429.29999999999097</v>
      </c>
      <c r="B4296" s="2">
        <v>0</v>
      </c>
      <c r="C4296" s="2">
        <v>0</v>
      </c>
      <c r="D4296" s="2">
        <v>0</v>
      </c>
      <c r="E4296" s="2">
        <v>0</v>
      </c>
      <c r="F4296" s="2">
        <v>0</v>
      </c>
      <c r="G4296" s="2">
        <v>0</v>
      </c>
    </row>
    <row r="4297" spans="1:7" s="65" customFormat="1" x14ac:dyDescent="0.25">
      <c r="A4297" s="65">
        <v>429.399999999991</v>
      </c>
      <c r="B4297" s="2">
        <v>0</v>
      </c>
      <c r="C4297" s="2">
        <v>0</v>
      </c>
      <c r="D4297" s="2">
        <v>0</v>
      </c>
      <c r="E4297" s="2">
        <v>0</v>
      </c>
      <c r="F4297" s="2">
        <v>0</v>
      </c>
      <c r="G4297" s="2">
        <v>0</v>
      </c>
    </row>
    <row r="4298" spans="1:7" s="65" customFormat="1" x14ac:dyDescent="0.25">
      <c r="A4298" s="65">
        <v>429.49999999999102</v>
      </c>
      <c r="B4298" s="2">
        <v>0</v>
      </c>
      <c r="C4298" s="2">
        <v>0</v>
      </c>
      <c r="D4298" s="2">
        <v>0</v>
      </c>
      <c r="E4298" s="2">
        <v>0</v>
      </c>
      <c r="F4298" s="2">
        <v>0</v>
      </c>
      <c r="G4298" s="2">
        <v>0</v>
      </c>
    </row>
    <row r="4299" spans="1:7" s="65" customFormat="1" x14ac:dyDescent="0.25">
      <c r="A4299" s="65">
        <v>429.59999999999098</v>
      </c>
      <c r="B4299" s="2">
        <v>0</v>
      </c>
      <c r="C4299" s="2">
        <v>0</v>
      </c>
      <c r="D4299" s="2">
        <v>0</v>
      </c>
      <c r="E4299" s="2">
        <v>0</v>
      </c>
      <c r="F4299" s="2">
        <v>0</v>
      </c>
      <c r="G4299" s="2">
        <v>0</v>
      </c>
    </row>
    <row r="4300" spans="1:7" s="65" customFormat="1" x14ac:dyDescent="0.25">
      <c r="A4300" s="65">
        <v>429.69999999999101</v>
      </c>
      <c r="B4300" s="2">
        <v>0</v>
      </c>
      <c r="C4300" s="2">
        <v>0</v>
      </c>
      <c r="D4300" s="2">
        <v>0</v>
      </c>
      <c r="E4300" s="2">
        <v>0</v>
      </c>
      <c r="F4300" s="2">
        <v>0</v>
      </c>
      <c r="G4300" s="2">
        <v>0</v>
      </c>
    </row>
    <row r="4301" spans="1:7" s="65" customFormat="1" x14ac:dyDescent="0.25">
      <c r="A4301" s="65">
        <v>429.79999999999097</v>
      </c>
      <c r="B4301" s="2">
        <v>0</v>
      </c>
      <c r="C4301" s="2">
        <v>0</v>
      </c>
      <c r="D4301" s="2">
        <v>0</v>
      </c>
      <c r="E4301" s="2">
        <v>0</v>
      </c>
      <c r="F4301" s="2">
        <v>0</v>
      </c>
      <c r="G4301" s="2">
        <v>0</v>
      </c>
    </row>
    <row r="4302" spans="1:7" s="65" customFormat="1" x14ac:dyDescent="0.25">
      <c r="A4302" s="65">
        <v>429.899999999991</v>
      </c>
      <c r="B4302" s="2">
        <v>0</v>
      </c>
      <c r="C4302" s="2">
        <v>0</v>
      </c>
      <c r="D4302" s="2">
        <v>0</v>
      </c>
      <c r="E4302" s="2">
        <v>0</v>
      </c>
      <c r="F4302" s="2">
        <v>0</v>
      </c>
      <c r="G4302" s="2">
        <v>0</v>
      </c>
    </row>
    <row r="4303" spans="1:7" s="65" customFormat="1" x14ac:dyDescent="0.25">
      <c r="A4303" s="65">
        <v>429.99999999999102</v>
      </c>
      <c r="B4303" s="2">
        <v>0</v>
      </c>
      <c r="C4303" s="2">
        <v>0</v>
      </c>
      <c r="D4303" s="2">
        <v>0</v>
      </c>
      <c r="E4303" s="2">
        <v>0</v>
      </c>
      <c r="F4303" s="2">
        <v>0</v>
      </c>
      <c r="G4303" s="2">
        <v>0</v>
      </c>
    </row>
    <row r="4304" spans="1:7" s="65" customFormat="1" x14ac:dyDescent="0.25">
      <c r="A4304" s="65">
        <v>430.09999999999098</v>
      </c>
      <c r="B4304" s="2">
        <v>0</v>
      </c>
      <c r="C4304" s="2">
        <v>0</v>
      </c>
      <c r="D4304" s="2">
        <v>0</v>
      </c>
      <c r="E4304" s="2">
        <v>0</v>
      </c>
      <c r="F4304" s="2">
        <v>0</v>
      </c>
      <c r="G4304" s="2">
        <v>0</v>
      </c>
    </row>
    <row r="4305" spans="1:7" s="65" customFormat="1" x14ac:dyDescent="0.25">
      <c r="A4305" s="65">
        <v>430.19999999999101</v>
      </c>
      <c r="B4305" s="2">
        <v>0</v>
      </c>
      <c r="C4305" s="2">
        <v>0</v>
      </c>
      <c r="D4305" s="2">
        <v>0</v>
      </c>
      <c r="E4305" s="2">
        <v>0</v>
      </c>
      <c r="F4305" s="2">
        <v>0</v>
      </c>
      <c r="G4305" s="2">
        <v>0</v>
      </c>
    </row>
    <row r="4306" spans="1:7" s="65" customFormat="1" x14ac:dyDescent="0.25">
      <c r="A4306" s="65">
        <v>430.29999999999097</v>
      </c>
      <c r="B4306" s="2">
        <v>0</v>
      </c>
      <c r="C4306" s="2">
        <v>0</v>
      </c>
      <c r="D4306" s="2">
        <v>0</v>
      </c>
      <c r="E4306" s="2">
        <v>0</v>
      </c>
      <c r="F4306" s="2">
        <v>0</v>
      </c>
      <c r="G4306" s="2">
        <v>0</v>
      </c>
    </row>
    <row r="4307" spans="1:7" s="65" customFormat="1" x14ac:dyDescent="0.25">
      <c r="A4307" s="65">
        <v>430.399999999991</v>
      </c>
      <c r="B4307" s="2">
        <v>0</v>
      </c>
      <c r="C4307" s="2">
        <v>0</v>
      </c>
      <c r="D4307" s="2">
        <v>0</v>
      </c>
      <c r="E4307" s="2">
        <v>0</v>
      </c>
      <c r="F4307" s="2">
        <v>0</v>
      </c>
      <c r="G4307" s="2">
        <v>0</v>
      </c>
    </row>
    <row r="4308" spans="1:7" s="65" customFormat="1" x14ac:dyDescent="0.25">
      <c r="A4308" s="65">
        <v>430.49999999999102</v>
      </c>
      <c r="B4308" s="2">
        <v>0</v>
      </c>
      <c r="C4308" s="2">
        <v>0</v>
      </c>
      <c r="D4308" s="2">
        <v>0</v>
      </c>
      <c r="E4308" s="2">
        <v>0</v>
      </c>
      <c r="F4308" s="2">
        <v>0</v>
      </c>
      <c r="G4308" s="2">
        <v>0</v>
      </c>
    </row>
    <row r="4309" spans="1:7" s="65" customFormat="1" x14ac:dyDescent="0.25">
      <c r="A4309" s="65">
        <v>430.59999999999098</v>
      </c>
      <c r="B4309" s="2">
        <v>0</v>
      </c>
      <c r="C4309" s="2">
        <v>0</v>
      </c>
      <c r="D4309" s="2">
        <v>0</v>
      </c>
      <c r="E4309" s="2">
        <v>0</v>
      </c>
      <c r="F4309" s="2">
        <v>0</v>
      </c>
      <c r="G4309" s="2">
        <v>0</v>
      </c>
    </row>
    <row r="4310" spans="1:7" s="65" customFormat="1" x14ac:dyDescent="0.25">
      <c r="A4310" s="65">
        <v>430.69999999998998</v>
      </c>
      <c r="B4310" s="2">
        <v>0</v>
      </c>
      <c r="C4310" s="2">
        <v>0</v>
      </c>
      <c r="D4310" s="2">
        <v>0</v>
      </c>
      <c r="E4310" s="2">
        <v>0</v>
      </c>
      <c r="F4310" s="2">
        <v>0</v>
      </c>
      <c r="G4310" s="2">
        <v>0</v>
      </c>
    </row>
    <row r="4311" spans="1:7" s="65" customFormat="1" x14ac:dyDescent="0.25">
      <c r="A4311" s="65">
        <v>430.79999999999097</v>
      </c>
      <c r="B4311" s="2">
        <v>0</v>
      </c>
      <c r="C4311" s="2">
        <v>0</v>
      </c>
      <c r="D4311" s="2">
        <v>0</v>
      </c>
      <c r="E4311" s="2">
        <v>0</v>
      </c>
      <c r="F4311" s="2">
        <v>0</v>
      </c>
      <c r="G4311" s="2">
        <v>0</v>
      </c>
    </row>
    <row r="4312" spans="1:7" s="65" customFormat="1" x14ac:dyDescent="0.25">
      <c r="A4312" s="65">
        <v>430.899999999991</v>
      </c>
      <c r="B4312" s="2">
        <v>0</v>
      </c>
      <c r="C4312" s="2">
        <v>0</v>
      </c>
      <c r="D4312" s="2">
        <v>0</v>
      </c>
      <c r="E4312" s="2">
        <v>0</v>
      </c>
      <c r="F4312" s="2">
        <v>0</v>
      </c>
      <c r="G4312" s="2">
        <v>0</v>
      </c>
    </row>
    <row r="4313" spans="1:7" s="65" customFormat="1" x14ac:dyDescent="0.25">
      <c r="A4313" s="65">
        <v>430.99999999999</v>
      </c>
      <c r="B4313" s="2">
        <v>0</v>
      </c>
      <c r="C4313" s="2">
        <v>0</v>
      </c>
      <c r="D4313" s="2">
        <v>0</v>
      </c>
      <c r="E4313" s="2">
        <v>0</v>
      </c>
      <c r="F4313" s="2">
        <v>0</v>
      </c>
      <c r="G4313" s="2">
        <v>0</v>
      </c>
    </row>
    <row r="4314" spans="1:7" s="65" customFormat="1" x14ac:dyDescent="0.25">
      <c r="A4314" s="65">
        <v>431.09999999999002</v>
      </c>
      <c r="B4314" s="2">
        <v>0</v>
      </c>
      <c r="C4314" s="2">
        <v>0</v>
      </c>
      <c r="D4314" s="2">
        <v>0</v>
      </c>
      <c r="E4314" s="2">
        <v>0</v>
      </c>
      <c r="F4314" s="2">
        <v>0</v>
      </c>
      <c r="G4314" s="2">
        <v>0</v>
      </c>
    </row>
    <row r="4315" spans="1:7" s="65" customFormat="1" x14ac:dyDescent="0.25">
      <c r="A4315" s="65">
        <v>431.19999999998998</v>
      </c>
      <c r="B4315" s="2">
        <v>0</v>
      </c>
      <c r="C4315" s="2">
        <v>0</v>
      </c>
      <c r="D4315" s="2">
        <v>0</v>
      </c>
      <c r="E4315" s="2">
        <v>0</v>
      </c>
      <c r="F4315" s="2">
        <v>0</v>
      </c>
      <c r="G4315" s="2">
        <v>0</v>
      </c>
    </row>
    <row r="4316" spans="1:7" s="65" customFormat="1" x14ac:dyDescent="0.25">
      <c r="A4316" s="65">
        <v>431.29999999999001</v>
      </c>
      <c r="B4316" s="2">
        <v>0</v>
      </c>
      <c r="C4316" s="2">
        <v>0</v>
      </c>
      <c r="D4316" s="2">
        <v>0</v>
      </c>
      <c r="E4316" s="2">
        <v>0</v>
      </c>
      <c r="F4316" s="2">
        <v>0</v>
      </c>
      <c r="G4316" s="2">
        <v>0</v>
      </c>
    </row>
    <row r="4317" spans="1:7" s="65" customFormat="1" x14ac:dyDescent="0.25">
      <c r="A4317" s="65">
        <v>431.39999999998997</v>
      </c>
      <c r="B4317" s="2">
        <v>0</v>
      </c>
      <c r="C4317" s="2">
        <v>0</v>
      </c>
      <c r="D4317" s="2">
        <v>0</v>
      </c>
      <c r="E4317" s="2">
        <v>0</v>
      </c>
      <c r="F4317" s="2">
        <v>0</v>
      </c>
      <c r="G4317" s="2">
        <v>0</v>
      </c>
    </row>
    <row r="4318" spans="1:7" s="65" customFormat="1" x14ac:dyDescent="0.25">
      <c r="A4318" s="65">
        <v>431.49999999999</v>
      </c>
      <c r="B4318" s="2">
        <v>0</v>
      </c>
      <c r="C4318" s="2">
        <v>0</v>
      </c>
      <c r="D4318" s="2">
        <v>0</v>
      </c>
      <c r="E4318" s="2">
        <v>0</v>
      </c>
      <c r="F4318" s="2">
        <v>0</v>
      </c>
      <c r="G4318" s="2">
        <v>0</v>
      </c>
    </row>
    <row r="4319" spans="1:7" s="65" customFormat="1" x14ac:dyDescent="0.25">
      <c r="A4319" s="65">
        <v>431.59999999999002</v>
      </c>
      <c r="B4319" s="2">
        <v>0</v>
      </c>
      <c r="C4319" s="2">
        <v>0</v>
      </c>
      <c r="D4319" s="2">
        <v>0</v>
      </c>
      <c r="E4319" s="2">
        <v>0</v>
      </c>
      <c r="F4319" s="2">
        <v>0</v>
      </c>
      <c r="G4319" s="2">
        <v>0</v>
      </c>
    </row>
    <row r="4320" spans="1:7" s="65" customFormat="1" x14ac:dyDescent="0.25">
      <c r="A4320" s="65">
        <v>431.69999999998998</v>
      </c>
      <c r="B4320" s="2">
        <v>0</v>
      </c>
      <c r="C4320" s="2">
        <v>0</v>
      </c>
      <c r="D4320" s="2">
        <v>0</v>
      </c>
      <c r="E4320" s="2">
        <v>0</v>
      </c>
      <c r="F4320" s="2">
        <v>0</v>
      </c>
      <c r="G4320" s="2">
        <v>0</v>
      </c>
    </row>
    <row r="4321" spans="1:7" s="65" customFormat="1" x14ac:dyDescent="0.25">
      <c r="A4321" s="65">
        <v>431.79999999999001</v>
      </c>
      <c r="B4321" s="2">
        <v>0</v>
      </c>
      <c r="C4321" s="2">
        <v>0</v>
      </c>
      <c r="D4321" s="2">
        <v>0</v>
      </c>
      <c r="E4321" s="2">
        <v>0</v>
      </c>
      <c r="F4321" s="2">
        <v>0</v>
      </c>
      <c r="G4321" s="2">
        <v>0</v>
      </c>
    </row>
    <row r="4322" spans="1:7" s="65" customFormat="1" x14ac:dyDescent="0.25">
      <c r="A4322" s="65">
        <v>431.89999999998997</v>
      </c>
      <c r="B4322" s="2">
        <v>0</v>
      </c>
      <c r="C4322" s="2">
        <v>0</v>
      </c>
      <c r="D4322" s="2">
        <v>0</v>
      </c>
      <c r="E4322" s="2">
        <v>0</v>
      </c>
      <c r="F4322" s="2">
        <v>0</v>
      </c>
      <c r="G4322" s="2">
        <v>0</v>
      </c>
    </row>
    <row r="4323" spans="1:7" s="65" customFormat="1" x14ac:dyDescent="0.25">
      <c r="A4323" s="65">
        <v>431.99999999999</v>
      </c>
      <c r="B4323" s="2">
        <v>0</v>
      </c>
      <c r="C4323" s="2">
        <v>0</v>
      </c>
      <c r="D4323" s="2">
        <v>0</v>
      </c>
      <c r="E4323" s="2">
        <v>0</v>
      </c>
      <c r="F4323" s="2">
        <v>0</v>
      </c>
      <c r="G4323" s="2">
        <v>0</v>
      </c>
    </row>
    <row r="4324" spans="1:7" s="65" customFormat="1" x14ac:dyDescent="0.25">
      <c r="A4324" s="65">
        <v>432.09999999999002</v>
      </c>
      <c r="B4324" s="2">
        <v>0</v>
      </c>
      <c r="C4324" s="2">
        <v>0</v>
      </c>
      <c r="D4324" s="2">
        <v>0</v>
      </c>
      <c r="E4324" s="2">
        <v>0</v>
      </c>
      <c r="F4324" s="2">
        <v>0</v>
      </c>
      <c r="G4324" s="2">
        <v>0</v>
      </c>
    </row>
    <row r="4325" spans="1:7" s="65" customFormat="1" x14ac:dyDescent="0.25">
      <c r="A4325" s="65">
        <v>432.19999999998998</v>
      </c>
      <c r="B4325" s="2">
        <v>0</v>
      </c>
      <c r="C4325" s="2">
        <v>0</v>
      </c>
      <c r="D4325" s="2">
        <v>0</v>
      </c>
      <c r="E4325" s="2">
        <v>0</v>
      </c>
      <c r="F4325" s="2">
        <v>0</v>
      </c>
      <c r="G4325" s="2">
        <v>0</v>
      </c>
    </row>
    <row r="4326" spans="1:7" s="65" customFormat="1" x14ac:dyDescent="0.25">
      <c r="A4326" s="65">
        <v>432.29999999999001</v>
      </c>
      <c r="B4326" s="2">
        <v>0</v>
      </c>
      <c r="C4326" s="2">
        <v>0</v>
      </c>
      <c r="D4326" s="2">
        <v>0</v>
      </c>
      <c r="E4326" s="2">
        <v>0</v>
      </c>
      <c r="F4326" s="2">
        <v>0</v>
      </c>
      <c r="G4326" s="2">
        <v>0</v>
      </c>
    </row>
    <row r="4327" spans="1:7" s="65" customFormat="1" x14ac:dyDescent="0.25">
      <c r="A4327" s="65">
        <v>432.39999999998997</v>
      </c>
      <c r="B4327" s="2">
        <v>0</v>
      </c>
      <c r="C4327" s="2">
        <v>0</v>
      </c>
      <c r="D4327" s="2">
        <v>0</v>
      </c>
      <c r="E4327" s="2">
        <v>0</v>
      </c>
      <c r="F4327" s="2">
        <v>0</v>
      </c>
      <c r="G4327" s="2">
        <v>0</v>
      </c>
    </row>
    <row r="4328" spans="1:7" s="65" customFormat="1" x14ac:dyDescent="0.25">
      <c r="A4328" s="65">
        <v>432.49999999999</v>
      </c>
      <c r="B4328" s="2">
        <v>0</v>
      </c>
      <c r="C4328" s="2">
        <v>0</v>
      </c>
      <c r="D4328" s="2">
        <v>0</v>
      </c>
      <c r="E4328" s="2">
        <v>0</v>
      </c>
      <c r="F4328" s="2">
        <v>0</v>
      </c>
      <c r="G4328" s="2">
        <v>0</v>
      </c>
    </row>
    <row r="4329" spans="1:7" s="65" customFormat="1" x14ac:dyDescent="0.25">
      <c r="A4329" s="65">
        <v>432.59999999999002</v>
      </c>
      <c r="B4329" s="2">
        <v>0</v>
      </c>
      <c r="C4329" s="2">
        <v>0</v>
      </c>
      <c r="D4329" s="2">
        <v>0</v>
      </c>
      <c r="E4329" s="2">
        <v>0</v>
      </c>
      <c r="F4329" s="2">
        <v>0</v>
      </c>
      <c r="G4329" s="2">
        <v>0</v>
      </c>
    </row>
    <row r="4330" spans="1:7" s="65" customFormat="1" x14ac:dyDescent="0.25">
      <c r="A4330" s="65">
        <v>432.69999999998998</v>
      </c>
      <c r="B4330" s="2">
        <v>0</v>
      </c>
      <c r="C4330" s="2">
        <v>0</v>
      </c>
      <c r="D4330" s="2">
        <v>0</v>
      </c>
      <c r="E4330" s="2">
        <v>0</v>
      </c>
      <c r="F4330" s="2">
        <v>0</v>
      </c>
      <c r="G4330" s="2">
        <v>0</v>
      </c>
    </row>
    <row r="4331" spans="1:7" s="65" customFormat="1" x14ac:dyDescent="0.25">
      <c r="A4331" s="65">
        <v>432.79999999999001</v>
      </c>
      <c r="B4331" s="2">
        <v>0</v>
      </c>
      <c r="C4331" s="2">
        <v>0</v>
      </c>
      <c r="D4331" s="2">
        <v>0</v>
      </c>
      <c r="E4331" s="2">
        <v>0</v>
      </c>
      <c r="F4331" s="2">
        <v>0</v>
      </c>
      <c r="G4331" s="2">
        <v>0</v>
      </c>
    </row>
    <row r="4332" spans="1:7" s="65" customFormat="1" x14ac:dyDescent="0.25">
      <c r="A4332" s="65">
        <v>432.89999999998997</v>
      </c>
      <c r="B4332" s="2">
        <v>0</v>
      </c>
      <c r="C4332" s="2">
        <v>0</v>
      </c>
      <c r="D4332" s="2">
        <v>0</v>
      </c>
      <c r="E4332" s="2">
        <v>0</v>
      </c>
      <c r="F4332" s="2">
        <v>0</v>
      </c>
      <c r="G4332" s="2">
        <v>0</v>
      </c>
    </row>
    <row r="4333" spans="1:7" s="65" customFormat="1" x14ac:dyDescent="0.25">
      <c r="A4333" s="65">
        <v>432.99999999999</v>
      </c>
      <c r="B4333" s="2">
        <v>0</v>
      </c>
      <c r="C4333" s="2">
        <v>0</v>
      </c>
      <c r="D4333" s="2">
        <v>0</v>
      </c>
      <c r="E4333" s="2">
        <v>0</v>
      </c>
      <c r="F4333" s="2">
        <v>0</v>
      </c>
      <c r="G4333" s="2">
        <v>0</v>
      </c>
    </row>
    <row r="4334" spans="1:7" s="65" customFormat="1" x14ac:dyDescent="0.25">
      <c r="A4334" s="65">
        <v>433.09999999999002</v>
      </c>
      <c r="B4334" s="2">
        <v>0</v>
      </c>
      <c r="C4334" s="2">
        <v>0</v>
      </c>
      <c r="D4334" s="2">
        <v>0</v>
      </c>
      <c r="E4334" s="2">
        <v>0</v>
      </c>
      <c r="F4334" s="2">
        <v>0</v>
      </c>
      <c r="G4334" s="2">
        <v>0</v>
      </c>
    </row>
    <row r="4335" spans="1:7" s="65" customFormat="1" x14ac:dyDescent="0.25">
      <c r="A4335" s="65">
        <v>433.19999999998998</v>
      </c>
      <c r="B4335" s="2">
        <v>0</v>
      </c>
      <c r="C4335" s="2">
        <v>0</v>
      </c>
      <c r="D4335" s="2">
        <v>0</v>
      </c>
      <c r="E4335" s="2">
        <v>0</v>
      </c>
      <c r="F4335" s="2">
        <v>0</v>
      </c>
      <c r="G4335" s="2">
        <v>0</v>
      </c>
    </row>
    <row r="4336" spans="1:7" s="65" customFormat="1" x14ac:dyDescent="0.25">
      <c r="A4336" s="65">
        <v>433.29999999999001</v>
      </c>
      <c r="B4336" s="2">
        <v>0</v>
      </c>
      <c r="C4336" s="2">
        <v>0</v>
      </c>
      <c r="D4336" s="2">
        <v>0</v>
      </c>
      <c r="E4336" s="2">
        <v>0</v>
      </c>
      <c r="F4336" s="2">
        <v>0</v>
      </c>
      <c r="G4336" s="2">
        <v>0</v>
      </c>
    </row>
    <row r="4337" spans="1:7" s="65" customFormat="1" x14ac:dyDescent="0.25">
      <c r="A4337" s="65">
        <v>433.39999999998997</v>
      </c>
      <c r="B4337" s="2">
        <v>0</v>
      </c>
      <c r="C4337" s="2">
        <v>0</v>
      </c>
      <c r="D4337" s="2">
        <v>0</v>
      </c>
      <c r="E4337" s="2">
        <v>0</v>
      </c>
      <c r="F4337" s="2">
        <v>0</v>
      </c>
      <c r="G4337" s="2">
        <v>0</v>
      </c>
    </row>
    <row r="4338" spans="1:7" s="65" customFormat="1" x14ac:dyDescent="0.25">
      <c r="A4338" s="65">
        <v>433.49999999999</v>
      </c>
      <c r="B4338" s="2">
        <v>0</v>
      </c>
      <c r="C4338" s="2">
        <v>0</v>
      </c>
      <c r="D4338" s="2">
        <v>0</v>
      </c>
      <c r="E4338" s="2">
        <v>0</v>
      </c>
      <c r="F4338" s="2">
        <v>0</v>
      </c>
      <c r="G4338" s="2">
        <v>0</v>
      </c>
    </row>
    <row r="4339" spans="1:7" s="65" customFormat="1" x14ac:dyDescent="0.25">
      <c r="A4339" s="65">
        <v>433.59999999999002</v>
      </c>
      <c r="B4339" s="2">
        <v>0</v>
      </c>
      <c r="C4339" s="2">
        <v>0</v>
      </c>
      <c r="D4339" s="2">
        <v>0</v>
      </c>
      <c r="E4339" s="2">
        <v>0</v>
      </c>
      <c r="F4339" s="2">
        <v>0</v>
      </c>
      <c r="G4339" s="2">
        <v>0</v>
      </c>
    </row>
    <row r="4340" spans="1:7" s="65" customFormat="1" x14ac:dyDescent="0.25">
      <c r="A4340" s="65">
        <v>433.69999999998998</v>
      </c>
      <c r="B4340" s="2">
        <v>0</v>
      </c>
      <c r="C4340" s="2">
        <v>0</v>
      </c>
      <c r="D4340" s="2">
        <v>0</v>
      </c>
      <c r="E4340" s="2">
        <v>0</v>
      </c>
      <c r="F4340" s="2">
        <v>0</v>
      </c>
      <c r="G4340" s="2">
        <v>0</v>
      </c>
    </row>
    <row r="4341" spans="1:7" s="65" customFormat="1" x14ac:dyDescent="0.25">
      <c r="A4341" s="65">
        <v>433.79999999998898</v>
      </c>
      <c r="B4341" s="2">
        <v>0</v>
      </c>
      <c r="C4341" s="2">
        <v>0</v>
      </c>
      <c r="D4341" s="2">
        <v>0</v>
      </c>
      <c r="E4341" s="2">
        <v>0</v>
      </c>
      <c r="F4341" s="2">
        <v>0</v>
      </c>
      <c r="G4341" s="2">
        <v>0</v>
      </c>
    </row>
    <row r="4342" spans="1:7" s="65" customFormat="1" x14ac:dyDescent="0.25">
      <c r="A4342" s="65">
        <v>433.89999999998901</v>
      </c>
      <c r="B4342" s="2">
        <v>0</v>
      </c>
      <c r="C4342" s="2">
        <v>0</v>
      </c>
      <c r="D4342" s="2">
        <v>0</v>
      </c>
      <c r="E4342" s="2">
        <v>0</v>
      </c>
      <c r="F4342" s="2">
        <v>0</v>
      </c>
      <c r="G4342" s="2">
        <v>0</v>
      </c>
    </row>
    <row r="4343" spans="1:7" s="65" customFormat="1" x14ac:dyDescent="0.25">
      <c r="A4343" s="65">
        <v>433.99999999998897</v>
      </c>
      <c r="B4343" s="2">
        <v>0</v>
      </c>
      <c r="C4343" s="2">
        <v>0</v>
      </c>
      <c r="D4343" s="2">
        <v>0</v>
      </c>
      <c r="E4343" s="2">
        <v>0</v>
      </c>
      <c r="F4343" s="2">
        <v>0</v>
      </c>
      <c r="G4343" s="2">
        <v>0</v>
      </c>
    </row>
    <row r="4344" spans="1:7" s="65" customFormat="1" x14ac:dyDescent="0.25">
      <c r="A4344" s="65">
        <v>434.099999999989</v>
      </c>
      <c r="B4344" s="2">
        <v>0</v>
      </c>
      <c r="C4344" s="2">
        <v>0</v>
      </c>
      <c r="D4344" s="2">
        <v>0</v>
      </c>
      <c r="E4344" s="2">
        <v>0</v>
      </c>
      <c r="F4344" s="2">
        <v>0</v>
      </c>
      <c r="G4344" s="2">
        <v>0</v>
      </c>
    </row>
    <row r="4345" spans="1:7" s="65" customFormat="1" x14ac:dyDescent="0.25">
      <c r="A4345" s="65">
        <v>434.19999999998902</v>
      </c>
      <c r="B4345" s="2">
        <v>0</v>
      </c>
      <c r="C4345" s="2">
        <v>0</v>
      </c>
      <c r="D4345" s="2">
        <v>0</v>
      </c>
      <c r="E4345" s="2">
        <v>0</v>
      </c>
      <c r="F4345" s="2">
        <v>0</v>
      </c>
      <c r="G4345" s="2">
        <v>0</v>
      </c>
    </row>
    <row r="4346" spans="1:7" s="65" customFormat="1" x14ac:dyDescent="0.25">
      <c r="A4346" s="65">
        <v>434.29999999998898</v>
      </c>
      <c r="B4346" s="2">
        <v>0</v>
      </c>
      <c r="C4346" s="2">
        <v>0</v>
      </c>
      <c r="D4346" s="2">
        <v>0</v>
      </c>
      <c r="E4346" s="2">
        <v>0</v>
      </c>
      <c r="F4346" s="2">
        <v>0</v>
      </c>
      <c r="G4346" s="2">
        <v>0</v>
      </c>
    </row>
    <row r="4347" spans="1:7" s="65" customFormat="1" x14ac:dyDescent="0.25">
      <c r="A4347" s="65">
        <v>434.39999999998901</v>
      </c>
      <c r="B4347" s="2">
        <v>0</v>
      </c>
      <c r="C4347" s="2">
        <v>0</v>
      </c>
      <c r="D4347" s="2">
        <v>0</v>
      </c>
      <c r="E4347" s="2">
        <v>0</v>
      </c>
      <c r="F4347" s="2">
        <v>0</v>
      </c>
      <c r="G4347" s="2">
        <v>0</v>
      </c>
    </row>
    <row r="4348" spans="1:7" s="65" customFormat="1" x14ac:dyDescent="0.25">
      <c r="A4348" s="65">
        <v>434.49999999998897</v>
      </c>
      <c r="B4348" s="2">
        <v>0</v>
      </c>
      <c r="C4348" s="2">
        <v>0</v>
      </c>
      <c r="D4348" s="2">
        <v>0</v>
      </c>
      <c r="E4348" s="2">
        <v>0</v>
      </c>
      <c r="F4348" s="2">
        <v>0</v>
      </c>
      <c r="G4348" s="2">
        <v>0</v>
      </c>
    </row>
    <row r="4349" spans="1:7" s="65" customFormat="1" x14ac:dyDescent="0.25">
      <c r="A4349" s="65">
        <v>434.599999999989</v>
      </c>
      <c r="B4349" s="2">
        <v>0</v>
      </c>
      <c r="C4349" s="2">
        <v>0</v>
      </c>
      <c r="D4349" s="2">
        <v>0</v>
      </c>
      <c r="E4349" s="2">
        <v>0</v>
      </c>
      <c r="F4349" s="2">
        <v>0</v>
      </c>
      <c r="G4349" s="2">
        <v>0</v>
      </c>
    </row>
    <row r="4350" spans="1:7" s="65" customFormat="1" x14ac:dyDescent="0.25">
      <c r="A4350" s="65">
        <v>434.69999999998902</v>
      </c>
      <c r="B4350" s="2">
        <v>0</v>
      </c>
      <c r="C4350" s="2">
        <v>0</v>
      </c>
      <c r="D4350" s="2">
        <v>0</v>
      </c>
      <c r="E4350" s="2">
        <v>0</v>
      </c>
      <c r="F4350" s="2">
        <v>0</v>
      </c>
      <c r="G4350" s="2">
        <v>0</v>
      </c>
    </row>
    <row r="4351" spans="1:7" s="65" customFormat="1" x14ac:dyDescent="0.25">
      <c r="A4351" s="65">
        <v>434.79999999998898</v>
      </c>
      <c r="B4351" s="2">
        <v>0</v>
      </c>
      <c r="C4351" s="2">
        <v>0</v>
      </c>
      <c r="D4351" s="2">
        <v>0</v>
      </c>
      <c r="E4351" s="2">
        <v>0</v>
      </c>
      <c r="F4351" s="2">
        <v>0</v>
      </c>
      <c r="G4351" s="2">
        <v>0</v>
      </c>
    </row>
    <row r="4352" spans="1:7" s="65" customFormat="1" x14ac:dyDescent="0.25">
      <c r="A4352" s="65">
        <v>434.89999999998901</v>
      </c>
      <c r="B4352" s="2">
        <v>0</v>
      </c>
      <c r="C4352" s="2">
        <v>0</v>
      </c>
      <c r="D4352" s="2">
        <v>0</v>
      </c>
      <c r="E4352" s="2">
        <v>0</v>
      </c>
      <c r="F4352" s="2">
        <v>0</v>
      </c>
      <c r="G4352" s="2">
        <v>0</v>
      </c>
    </row>
    <row r="4353" spans="1:7" s="65" customFormat="1" x14ac:dyDescent="0.25">
      <c r="A4353" s="65">
        <v>434.99999999998897</v>
      </c>
      <c r="B4353" s="2">
        <v>0</v>
      </c>
      <c r="C4353" s="2">
        <v>0</v>
      </c>
      <c r="D4353" s="2">
        <v>0</v>
      </c>
      <c r="E4353" s="2">
        <v>0</v>
      </c>
      <c r="F4353" s="2">
        <v>0</v>
      </c>
      <c r="G4353" s="2">
        <v>0</v>
      </c>
    </row>
    <row r="4354" spans="1:7" s="65" customFormat="1" x14ac:dyDescent="0.25">
      <c r="A4354" s="65">
        <v>435.099999999989</v>
      </c>
      <c r="B4354" s="2">
        <v>0</v>
      </c>
      <c r="C4354" s="2">
        <v>0</v>
      </c>
      <c r="D4354" s="2">
        <v>0</v>
      </c>
      <c r="E4354" s="2">
        <v>0</v>
      </c>
      <c r="F4354" s="2">
        <v>0</v>
      </c>
      <c r="G4354" s="2">
        <v>0</v>
      </c>
    </row>
    <row r="4355" spans="1:7" s="65" customFormat="1" x14ac:dyDescent="0.25">
      <c r="A4355" s="65">
        <v>435.19999999998902</v>
      </c>
      <c r="B4355" s="2">
        <v>0</v>
      </c>
      <c r="C4355" s="2">
        <v>0</v>
      </c>
      <c r="D4355" s="2">
        <v>0</v>
      </c>
      <c r="E4355" s="2">
        <v>0</v>
      </c>
      <c r="F4355" s="2">
        <v>0</v>
      </c>
      <c r="G4355" s="2">
        <v>0</v>
      </c>
    </row>
    <row r="4356" spans="1:7" s="65" customFormat="1" x14ac:dyDescent="0.25">
      <c r="A4356" s="65">
        <v>435.29999999998898</v>
      </c>
      <c r="B4356" s="2">
        <v>0</v>
      </c>
      <c r="C4356" s="2">
        <v>0</v>
      </c>
      <c r="D4356" s="2">
        <v>0</v>
      </c>
      <c r="E4356" s="2">
        <v>0</v>
      </c>
      <c r="F4356" s="2">
        <v>0</v>
      </c>
      <c r="G4356" s="2">
        <v>0</v>
      </c>
    </row>
    <row r="4357" spans="1:7" s="65" customFormat="1" x14ac:dyDescent="0.25">
      <c r="A4357" s="65">
        <v>435.39999999998901</v>
      </c>
      <c r="B4357" s="2">
        <v>0</v>
      </c>
      <c r="C4357" s="2">
        <v>0</v>
      </c>
      <c r="D4357" s="2">
        <v>0</v>
      </c>
      <c r="E4357" s="2">
        <v>0</v>
      </c>
      <c r="F4357" s="2">
        <v>0</v>
      </c>
      <c r="G4357" s="2">
        <v>0</v>
      </c>
    </row>
    <row r="4358" spans="1:7" s="65" customFormat="1" x14ac:dyDescent="0.25">
      <c r="A4358" s="65">
        <v>435.49999999998897</v>
      </c>
      <c r="B4358" s="2">
        <v>0</v>
      </c>
      <c r="C4358" s="2">
        <v>0</v>
      </c>
      <c r="D4358" s="2">
        <v>0</v>
      </c>
      <c r="E4358" s="2">
        <v>0</v>
      </c>
      <c r="F4358" s="2">
        <v>0</v>
      </c>
      <c r="G4358" s="2">
        <v>0</v>
      </c>
    </row>
    <row r="4359" spans="1:7" s="65" customFormat="1" x14ac:dyDescent="0.25">
      <c r="A4359" s="65">
        <v>435.599999999989</v>
      </c>
      <c r="B4359" s="2">
        <v>0</v>
      </c>
      <c r="C4359" s="2">
        <v>0</v>
      </c>
      <c r="D4359" s="2">
        <v>0</v>
      </c>
      <c r="E4359" s="2">
        <v>0</v>
      </c>
      <c r="F4359" s="2">
        <v>0</v>
      </c>
      <c r="G4359" s="2">
        <v>0</v>
      </c>
    </row>
    <row r="4360" spans="1:7" s="65" customFormat="1" x14ac:dyDescent="0.25">
      <c r="A4360" s="65">
        <v>435.69999999998902</v>
      </c>
      <c r="B4360" s="2">
        <v>0</v>
      </c>
      <c r="C4360" s="2">
        <v>0</v>
      </c>
      <c r="D4360" s="2">
        <v>0</v>
      </c>
      <c r="E4360" s="2">
        <v>0</v>
      </c>
      <c r="F4360" s="2">
        <v>0</v>
      </c>
      <c r="G4360" s="2">
        <v>0</v>
      </c>
    </row>
    <row r="4361" spans="1:7" s="65" customFormat="1" x14ac:dyDescent="0.25">
      <c r="A4361" s="65">
        <v>435.79999999998898</v>
      </c>
      <c r="B4361" s="2">
        <v>0</v>
      </c>
      <c r="C4361" s="2">
        <v>0</v>
      </c>
      <c r="D4361" s="2">
        <v>0</v>
      </c>
      <c r="E4361" s="2">
        <v>0</v>
      </c>
      <c r="F4361" s="2">
        <v>0</v>
      </c>
      <c r="G4361" s="2">
        <v>0</v>
      </c>
    </row>
    <row r="4362" spans="1:7" s="65" customFormat="1" x14ac:dyDescent="0.25">
      <c r="A4362" s="65">
        <v>435.89999999998901</v>
      </c>
      <c r="B4362" s="2">
        <v>0</v>
      </c>
      <c r="C4362" s="2">
        <v>0</v>
      </c>
      <c r="D4362" s="2">
        <v>0</v>
      </c>
      <c r="E4362" s="2">
        <v>0</v>
      </c>
      <c r="F4362" s="2">
        <v>0</v>
      </c>
      <c r="G4362" s="2">
        <v>0</v>
      </c>
    </row>
    <row r="4363" spans="1:7" s="65" customFormat="1" x14ac:dyDescent="0.25">
      <c r="A4363" s="65">
        <v>435.99999999998897</v>
      </c>
      <c r="B4363" s="2">
        <v>0</v>
      </c>
      <c r="C4363" s="2">
        <v>0</v>
      </c>
      <c r="D4363" s="2">
        <v>0</v>
      </c>
      <c r="E4363" s="2">
        <v>0</v>
      </c>
      <c r="F4363" s="2">
        <v>0</v>
      </c>
      <c r="G4363" s="2">
        <v>0</v>
      </c>
    </row>
    <row r="4364" spans="1:7" s="65" customFormat="1" x14ac:dyDescent="0.25">
      <c r="A4364" s="65">
        <v>436.099999999989</v>
      </c>
      <c r="B4364" s="2">
        <v>0</v>
      </c>
      <c r="C4364" s="2">
        <v>0</v>
      </c>
      <c r="D4364" s="2">
        <v>0</v>
      </c>
      <c r="E4364" s="2">
        <v>0</v>
      </c>
      <c r="F4364" s="2">
        <v>0</v>
      </c>
      <c r="G4364" s="2">
        <v>0</v>
      </c>
    </row>
    <row r="4365" spans="1:7" s="65" customFormat="1" x14ac:dyDescent="0.25">
      <c r="A4365" s="65">
        <v>436.19999999998902</v>
      </c>
      <c r="B4365" s="2">
        <v>0</v>
      </c>
      <c r="C4365" s="2">
        <v>0</v>
      </c>
      <c r="D4365" s="2">
        <v>0</v>
      </c>
      <c r="E4365" s="2">
        <v>0</v>
      </c>
      <c r="F4365" s="2">
        <v>0</v>
      </c>
      <c r="G4365" s="2">
        <v>0</v>
      </c>
    </row>
    <row r="4366" spans="1:7" s="65" customFormat="1" x14ac:dyDescent="0.25">
      <c r="A4366" s="65">
        <v>436.29999999998898</v>
      </c>
      <c r="B4366" s="2">
        <v>0</v>
      </c>
      <c r="C4366" s="2">
        <v>0</v>
      </c>
      <c r="D4366" s="2">
        <v>0</v>
      </c>
      <c r="E4366" s="2">
        <v>0</v>
      </c>
      <c r="F4366" s="2">
        <v>0</v>
      </c>
      <c r="G4366" s="2">
        <v>0</v>
      </c>
    </row>
    <row r="4367" spans="1:7" s="65" customFormat="1" x14ac:dyDescent="0.25">
      <c r="A4367" s="65">
        <v>436.39999999998901</v>
      </c>
      <c r="B4367" s="2">
        <v>0</v>
      </c>
      <c r="C4367" s="2">
        <v>0</v>
      </c>
      <c r="D4367" s="2">
        <v>0</v>
      </c>
      <c r="E4367" s="2">
        <v>0</v>
      </c>
      <c r="F4367" s="2">
        <v>0</v>
      </c>
      <c r="G4367" s="2">
        <v>0</v>
      </c>
    </row>
    <row r="4368" spans="1:7" s="65" customFormat="1" x14ac:dyDescent="0.25">
      <c r="A4368" s="65">
        <v>436.49999999998897</v>
      </c>
      <c r="B4368" s="2">
        <v>0</v>
      </c>
      <c r="C4368" s="2">
        <v>0</v>
      </c>
      <c r="D4368" s="2">
        <v>0</v>
      </c>
      <c r="E4368" s="2">
        <v>0</v>
      </c>
      <c r="F4368" s="2">
        <v>0</v>
      </c>
      <c r="G4368" s="2">
        <v>0</v>
      </c>
    </row>
    <row r="4369" spans="1:7" s="65" customFormat="1" x14ac:dyDescent="0.25">
      <c r="A4369" s="65">
        <v>436.599999999989</v>
      </c>
      <c r="B4369" s="2">
        <v>0</v>
      </c>
      <c r="C4369" s="2">
        <v>0</v>
      </c>
      <c r="D4369" s="2">
        <v>0</v>
      </c>
      <c r="E4369" s="2">
        <v>0</v>
      </c>
      <c r="F4369" s="2">
        <v>0</v>
      </c>
      <c r="G4369" s="2">
        <v>0</v>
      </c>
    </row>
    <row r="4370" spans="1:7" s="65" customFormat="1" x14ac:dyDescent="0.25">
      <c r="A4370" s="65">
        <v>436.69999999998902</v>
      </c>
      <c r="B4370" s="2">
        <v>0</v>
      </c>
      <c r="C4370" s="2">
        <v>0</v>
      </c>
      <c r="D4370" s="2">
        <v>0</v>
      </c>
      <c r="E4370" s="2">
        <v>0</v>
      </c>
      <c r="F4370" s="2">
        <v>0</v>
      </c>
      <c r="G4370" s="2">
        <v>0</v>
      </c>
    </row>
    <row r="4371" spans="1:7" s="65" customFormat="1" x14ac:dyDescent="0.25">
      <c r="A4371" s="65">
        <v>436.79999999998898</v>
      </c>
      <c r="B4371" s="2">
        <v>0</v>
      </c>
      <c r="C4371" s="2">
        <v>0</v>
      </c>
      <c r="D4371" s="2">
        <v>0</v>
      </c>
      <c r="E4371" s="2">
        <v>0</v>
      </c>
      <c r="F4371" s="2">
        <v>0</v>
      </c>
      <c r="G4371" s="2">
        <v>0</v>
      </c>
    </row>
    <row r="4372" spans="1:7" s="65" customFormat="1" x14ac:dyDescent="0.25">
      <c r="A4372" s="65">
        <v>436.89999999998798</v>
      </c>
      <c r="B4372" s="2">
        <v>0</v>
      </c>
      <c r="C4372" s="2">
        <v>0</v>
      </c>
      <c r="D4372" s="2">
        <v>0</v>
      </c>
      <c r="E4372" s="2">
        <v>0</v>
      </c>
      <c r="F4372" s="2">
        <v>0</v>
      </c>
      <c r="G4372" s="2">
        <v>0</v>
      </c>
    </row>
    <row r="4373" spans="1:7" s="65" customFormat="1" x14ac:dyDescent="0.25">
      <c r="A4373" s="65">
        <v>436.99999999998801</v>
      </c>
      <c r="B4373" s="2">
        <v>0</v>
      </c>
      <c r="C4373" s="2">
        <v>0</v>
      </c>
      <c r="D4373" s="2">
        <v>0</v>
      </c>
      <c r="E4373" s="2">
        <v>0</v>
      </c>
      <c r="F4373" s="2">
        <v>0</v>
      </c>
      <c r="G4373" s="2">
        <v>0</v>
      </c>
    </row>
    <row r="4374" spans="1:7" s="65" customFormat="1" x14ac:dyDescent="0.25">
      <c r="A4374" s="65">
        <v>437.09999999998797</v>
      </c>
      <c r="B4374" s="2">
        <v>0</v>
      </c>
      <c r="C4374" s="2">
        <v>0</v>
      </c>
      <c r="D4374" s="2">
        <v>0</v>
      </c>
      <c r="E4374" s="2">
        <v>0</v>
      </c>
      <c r="F4374" s="2">
        <v>0</v>
      </c>
      <c r="G4374" s="2">
        <v>0</v>
      </c>
    </row>
    <row r="4375" spans="1:7" s="65" customFormat="1" x14ac:dyDescent="0.25">
      <c r="A4375" s="65">
        <v>437.19999999998799</v>
      </c>
      <c r="B4375" s="2">
        <v>0</v>
      </c>
      <c r="C4375" s="2">
        <v>0</v>
      </c>
      <c r="D4375" s="2">
        <v>0</v>
      </c>
      <c r="E4375" s="2">
        <v>0</v>
      </c>
      <c r="F4375" s="2">
        <v>0</v>
      </c>
      <c r="G4375" s="2">
        <v>0</v>
      </c>
    </row>
    <row r="4376" spans="1:7" s="65" customFormat="1" x14ac:dyDescent="0.25">
      <c r="A4376" s="65">
        <v>437.29999999998802</v>
      </c>
      <c r="B4376" s="2">
        <v>0</v>
      </c>
      <c r="C4376" s="2">
        <v>0</v>
      </c>
      <c r="D4376" s="2">
        <v>0</v>
      </c>
      <c r="E4376" s="2">
        <v>0</v>
      </c>
      <c r="F4376" s="2">
        <v>0</v>
      </c>
      <c r="G4376" s="2">
        <v>0</v>
      </c>
    </row>
    <row r="4377" spans="1:7" s="65" customFormat="1" x14ac:dyDescent="0.25">
      <c r="A4377" s="65">
        <v>437.39999999998798</v>
      </c>
      <c r="B4377" s="2">
        <v>0</v>
      </c>
      <c r="C4377" s="2">
        <v>0</v>
      </c>
      <c r="D4377" s="2">
        <v>0</v>
      </c>
      <c r="E4377" s="2">
        <v>0</v>
      </c>
      <c r="F4377" s="2">
        <v>0</v>
      </c>
      <c r="G4377" s="2">
        <v>0</v>
      </c>
    </row>
    <row r="4378" spans="1:7" s="65" customFormat="1" x14ac:dyDescent="0.25">
      <c r="A4378" s="65">
        <v>437.49999999998801</v>
      </c>
      <c r="B4378" s="2">
        <v>0</v>
      </c>
      <c r="C4378" s="2">
        <v>0</v>
      </c>
      <c r="D4378" s="2">
        <v>0</v>
      </c>
      <c r="E4378" s="2">
        <v>0</v>
      </c>
      <c r="F4378" s="2">
        <v>0</v>
      </c>
      <c r="G4378" s="2">
        <v>0</v>
      </c>
    </row>
    <row r="4379" spans="1:7" s="65" customFormat="1" x14ac:dyDescent="0.25">
      <c r="A4379" s="65">
        <v>437.59999999998797</v>
      </c>
      <c r="B4379" s="2">
        <v>0</v>
      </c>
      <c r="C4379" s="2">
        <v>0</v>
      </c>
      <c r="D4379" s="2">
        <v>0</v>
      </c>
      <c r="E4379" s="2">
        <v>0</v>
      </c>
      <c r="F4379" s="2">
        <v>0</v>
      </c>
      <c r="G4379" s="2">
        <v>0</v>
      </c>
    </row>
    <row r="4380" spans="1:7" s="65" customFormat="1" x14ac:dyDescent="0.25">
      <c r="A4380" s="65">
        <v>437.69999999998799</v>
      </c>
      <c r="B4380" s="2">
        <v>0</v>
      </c>
      <c r="C4380" s="2">
        <v>0</v>
      </c>
      <c r="D4380" s="2">
        <v>0</v>
      </c>
      <c r="E4380" s="2">
        <v>0</v>
      </c>
      <c r="F4380" s="2">
        <v>0</v>
      </c>
      <c r="G4380" s="2">
        <v>0</v>
      </c>
    </row>
    <row r="4381" spans="1:7" s="65" customFormat="1" x14ac:dyDescent="0.25">
      <c r="A4381" s="65">
        <v>437.79999999998802</v>
      </c>
      <c r="B4381" s="2">
        <v>0</v>
      </c>
      <c r="C4381" s="2">
        <v>0</v>
      </c>
      <c r="D4381" s="2">
        <v>0</v>
      </c>
      <c r="E4381" s="2">
        <v>0</v>
      </c>
      <c r="F4381" s="2">
        <v>0</v>
      </c>
      <c r="G4381" s="2">
        <v>0</v>
      </c>
    </row>
    <row r="4382" spans="1:7" s="65" customFormat="1" x14ac:dyDescent="0.25">
      <c r="A4382" s="65">
        <v>437.89999999998798</v>
      </c>
      <c r="B4382" s="2">
        <v>0</v>
      </c>
      <c r="C4382" s="2">
        <v>0</v>
      </c>
      <c r="D4382" s="2">
        <v>0</v>
      </c>
      <c r="E4382" s="2">
        <v>0</v>
      </c>
      <c r="F4382" s="2">
        <v>0</v>
      </c>
      <c r="G4382" s="2">
        <v>0</v>
      </c>
    </row>
    <row r="4383" spans="1:7" s="65" customFormat="1" x14ac:dyDescent="0.25">
      <c r="A4383" s="65">
        <v>437.99999999998801</v>
      </c>
      <c r="B4383" s="2">
        <v>0</v>
      </c>
      <c r="C4383" s="2">
        <v>0</v>
      </c>
      <c r="D4383" s="2">
        <v>0</v>
      </c>
      <c r="E4383" s="2">
        <v>0</v>
      </c>
      <c r="F4383" s="2">
        <v>0</v>
      </c>
      <c r="G4383" s="2">
        <v>0</v>
      </c>
    </row>
    <row r="4384" spans="1:7" s="65" customFormat="1" x14ac:dyDescent="0.25">
      <c r="A4384" s="65">
        <v>438.09999999998797</v>
      </c>
      <c r="B4384" s="2">
        <v>0</v>
      </c>
      <c r="C4384" s="2">
        <v>0</v>
      </c>
      <c r="D4384" s="2">
        <v>0</v>
      </c>
      <c r="E4384" s="2">
        <v>0</v>
      </c>
      <c r="F4384" s="2">
        <v>0</v>
      </c>
      <c r="G4384" s="2">
        <v>0</v>
      </c>
    </row>
    <row r="4385" spans="1:7" s="65" customFormat="1" x14ac:dyDescent="0.25">
      <c r="A4385" s="65">
        <v>438.19999999998799</v>
      </c>
      <c r="B4385" s="2">
        <v>0</v>
      </c>
      <c r="C4385" s="2">
        <v>0</v>
      </c>
      <c r="D4385" s="2">
        <v>0</v>
      </c>
      <c r="E4385" s="2">
        <v>0</v>
      </c>
      <c r="F4385" s="2">
        <v>0</v>
      </c>
      <c r="G4385" s="2">
        <v>0</v>
      </c>
    </row>
    <row r="4386" spans="1:7" s="65" customFormat="1" x14ac:dyDescent="0.25">
      <c r="A4386" s="65">
        <v>438.29999999998802</v>
      </c>
      <c r="B4386" s="2">
        <v>0</v>
      </c>
      <c r="C4386" s="2">
        <v>0</v>
      </c>
      <c r="D4386" s="2">
        <v>0</v>
      </c>
      <c r="E4386" s="2">
        <v>0</v>
      </c>
      <c r="F4386" s="2">
        <v>0</v>
      </c>
      <c r="G4386" s="2">
        <v>0</v>
      </c>
    </row>
    <row r="4387" spans="1:7" s="65" customFormat="1" x14ac:dyDescent="0.25">
      <c r="A4387" s="65">
        <v>438.39999999998798</v>
      </c>
      <c r="B4387" s="2">
        <v>0</v>
      </c>
      <c r="C4387" s="2">
        <v>0</v>
      </c>
      <c r="D4387" s="2">
        <v>0</v>
      </c>
      <c r="E4387" s="2">
        <v>0</v>
      </c>
      <c r="F4387" s="2">
        <v>0</v>
      </c>
      <c r="G4387" s="2">
        <v>0</v>
      </c>
    </row>
    <row r="4388" spans="1:7" s="65" customFormat="1" x14ac:dyDescent="0.25">
      <c r="A4388" s="65">
        <v>438.49999999998801</v>
      </c>
      <c r="B4388" s="2">
        <v>0</v>
      </c>
      <c r="C4388" s="2">
        <v>0</v>
      </c>
      <c r="D4388" s="2">
        <v>0</v>
      </c>
      <c r="E4388" s="2">
        <v>0</v>
      </c>
      <c r="F4388" s="2">
        <v>0</v>
      </c>
      <c r="G4388" s="2">
        <v>0</v>
      </c>
    </row>
    <row r="4389" spans="1:7" s="65" customFormat="1" x14ac:dyDescent="0.25">
      <c r="A4389" s="65">
        <v>438.59999999998797</v>
      </c>
      <c r="B4389" s="2">
        <v>0</v>
      </c>
      <c r="C4389" s="2">
        <v>0</v>
      </c>
      <c r="D4389" s="2">
        <v>0</v>
      </c>
      <c r="E4389" s="2">
        <v>0</v>
      </c>
      <c r="F4389" s="2">
        <v>0</v>
      </c>
      <c r="G4389" s="2">
        <v>0</v>
      </c>
    </row>
    <row r="4390" spans="1:7" s="65" customFormat="1" x14ac:dyDescent="0.25">
      <c r="A4390" s="65">
        <v>438.69999999998799</v>
      </c>
      <c r="B4390" s="2">
        <v>0</v>
      </c>
      <c r="C4390" s="2">
        <v>0</v>
      </c>
      <c r="D4390" s="2">
        <v>0</v>
      </c>
      <c r="E4390" s="2">
        <v>0</v>
      </c>
      <c r="F4390" s="2">
        <v>0</v>
      </c>
      <c r="G4390" s="2">
        <v>0</v>
      </c>
    </row>
    <row r="4391" spans="1:7" s="65" customFormat="1" x14ac:dyDescent="0.25">
      <c r="A4391" s="65">
        <v>438.79999999998802</v>
      </c>
      <c r="B4391" s="2">
        <v>0</v>
      </c>
      <c r="C4391" s="2">
        <v>0</v>
      </c>
      <c r="D4391" s="2">
        <v>0</v>
      </c>
      <c r="E4391" s="2">
        <v>0</v>
      </c>
      <c r="F4391" s="2">
        <v>0</v>
      </c>
      <c r="G4391" s="2">
        <v>0</v>
      </c>
    </row>
    <row r="4392" spans="1:7" s="65" customFormat="1" x14ac:dyDescent="0.25">
      <c r="A4392" s="65">
        <v>438.89999999998798</v>
      </c>
      <c r="B4392" s="2">
        <v>0</v>
      </c>
      <c r="C4392" s="2">
        <v>0</v>
      </c>
      <c r="D4392" s="2">
        <v>0</v>
      </c>
      <c r="E4392" s="2">
        <v>0</v>
      </c>
      <c r="F4392" s="2">
        <v>0</v>
      </c>
      <c r="G4392" s="2">
        <v>0</v>
      </c>
    </row>
    <row r="4393" spans="1:7" s="65" customFormat="1" x14ac:dyDescent="0.25">
      <c r="A4393" s="65">
        <v>438.99999999998801</v>
      </c>
      <c r="B4393" s="2">
        <v>0</v>
      </c>
      <c r="C4393" s="2">
        <v>0</v>
      </c>
      <c r="D4393" s="2">
        <v>0</v>
      </c>
      <c r="E4393" s="2">
        <v>0</v>
      </c>
      <c r="F4393" s="2">
        <v>0</v>
      </c>
      <c r="G4393" s="2">
        <v>0</v>
      </c>
    </row>
    <row r="4394" spans="1:7" s="65" customFormat="1" x14ac:dyDescent="0.25">
      <c r="A4394" s="65">
        <v>439.09999999998797</v>
      </c>
      <c r="B4394" s="2">
        <v>0</v>
      </c>
      <c r="C4394" s="2">
        <v>0</v>
      </c>
      <c r="D4394" s="2">
        <v>0</v>
      </c>
      <c r="E4394" s="2">
        <v>0</v>
      </c>
      <c r="F4394" s="2">
        <v>0</v>
      </c>
      <c r="G4394" s="2">
        <v>0</v>
      </c>
    </row>
    <row r="4395" spans="1:7" s="65" customFormat="1" x14ac:dyDescent="0.25">
      <c r="A4395" s="65">
        <v>439.19999999998799</v>
      </c>
      <c r="B4395" s="2">
        <v>0</v>
      </c>
      <c r="C4395" s="2">
        <v>0</v>
      </c>
      <c r="D4395" s="2">
        <v>0</v>
      </c>
      <c r="E4395" s="2">
        <v>0</v>
      </c>
      <c r="F4395" s="2">
        <v>0</v>
      </c>
      <c r="G4395" s="2">
        <v>0</v>
      </c>
    </row>
    <row r="4396" spans="1:7" s="65" customFormat="1" x14ac:dyDescent="0.25">
      <c r="A4396" s="65">
        <v>439.29999999998802</v>
      </c>
      <c r="B4396" s="2">
        <v>0</v>
      </c>
      <c r="C4396" s="2">
        <v>0</v>
      </c>
      <c r="D4396" s="2">
        <v>0</v>
      </c>
      <c r="E4396" s="2">
        <v>0</v>
      </c>
      <c r="F4396" s="2">
        <v>0</v>
      </c>
      <c r="G4396" s="2">
        <v>0</v>
      </c>
    </row>
    <row r="4397" spans="1:7" s="65" customFormat="1" x14ac:dyDescent="0.25">
      <c r="A4397" s="65">
        <v>439.39999999998798</v>
      </c>
      <c r="B4397" s="2">
        <v>0</v>
      </c>
      <c r="C4397" s="2">
        <v>0</v>
      </c>
      <c r="D4397" s="2">
        <v>0</v>
      </c>
      <c r="E4397" s="2">
        <v>0</v>
      </c>
      <c r="F4397" s="2">
        <v>0</v>
      </c>
      <c r="G4397" s="2">
        <v>0</v>
      </c>
    </row>
    <row r="4398" spans="1:7" s="65" customFormat="1" x14ac:dyDescent="0.25">
      <c r="A4398" s="65">
        <v>439.49999999998698</v>
      </c>
      <c r="B4398" s="2">
        <v>0</v>
      </c>
      <c r="C4398" s="2">
        <v>0</v>
      </c>
      <c r="D4398" s="2">
        <v>0</v>
      </c>
      <c r="E4398" s="2">
        <v>0</v>
      </c>
      <c r="F4398" s="2">
        <v>0</v>
      </c>
      <c r="G4398" s="2">
        <v>0</v>
      </c>
    </row>
    <row r="4399" spans="1:7" s="65" customFormat="1" x14ac:dyDescent="0.25">
      <c r="A4399" s="65">
        <v>439.59999999998797</v>
      </c>
      <c r="B4399" s="2">
        <v>0</v>
      </c>
      <c r="C4399" s="2">
        <v>0</v>
      </c>
      <c r="D4399" s="2">
        <v>0</v>
      </c>
      <c r="E4399" s="2">
        <v>0</v>
      </c>
      <c r="F4399" s="2">
        <v>0</v>
      </c>
      <c r="G4399" s="2">
        <v>0</v>
      </c>
    </row>
    <row r="4400" spans="1:7" s="65" customFormat="1" x14ac:dyDescent="0.25">
      <c r="A4400" s="65">
        <v>439.69999999998799</v>
      </c>
      <c r="B4400" s="2">
        <v>0</v>
      </c>
      <c r="C4400" s="2">
        <v>0</v>
      </c>
      <c r="D4400" s="2">
        <v>0</v>
      </c>
      <c r="E4400" s="2">
        <v>0</v>
      </c>
      <c r="F4400" s="2">
        <v>0</v>
      </c>
      <c r="G4400" s="2">
        <v>0</v>
      </c>
    </row>
    <row r="4401" spans="1:7" s="65" customFormat="1" x14ac:dyDescent="0.25">
      <c r="A4401" s="65">
        <v>439.79999999998699</v>
      </c>
      <c r="B4401" s="2">
        <v>0</v>
      </c>
      <c r="C4401" s="2">
        <v>0</v>
      </c>
      <c r="D4401" s="2">
        <v>0</v>
      </c>
      <c r="E4401" s="2">
        <v>0</v>
      </c>
      <c r="F4401" s="2">
        <v>0</v>
      </c>
      <c r="G4401" s="2">
        <v>0</v>
      </c>
    </row>
    <row r="4402" spans="1:7" s="65" customFormat="1" x14ac:dyDescent="0.25">
      <c r="A4402" s="65">
        <v>439.89999999998702</v>
      </c>
      <c r="B4402" s="2">
        <v>0</v>
      </c>
      <c r="C4402" s="2">
        <v>0</v>
      </c>
      <c r="D4402" s="2">
        <v>0</v>
      </c>
      <c r="E4402" s="2">
        <v>0</v>
      </c>
      <c r="F4402" s="2">
        <v>0</v>
      </c>
      <c r="G4402" s="2">
        <v>0</v>
      </c>
    </row>
    <row r="4403" spans="1:7" s="65" customFormat="1" x14ac:dyDescent="0.25">
      <c r="A4403" s="65">
        <v>439.99999999998698</v>
      </c>
      <c r="B4403" s="2">
        <v>0</v>
      </c>
      <c r="C4403" s="2">
        <v>0</v>
      </c>
      <c r="D4403" s="2">
        <v>0</v>
      </c>
      <c r="E4403" s="2">
        <v>0</v>
      </c>
      <c r="F4403" s="2">
        <v>0</v>
      </c>
      <c r="G4403" s="2">
        <v>0</v>
      </c>
    </row>
    <row r="4404" spans="1:7" s="65" customFormat="1" x14ac:dyDescent="0.25">
      <c r="A4404" s="65">
        <v>440.09999999998701</v>
      </c>
      <c r="B4404" s="2">
        <v>0</v>
      </c>
      <c r="C4404" s="2">
        <v>0</v>
      </c>
      <c r="D4404" s="2">
        <v>0</v>
      </c>
      <c r="E4404" s="2">
        <v>0</v>
      </c>
      <c r="F4404" s="2">
        <v>0</v>
      </c>
      <c r="G4404" s="2">
        <v>0</v>
      </c>
    </row>
    <row r="4405" spans="1:7" s="65" customFormat="1" x14ac:dyDescent="0.25">
      <c r="A4405" s="65">
        <v>440.19999999998703</v>
      </c>
      <c r="B4405" s="2">
        <v>0</v>
      </c>
      <c r="C4405" s="2">
        <v>0</v>
      </c>
      <c r="D4405" s="2">
        <v>0</v>
      </c>
      <c r="E4405" s="2">
        <v>0</v>
      </c>
      <c r="F4405" s="2">
        <v>0</v>
      </c>
      <c r="G4405" s="2">
        <v>0</v>
      </c>
    </row>
    <row r="4406" spans="1:7" s="65" customFormat="1" x14ac:dyDescent="0.25">
      <c r="A4406" s="65">
        <v>440.29999999998699</v>
      </c>
      <c r="B4406" s="2">
        <v>0</v>
      </c>
      <c r="C4406" s="2">
        <v>0</v>
      </c>
      <c r="D4406" s="2">
        <v>0</v>
      </c>
      <c r="E4406" s="2">
        <v>0</v>
      </c>
      <c r="F4406" s="2">
        <v>0</v>
      </c>
      <c r="G4406" s="2">
        <v>0</v>
      </c>
    </row>
    <row r="4407" spans="1:7" s="65" customFormat="1" x14ac:dyDescent="0.25">
      <c r="A4407" s="65">
        <v>440.39999999998702</v>
      </c>
      <c r="B4407" s="2">
        <v>0</v>
      </c>
      <c r="C4407" s="2">
        <v>0</v>
      </c>
      <c r="D4407" s="2">
        <v>0</v>
      </c>
      <c r="E4407" s="2">
        <v>0</v>
      </c>
      <c r="F4407" s="2">
        <v>0</v>
      </c>
      <c r="G4407" s="2">
        <v>0</v>
      </c>
    </row>
    <row r="4408" spans="1:7" s="65" customFormat="1" x14ac:dyDescent="0.25">
      <c r="A4408" s="65">
        <v>440.49999999998698</v>
      </c>
      <c r="B4408" s="2">
        <v>0</v>
      </c>
      <c r="C4408" s="2">
        <v>0</v>
      </c>
      <c r="D4408" s="2">
        <v>0</v>
      </c>
      <c r="E4408" s="2">
        <v>0</v>
      </c>
      <c r="F4408" s="2">
        <v>0</v>
      </c>
      <c r="G4408" s="2">
        <v>0</v>
      </c>
    </row>
    <row r="4409" spans="1:7" s="65" customFormat="1" x14ac:dyDescent="0.25">
      <c r="A4409" s="65">
        <v>440.59999999998701</v>
      </c>
      <c r="B4409" s="2">
        <v>0</v>
      </c>
      <c r="C4409" s="2">
        <v>0</v>
      </c>
      <c r="D4409" s="2">
        <v>0</v>
      </c>
      <c r="E4409" s="2">
        <v>0</v>
      </c>
      <c r="F4409" s="2">
        <v>0</v>
      </c>
      <c r="G4409" s="2">
        <v>0</v>
      </c>
    </row>
    <row r="4410" spans="1:7" s="65" customFormat="1" x14ac:dyDescent="0.25">
      <c r="A4410" s="65">
        <v>440.69999999998703</v>
      </c>
      <c r="B4410" s="2">
        <v>0</v>
      </c>
      <c r="C4410" s="2">
        <v>0</v>
      </c>
      <c r="D4410" s="2">
        <v>0</v>
      </c>
      <c r="E4410" s="2">
        <v>0</v>
      </c>
      <c r="F4410" s="2">
        <v>0</v>
      </c>
      <c r="G4410" s="2">
        <v>0</v>
      </c>
    </row>
    <row r="4411" spans="1:7" s="65" customFormat="1" x14ac:dyDescent="0.25">
      <c r="A4411" s="65">
        <v>440.79999999998699</v>
      </c>
      <c r="B4411" s="2">
        <v>0</v>
      </c>
      <c r="C4411" s="2">
        <v>0</v>
      </c>
      <c r="D4411" s="2">
        <v>0</v>
      </c>
      <c r="E4411" s="2">
        <v>0</v>
      </c>
      <c r="F4411" s="2">
        <v>0</v>
      </c>
      <c r="G4411" s="2">
        <v>0</v>
      </c>
    </row>
    <row r="4412" spans="1:7" s="65" customFormat="1" x14ac:dyDescent="0.25">
      <c r="A4412" s="65">
        <v>440.89999999998702</v>
      </c>
      <c r="B4412" s="2">
        <v>0</v>
      </c>
      <c r="C4412" s="2">
        <v>0</v>
      </c>
      <c r="D4412" s="2">
        <v>0</v>
      </c>
      <c r="E4412" s="2">
        <v>0</v>
      </c>
      <c r="F4412" s="2">
        <v>0</v>
      </c>
      <c r="G4412" s="2">
        <v>0</v>
      </c>
    </row>
    <row r="4413" spans="1:7" s="65" customFormat="1" x14ac:dyDescent="0.25">
      <c r="A4413" s="65">
        <v>440.99999999998698</v>
      </c>
      <c r="B4413" s="2">
        <v>0</v>
      </c>
      <c r="C4413" s="2">
        <v>0</v>
      </c>
      <c r="D4413" s="2">
        <v>0</v>
      </c>
      <c r="E4413" s="2">
        <v>0</v>
      </c>
      <c r="F4413" s="2">
        <v>0</v>
      </c>
      <c r="G4413" s="2">
        <v>0</v>
      </c>
    </row>
    <row r="4414" spans="1:7" s="65" customFormat="1" x14ac:dyDescent="0.25">
      <c r="A4414" s="65">
        <v>441.09999999998701</v>
      </c>
      <c r="B4414" s="2">
        <v>0</v>
      </c>
      <c r="C4414" s="2">
        <v>0</v>
      </c>
      <c r="D4414" s="2">
        <v>0</v>
      </c>
      <c r="E4414" s="2">
        <v>0</v>
      </c>
      <c r="F4414" s="2">
        <v>0</v>
      </c>
      <c r="G4414" s="2">
        <v>0</v>
      </c>
    </row>
    <row r="4415" spans="1:7" s="65" customFormat="1" x14ac:dyDescent="0.25">
      <c r="A4415" s="65">
        <v>441.19999999998703</v>
      </c>
      <c r="B4415" s="2">
        <v>0</v>
      </c>
      <c r="C4415" s="2">
        <v>0</v>
      </c>
      <c r="D4415" s="2">
        <v>0</v>
      </c>
      <c r="E4415" s="2">
        <v>0</v>
      </c>
      <c r="F4415" s="2">
        <v>0</v>
      </c>
      <c r="G4415" s="2">
        <v>0</v>
      </c>
    </row>
    <row r="4416" spans="1:7" s="65" customFormat="1" x14ac:dyDescent="0.25">
      <c r="A4416" s="65">
        <v>441.29999999998699</v>
      </c>
      <c r="B4416" s="2">
        <v>0</v>
      </c>
      <c r="C4416" s="2">
        <v>0</v>
      </c>
      <c r="D4416" s="2">
        <v>0</v>
      </c>
      <c r="E4416" s="2">
        <v>0</v>
      </c>
      <c r="F4416" s="2">
        <v>0</v>
      </c>
      <c r="G4416" s="2">
        <v>0</v>
      </c>
    </row>
    <row r="4417" spans="1:7" s="65" customFormat="1" x14ac:dyDescent="0.25">
      <c r="A4417" s="65">
        <v>441.39999999998702</v>
      </c>
      <c r="B4417" s="2">
        <v>0</v>
      </c>
      <c r="C4417" s="2">
        <v>0</v>
      </c>
      <c r="D4417" s="2">
        <v>0</v>
      </c>
      <c r="E4417" s="2">
        <v>0</v>
      </c>
      <c r="F4417" s="2">
        <v>0</v>
      </c>
      <c r="G4417" s="2">
        <v>0</v>
      </c>
    </row>
    <row r="4418" spans="1:7" s="65" customFormat="1" x14ac:dyDescent="0.25">
      <c r="A4418" s="65">
        <v>441.49999999998698</v>
      </c>
      <c r="B4418" s="2">
        <v>0</v>
      </c>
      <c r="C4418" s="2">
        <v>0</v>
      </c>
      <c r="D4418" s="2">
        <v>0</v>
      </c>
      <c r="E4418" s="2">
        <v>0</v>
      </c>
      <c r="F4418" s="2">
        <v>0</v>
      </c>
      <c r="G4418" s="2">
        <v>0</v>
      </c>
    </row>
    <row r="4419" spans="1:7" s="65" customFormat="1" x14ac:dyDescent="0.25">
      <c r="A4419" s="65">
        <v>441.59999999998701</v>
      </c>
      <c r="B4419" s="2">
        <v>0</v>
      </c>
      <c r="C4419" s="2">
        <v>0</v>
      </c>
      <c r="D4419" s="2">
        <v>0</v>
      </c>
      <c r="E4419" s="2">
        <v>0</v>
      </c>
      <c r="F4419" s="2">
        <v>0</v>
      </c>
      <c r="G4419" s="2">
        <v>0</v>
      </c>
    </row>
    <row r="4420" spans="1:7" s="65" customFormat="1" x14ac:dyDescent="0.25">
      <c r="A4420" s="65">
        <v>441.69999999998703</v>
      </c>
      <c r="B4420" s="2">
        <v>0</v>
      </c>
      <c r="C4420" s="2">
        <v>0</v>
      </c>
      <c r="D4420" s="2">
        <v>0</v>
      </c>
      <c r="E4420" s="2">
        <v>0</v>
      </c>
      <c r="F4420" s="2">
        <v>0</v>
      </c>
      <c r="G4420" s="2">
        <v>0</v>
      </c>
    </row>
    <row r="4421" spans="1:7" s="65" customFormat="1" x14ac:dyDescent="0.25">
      <c r="A4421" s="65">
        <v>441.79999999998699</v>
      </c>
      <c r="B4421" s="2">
        <v>0</v>
      </c>
      <c r="C4421" s="2">
        <v>0</v>
      </c>
      <c r="D4421" s="2">
        <v>0</v>
      </c>
      <c r="E4421" s="2">
        <v>0</v>
      </c>
      <c r="F4421" s="2">
        <v>0</v>
      </c>
      <c r="G4421" s="2">
        <v>0</v>
      </c>
    </row>
    <row r="4422" spans="1:7" s="65" customFormat="1" x14ac:dyDescent="0.25">
      <c r="A4422" s="65">
        <v>441.89999999998702</v>
      </c>
      <c r="B4422" s="2">
        <v>0</v>
      </c>
      <c r="C4422" s="2">
        <v>0</v>
      </c>
      <c r="D4422" s="2">
        <v>0</v>
      </c>
      <c r="E4422" s="2">
        <v>0</v>
      </c>
      <c r="F4422" s="2">
        <v>0</v>
      </c>
      <c r="G4422" s="2">
        <v>0</v>
      </c>
    </row>
    <row r="4423" spans="1:7" s="65" customFormat="1" x14ac:dyDescent="0.25">
      <c r="A4423" s="65">
        <v>441.99999999998698</v>
      </c>
      <c r="B4423" s="2">
        <v>0</v>
      </c>
      <c r="C4423" s="2">
        <v>0</v>
      </c>
      <c r="D4423" s="2">
        <v>0</v>
      </c>
      <c r="E4423" s="2">
        <v>0</v>
      </c>
      <c r="F4423" s="2">
        <v>0</v>
      </c>
      <c r="G4423" s="2">
        <v>0</v>
      </c>
    </row>
    <row r="4424" spans="1:7" s="65" customFormat="1" x14ac:dyDescent="0.25">
      <c r="A4424" s="65">
        <v>442.09999999998701</v>
      </c>
      <c r="B4424" s="2">
        <v>0</v>
      </c>
      <c r="C4424" s="2">
        <v>0</v>
      </c>
      <c r="D4424" s="2">
        <v>0</v>
      </c>
      <c r="E4424" s="2">
        <v>0</v>
      </c>
      <c r="F4424" s="2">
        <v>0</v>
      </c>
      <c r="G4424" s="2">
        <v>0</v>
      </c>
    </row>
    <row r="4425" spans="1:7" s="65" customFormat="1" x14ac:dyDescent="0.25">
      <c r="A4425" s="65">
        <v>442.19999999998703</v>
      </c>
      <c r="B4425" s="2">
        <v>0</v>
      </c>
      <c r="C4425" s="2">
        <v>0</v>
      </c>
      <c r="D4425" s="2">
        <v>0</v>
      </c>
      <c r="E4425" s="2">
        <v>0</v>
      </c>
      <c r="F4425" s="2">
        <v>0</v>
      </c>
      <c r="G4425" s="2">
        <v>0</v>
      </c>
    </row>
    <row r="4426" spans="1:7" s="65" customFormat="1" x14ac:dyDescent="0.25">
      <c r="A4426" s="65">
        <v>442.29999999998699</v>
      </c>
      <c r="B4426" s="2">
        <v>0</v>
      </c>
      <c r="C4426" s="2">
        <v>0</v>
      </c>
      <c r="D4426" s="2">
        <v>0</v>
      </c>
      <c r="E4426" s="2">
        <v>0</v>
      </c>
      <c r="F4426" s="2">
        <v>0</v>
      </c>
      <c r="G4426" s="2">
        <v>0</v>
      </c>
    </row>
    <row r="4427" spans="1:7" s="65" customFormat="1" x14ac:dyDescent="0.25">
      <c r="A4427" s="65">
        <v>442.39999999998702</v>
      </c>
      <c r="B4427" s="2">
        <v>0</v>
      </c>
      <c r="C4427" s="2">
        <v>0</v>
      </c>
      <c r="D4427" s="2">
        <v>0</v>
      </c>
      <c r="E4427" s="2">
        <v>0</v>
      </c>
      <c r="F4427" s="2">
        <v>0</v>
      </c>
      <c r="G4427" s="2">
        <v>0</v>
      </c>
    </row>
    <row r="4428" spans="1:7" s="65" customFormat="1" x14ac:dyDescent="0.25">
      <c r="A4428" s="65">
        <v>442.49999999998698</v>
      </c>
      <c r="B4428" s="2">
        <v>0</v>
      </c>
      <c r="C4428" s="2">
        <v>0</v>
      </c>
      <c r="D4428" s="2">
        <v>0</v>
      </c>
      <c r="E4428" s="2">
        <v>0</v>
      </c>
      <c r="F4428" s="2">
        <v>0</v>
      </c>
      <c r="G4428" s="2">
        <v>0</v>
      </c>
    </row>
    <row r="4429" spans="1:7" s="65" customFormat="1" x14ac:dyDescent="0.25">
      <c r="A4429" s="65">
        <v>442.59999999998598</v>
      </c>
      <c r="B4429" s="2">
        <v>0</v>
      </c>
      <c r="C4429" s="2">
        <v>0</v>
      </c>
      <c r="D4429" s="2">
        <v>0</v>
      </c>
      <c r="E4429" s="2">
        <v>0</v>
      </c>
      <c r="F4429" s="2">
        <v>0</v>
      </c>
      <c r="G4429" s="2">
        <v>0</v>
      </c>
    </row>
    <row r="4430" spans="1:7" s="65" customFormat="1" x14ac:dyDescent="0.25">
      <c r="A4430" s="65">
        <v>442.69999999998601</v>
      </c>
      <c r="B4430" s="2">
        <v>0</v>
      </c>
      <c r="C4430" s="2">
        <v>0</v>
      </c>
      <c r="D4430" s="2">
        <v>0</v>
      </c>
      <c r="E4430" s="2">
        <v>0</v>
      </c>
      <c r="F4430" s="2">
        <v>0</v>
      </c>
      <c r="G4430" s="2">
        <v>0</v>
      </c>
    </row>
    <row r="4431" spans="1:7" s="65" customFormat="1" x14ac:dyDescent="0.25">
      <c r="A4431" s="65">
        <v>442.79999999998603</v>
      </c>
      <c r="B4431" s="2">
        <v>0</v>
      </c>
      <c r="C4431" s="2">
        <v>0</v>
      </c>
      <c r="D4431" s="2">
        <v>0</v>
      </c>
      <c r="E4431" s="2">
        <v>0</v>
      </c>
      <c r="F4431" s="2">
        <v>0</v>
      </c>
      <c r="G4431" s="2">
        <v>0</v>
      </c>
    </row>
    <row r="4432" spans="1:7" s="65" customFormat="1" x14ac:dyDescent="0.25">
      <c r="A4432" s="65">
        <v>442.89999999998599</v>
      </c>
      <c r="B4432" s="2">
        <v>0</v>
      </c>
      <c r="C4432" s="2">
        <v>0</v>
      </c>
      <c r="D4432" s="2">
        <v>0</v>
      </c>
      <c r="E4432" s="2">
        <v>0</v>
      </c>
      <c r="F4432" s="2">
        <v>0</v>
      </c>
      <c r="G4432" s="2">
        <v>0</v>
      </c>
    </row>
    <row r="4433" spans="1:7" s="65" customFormat="1" x14ac:dyDescent="0.25">
      <c r="A4433" s="65">
        <v>442.99999999998602</v>
      </c>
      <c r="B4433" s="2">
        <v>0</v>
      </c>
      <c r="C4433" s="2">
        <v>0</v>
      </c>
      <c r="D4433" s="2">
        <v>0</v>
      </c>
      <c r="E4433" s="2">
        <v>0</v>
      </c>
      <c r="F4433" s="2">
        <v>0</v>
      </c>
      <c r="G4433" s="2">
        <v>0</v>
      </c>
    </row>
    <row r="4434" spans="1:7" s="65" customFormat="1" x14ac:dyDescent="0.25">
      <c r="A4434" s="65">
        <v>443.09999999998598</v>
      </c>
      <c r="B4434" s="2">
        <v>0</v>
      </c>
      <c r="C4434" s="2">
        <v>0</v>
      </c>
      <c r="D4434" s="2">
        <v>0</v>
      </c>
      <c r="E4434" s="2">
        <v>0</v>
      </c>
      <c r="F4434" s="2">
        <v>0</v>
      </c>
      <c r="G4434" s="2">
        <v>0</v>
      </c>
    </row>
    <row r="4435" spans="1:7" s="65" customFormat="1" x14ac:dyDescent="0.25">
      <c r="A4435" s="65">
        <v>443.19999999998601</v>
      </c>
      <c r="B4435" s="2">
        <v>0</v>
      </c>
      <c r="C4435" s="2">
        <v>0</v>
      </c>
      <c r="D4435" s="2">
        <v>0</v>
      </c>
      <c r="E4435" s="2">
        <v>0</v>
      </c>
      <c r="F4435" s="2">
        <v>0</v>
      </c>
      <c r="G4435" s="2">
        <v>0</v>
      </c>
    </row>
    <row r="4436" spans="1:7" s="65" customFormat="1" x14ac:dyDescent="0.25">
      <c r="A4436" s="65">
        <v>443.29999999998603</v>
      </c>
      <c r="B4436" s="2">
        <v>0</v>
      </c>
      <c r="C4436" s="2">
        <v>0</v>
      </c>
      <c r="D4436" s="2">
        <v>0</v>
      </c>
      <c r="E4436" s="2">
        <v>0</v>
      </c>
      <c r="F4436" s="2">
        <v>0</v>
      </c>
      <c r="G4436" s="2">
        <v>0</v>
      </c>
    </row>
    <row r="4437" spans="1:7" s="65" customFormat="1" x14ac:dyDescent="0.25">
      <c r="A4437" s="65">
        <v>443.39999999998599</v>
      </c>
      <c r="B4437" s="2">
        <v>0</v>
      </c>
      <c r="C4437" s="2">
        <v>0</v>
      </c>
      <c r="D4437" s="2">
        <v>0</v>
      </c>
      <c r="E4437" s="2">
        <v>0</v>
      </c>
      <c r="F4437" s="2">
        <v>0</v>
      </c>
      <c r="G4437" s="2">
        <v>0</v>
      </c>
    </row>
    <row r="4438" spans="1:7" s="65" customFormat="1" x14ac:dyDescent="0.25">
      <c r="A4438" s="65">
        <v>443.49999999998602</v>
      </c>
      <c r="B4438" s="2">
        <v>0</v>
      </c>
      <c r="C4438" s="2">
        <v>0</v>
      </c>
      <c r="D4438" s="2">
        <v>0</v>
      </c>
      <c r="E4438" s="2">
        <v>0</v>
      </c>
      <c r="F4438" s="2">
        <v>0</v>
      </c>
      <c r="G4438" s="2">
        <v>0</v>
      </c>
    </row>
    <row r="4439" spans="1:7" s="65" customFormat="1" x14ac:dyDescent="0.25">
      <c r="A4439" s="65">
        <v>443.59999999998598</v>
      </c>
      <c r="B4439" s="2">
        <v>0</v>
      </c>
      <c r="C4439" s="2">
        <v>0</v>
      </c>
      <c r="D4439" s="2">
        <v>0</v>
      </c>
      <c r="E4439" s="2">
        <v>0</v>
      </c>
      <c r="F4439" s="2">
        <v>0</v>
      </c>
      <c r="G4439" s="2">
        <v>0</v>
      </c>
    </row>
    <row r="4440" spans="1:7" s="65" customFormat="1" x14ac:dyDescent="0.25">
      <c r="A4440" s="65">
        <v>443.69999999998601</v>
      </c>
      <c r="B4440" s="2">
        <v>0</v>
      </c>
      <c r="C4440" s="2">
        <v>0</v>
      </c>
      <c r="D4440" s="2">
        <v>0</v>
      </c>
      <c r="E4440" s="2">
        <v>0</v>
      </c>
      <c r="F4440" s="2">
        <v>0</v>
      </c>
      <c r="G4440" s="2">
        <v>0</v>
      </c>
    </row>
    <row r="4441" spans="1:7" s="65" customFormat="1" x14ac:dyDescent="0.25">
      <c r="A4441" s="65">
        <v>443.79999999998603</v>
      </c>
      <c r="B4441" s="2">
        <v>0</v>
      </c>
      <c r="C4441" s="2">
        <v>0</v>
      </c>
      <c r="D4441" s="2">
        <v>0</v>
      </c>
      <c r="E4441" s="2">
        <v>0</v>
      </c>
      <c r="F4441" s="2">
        <v>0</v>
      </c>
      <c r="G4441" s="2">
        <v>0</v>
      </c>
    </row>
    <row r="4442" spans="1:7" s="65" customFormat="1" x14ac:dyDescent="0.25">
      <c r="A4442" s="65">
        <v>443.89999999998599</v>
      </c>
      <c r="B4442" s="2">
        <v>0</v>
      </c>
      <c r="C4442" s="2">
        <v>0</v>
      </c>
      <c r="D4442" s="2">
        <v>0</v>
      </c>
      <c r="E4442" s="2">
        <v>0</v>
      </c>
      <c r="F4442" s="2">
        <v>0</v>
      </c>
      <c r="G4442" s="2">
        <v>0</v>
      </c>
    </row>
    <row r="4443" spans="1:7" s="65" customFormat="1" x14ac:dyDescent="0.25">
      <c r="A4443" s="65">
        <v>443.99999999998602</v>
      </c>
      <c r="B4443" s="2">
        <v>0</v>
      </c>
      <c r="C4443" s="2">
        <v>0</v>
      </c>
      <c r="D4443" s="2">
        <v>0</v>
      </c>
      <c r="E4443" s="2">
        <v>0</v>
      </c>
      <c r="F4443" s="2">
        <v>0</v>
      </c>
      <c r="G4443" s="2">
        <v>0</v>
      </c>
    </row>
    <row r="4444" spans="1:7" s="65" customFormat="1" x14ac:dyDescent="0.25">
      <c r="A4444" s="65">
        <v>444.09999999998598</v>
      </c>
      <c r="B4444" s="2">
        <v>0</v>
      </c>
      <c r="C4444" s="2">
        <v>0</v>
      </c>
      <c r="D4444" s="2">
        <v>0</v>
      </c>
      <c r="E4444" s="2">
        <v>0</v>
      </c>
      <c r="F4444" s="2">
        <v>0</v>
      </c>
      <c r="G4444" s="2">
        <v>0</v>
      </c>
    </row>
    <row r="4445" spans="1:7" s="65" customFormat="1" x14ac:dyDescent="0.25">
      <c r="A4445" s="65">
        <v>444.19999999998601</v>
      </c>
      <c r="B4445" s="2">
        <v>0</v>
      </c>
      <c r="C4445" s="2">
        <v>0</v>
      </c>
      <c r="D4445" s="2">
        <v>0</v>
      </c>
      <c r="E4445" s="2">
        <v>0</v>
      </c>
      <c r="F4445" s="2">
        <v>0</v>
      </c>
      <c r="G4445" s="2">
        <v>0</v>
      </c>
    </row>
    <row r="4446" spans="1:7" s="65" customFormat="1" x14ac:dyDescent="0.25">
      <c r="A4446" s="65">
        <v>444.29999999998603</v>
      </c>
      <c r="B4446" s="2">
        <v>0</v>
      </c>
      <c r="C4446" s="2">
        <v>0</v>
      </c>
      <c r="D4446" s="2">
        <v>0</v>
      </c>
      <c r="E4446" s="2">
        <v>0</v>
      </c>
      <c r="F4446" s="2">
        <v>0</v>
      </c>
      <c r="G4446" s="2">
        <v>0</v>
      </c>
    </row>
    <row r="4447" spans="1:7" s="65" customFormat="1" x14ac:dyDescent="0.25">
      <c r="A4447" s="65">
        <v>444.39999999998599</v>
      </c>
      <c r="B4447" s="2">
        <v>0</v>
      </c>
      <c r="C4447" s="2">
        <v>0</v>
      </c>
      <c r="D4447" s="2">
        <v>0</v>
      </c>
      <c r="E4447" s="2">
        <v>0</v>
      </c>
      <c r="F4447" s="2">
        <v>0</v>
      </c>
      <c r="G4447" s="2">
        <v>0</v>
      </c>
    </row>
    <row r="4448" spans="1:7" s="65" customFormat="1" x14ac:dyDescent="0.25">
      <c r="A4448" s="65">
        <v>444.49999999998602</v>
      </c>
      <c r="B4448" s="2">
        <v>0</v>
      </c>
      <c r="C4448" s="2">
        <v>0</v>
      </c>
      <c r="D4448" s="2">
        <v>0</v>
      </c>
      <c r="E4448" s="2">
        <v>0</v>
      </c>
      <c r="F4448" s="2">
        <v>0</v>
      </c>
      <c r="G4448" s="2">
        <v>0</v>
      </c>
    </row>
    <row r="4449" spans="1:7" s="65" customFormat="1" x14ac:dyDescent="0.25">
      <c r="A4449" s="65">
        <v>444.59999999998598</v>
      </c>
      <c r="B4449" s="2">
        <v>0</v>
      </c>
      <c r="C4449" s="2">
        <v>0</v>
      </c>
      <c r="D4449" s="2">
        <v>0</v>
      </c>
      <c r="E4449" s="2">
        <v>0</v>
      </c>
      <c r="F4449" s="2">
        <v>0</v>
      </c>
      <c r="G4449" s="2">
        <v>0</v>
      </c>
    </row>
    <row r="4450" spans="1:7" s="65" customFormat="1" x14ac:dyDescent="0.25">
      <c r="A4450" s="65">
        <v>444.69999999998601</v>
      </c>
      <c r="B4450" s="2">
        <v>0</v>
      </c>
      <c r="C4450" s="2">
        <v>0</v>
      </c>
      <c r="D4450" s="2">
        <v>0</v>
      </c>
      <c r="E4450" s="2">
        <v>0</v>
      </c>
      <c r="F4450" s="2">
        <v>0</v>
      </c>
      <c r="G4450" s="2">
        <v>0</v>
      </c>
    </row>
    <row r="4451" spans="1:7" s="65" customFormat="1" x14ac:dyDescent="0.25">
      <c r="A4451" s="65">
        <v>444.79999999998603</v>
      </c>
      <c r="B4451" s="2">
        <v>0</v>
      </c>
      <c r="C4451" s="2">
        <v>0</v>
      </c>
      <c r="D4451" s="2">
        <v>0</v>
      </c>
      <c r="E4451" s="2">
        <v>0</v>
      </c>
      <c r="F4451" s="2">
        <v>0</v>
      </c>
      <c r="G4451" s="2">
        <v>0</v>
      </c>
    </row>
    <row r="4452" spans="1:7" s="65" customFormat="1" x14ac:dyDescent="0.25">
      <c r="A4452" s="65">
        <v>444.89999999998599</v>
      </c>
      <c r="B4452" s="2">
        <v>0</v>
      </c>
      <c r="C4452" s="2">
        <v>0</v>
      </c>
      <c r="D4452" s="2">
        <v>0</v>
      </c>
      <c r="E4452" s="2">
        <v>0</v>
      </c>
      <c r="F4452" s="2">
        <v>0</v>
      </c>
      <c r="G4452" s="2">
        <v>0</v>
      </c>
    </row>
    <row r="4453" spans="1:7" s="65" customFormat="1" x14ac:dyDescent="0.25">
      <c r="A4453" s="65">
        <v>444.99999999998602</v>
      </c>
      <c r="B4453" s="2">
        <v>0</v>
      </c>
      <c r="C4453" s="2">
        <v>0</v>
      </c>
      <c r="D4453" s="2">
        <v>0</v>
      </c>
      <c r="E4453" s="2">
        <v>0</v>
      </c>
      <c r="F4453" s="2">
        <v>0</v>
      </c>
      <c r="G4453" s="2">
        <v>0</v>
      </c>
    </row>
    <row r="4454" spans="1:7" s="65" customFormat="1" x14ac:dyDescent="0.25">
      <c r="A4454" s="65">
        <v>445.09999999998598</v>
      </c>
      <c r="B4454" s="2">
        <v>0</v>
      </c>
      <c r="C4454" s="2">
        <v>0</v>
      </c>
      <c r="D4454" s="2">
        <v>0</v>
      </c>
      <c r="E4454" s="2">
        <v>0</v>
      </c>
      <c r="F4454" s="2">
        <v>0</v>
      </c>
      <c r="G4454" s="2">
        <v>0</v>
      </c>
    </row>
    <row r="4455" spans="1:7" s="65" customFormat="1" x14ac:dyDescent="0.25">
      <c r="A4455" s="65">
        <v>445.19999999998601</v>
      </c>
      <c r="B4455" s="2">
        <v>0</v>
      </c>
      <c r="C4455" s="2">
        <v>0</v>
      </c>
      <c r="D4455" s="2">
        <v>0</v>
      </c>
      <c r="E4455" s="2">
        <v>0</v>
      </c>
      <c r="F4455" s="2">
        <v>0</v>
      </c>
      <c r="G4455" s="2">
        <v>0</v>
      </c>
    </row>
    <row r="4456" spans="1:7" s="65" customFormat="1" x14ac:dyDescent="0.25">
      <c r="A4456" s="65">
        <v>445.29999999998603</v>
      </c>
      <c r="B4456" s="2">
        <v>0</v>
      </c>
      <c r="C4456" s="2">
        <v>0</v>
      </c>
      <c r="D4456" s="2">
        <v>0</v>
      </c>
      <c r="E4456" s="2">
        <v>0</v>
      </c>
      <c r="F4456" s="2">
        <v>0</v>
      </c>
      <c r="G4456" s="2">
        <v>0</v>
      </c>
    </row>
    <row r="4457" spans="1:7" s="65" customFormat="1" x14ac:dyDescent="0.25">
      <c r="A4457" s="65">
        <v>445.39999999998599</v>
      </c>
      <c r="B4457" s="2">
        <v>0</v>
      </c>
      <c r="C4457" s="2">
        <v>0</v>
      </c>
      <c r="D4457" s="2">
        <v>0</v>
      </c>
      <c r="E4457" s="2">
        <v>0</v>
      </c>
      <c r="F4457" s="2">
        <v>0</v>
      </c>
      <c r="G4457" s="2">
        <v>0</v>
      </c>
    </row>
    <row r="4458" spans="1:7" s="65" customFormat="1" x14ac:dyDescent="0.25">
      <c r="A4458" s="65">
        <v>445.49999999998602</v>
      </c>
      <c r="B4458" s="2">
        <v>0</v>
      </c>
      <c r="C4458" s="2">
        <v>0</v>
      </c>
      <c r="D4458" s="2">
        <v>0</v>
      </c>
      <c r="E4458" s="2">
        <v>0</v>
      </c>
      <c r="F4458" s="2">
        <v>0</v>
      </c>
      <c r="G4458" s="2">
        <v>0</v>
      </c>
    </row>
    <row r="4459" spans="1:7" s="65" customFormat="1" x14ac:dyDescent="0.25">
      <c r="A4459" s="65">
        <v>445.59999999998598</v>
      </c>
      <c r="B4459" s="2">
        <v>0</v>
      </c>
      <c r="C4459" s="2">
        <v>0</v>
      </c>
      <c r="D4459" s="2">
        <v>0</v>
      </c>
      <c r="E4459" s="2">
        <v>0</v>
      </c>
      <c r="F4459" s="2">
        <v>0</v>
      </c>
      <c r="G4459" s="2">
        <v>0</v>
      </c>
    </row>
    <row r="4460" spans="1:7" s="65" customFormat="1" x14ac:dyDescent="0.25">
      <c r="A4460" s="65">
        <v>445.69999999998498</v>
      </c>
      <c r="B4460" s="2">
        <v>0</v>
      </c>
      <c r="C4460" s="2">
        <v>0</v>
      </c>
      <c r="D4460" s="2">
        <v>0</v>
      </c>
      <c r="E4460" s="2">
        <v>0</v>
      </c>
      <c r="F4460" s="2">
        <v>0</v>
      </c>
      <c r="G4460" s="2">
        <v>0</v>
      </c>
    </row>
    <row r="4461" spans="1:7" s="65" customFormat="1" x14ac:dyDescent="0.25">
      <c r="A4461" s="65">
        <v>445.799999999985</v>
      </c>
      <c r="B4461" s="2">
        <v>0</v>
      </c>
      <c r="C4461" s="2">
        <v>0</v>
      </c>
      <c r="D4461" s="2">
        <v>0</v>
      </c>
      <c r="E4461" s="2">
        <v>0</v>
      </c>
      <c r="F4461" s="2">
        <v>0</v>
      </c>
      <c r="G4461" s="2">
        <v>0</v>
      </c>
    </row>
    <row r="4462" spans="1:7" s="65" customFormat="1" x14ac:dyDescent="0.25">
      <c r="A4462" s="65">
        <v>445.89999999998503</v>
      </c>
      <c r="B4462" s="2">
        <v>0</v>
      </c>
      <c r="C4462" s="2">
        <v>0</v>
      </c>
      <c r="D4462" s="2">
        <v>0</v>
      </c>
      <c r="E4462" s="2">
        <v>0</v>
      </c>
      <c r="F4462" s="2">
        <v>0</v>
      </c>
      <c r="G4462" s="2">
        <v>0</v>
      </c>
    </row>
    <row r="4463" spans="1:7" s="65" customFormat="1" x14ac:dyDescent="0.25">
      <c r="A4463" s="65">
        <v>445.99999999998499</v>
      </c>
      <c r="B4463" s="2">
        <v>0</v>
      </c>
      <c r="C4463" s="2">
        <v>0</v>
      </c>
      <c r="D4463" s="2">
        <v>0</v>
      </c>
      <c r="E4463" s="2">
        <v>0</v>
      </c>
      <c r="F4463" s="2">
        <v>0</v>
      </c>
      <c r="G4463" s="2">
        <v>0</v>
      </c>
    </row>
    <row r="4464" spans="1:7" s="65" customFormat="1" x14ac:dyDescent="0.25">
      <c r="A4464" s="65">
        <v>446.09999999998502</v>
      </c>
      <c r="B4464" s="2">
        <v>0</v>
      </c>
      <c r="C4464" s="2">
        <v>0</v>
      </c>
      <c r="D4464" s="2">
        <v>0</v>
      </c>
      <c r="E4464" s="2">
        <v>0</v>
      </c>
      <c r="F4464" s="2">
        <v>0</v>
      </c>
      <c r="G4464" s="2">
        <v>0</v>
      </c>
    </row>
    <row r="4465" spans="1:7" s="65" customFormat="1" x14ac:dyDescent="0.25">
      <c r="A4465" s="65">
        <v>446.19999999998498</v>
      </c>
      <c r="B4465" s="2">
        <v>0</v>
      </c>
      <c r="C4465" s="2">
        <v>0</v>
      </c>
      <c r="D4465" s="2">
        <v>0</v>
      </c>
      <c r="E4465" s="2">
        <v>0</v>
      </c>
      <c r="F4465" s="2">
        <v>0</v>
      </c>
      <c r="G4465" s="2">
        <v>0</v>
      </c>
    </row>
    <row r="4466" spans="1:7" s="65" customFormat="1" x14ac:dyDescent="0.25">
      <c r="A4466" s="65">
        <v>446.299999999985</v>
      </c>
      <c r="B4466" s="2">
        <v>0</v>
      </c>
      <c r="C4466" s="2">
        <v>0</v>
      </c>
      <c r="D4466" s="2">
        <v>0</v>
      </c>
      <c r="E4466" s="2">
        <v>0</v>
      </c>
      <c r="F4466" s="2">
        <v>0</v>
      </c>
      <c r="G4466" s="2">
        <v>0</v>
      </c>
    </row>
    <row r="4467" spans="1:7" s="65" customFormat="1" x14ac:dyDescent="0.25">
      <c r="A4467" s="65">
        <v>446.39999999998503</v>
      </c>
      <c r="B4467" s="2">
        <v>0</v>
      </c>
      <c r="C4467" s="2">
        <v>0</v>
      </c>
      <c r="D4467" s="2">
        <v>0</v>
      </c>
      <c r="E4467" s="2">
        <v>0</v>
      </c>
      <c r="F4467" s="2">
        <v>0</v>
      </c>
      <c r="G4467" s="2">
        <v>0</v>
      </c>
    </row>
    <row r="4468" spans="1:7" s="65" customFormat="1" x14ac:dyDescent="0.25">
      <c r="A4468" s="65">
        <v>446.49999999998499</v>
      </c>
      <c r="B4468" s="2">
        <v>0</v>
      </c>
      <c r="C4468" s="2">
        <v>0</v>
      </c>
      <c r="D4468" s="2">
        <v>0</v>
      </c>
      <c r="E4468" s="2">
        <v>0</v>
      </c>
      <c r="F4468" s="2">
        <v>0</v>
      </c>
      <c r="G4468" s="2">
        <v>0</v>
      </c>
    </row>
    <row r="4469" spans="1:7" s="65" customFormat="1" x14ac:dyDescent="0.25">
      <c r="A4469" s="65">
        <v>446.59999999998502</v>
      </c>
      <c r="B4469" s="2">
        <v>0</v>
      </c>
      <c r="C4469" s="2">
        <v>0</v>
      </c>
      <c r="D4469" s="2">
        <v>0</v>
      </c>
      <c r="E4469" s="2">
        <v>0</v>
      </c>
      <c r="F4469" s="2">
        <v>0</v>
      </c>
      <c r="G4469" s="2">
        <v>0</v>
      </c>
    </row>
    <row r="4470" spans="1:7" s="65" customFormat="1" x14ac:dyDescent="0.25">
      <c r="A4470" s="65">
        <v>446.69999999998498</v>
      </c>
      <c r="B4470" s="2">
        <v>0</v>
      </c>
      <c r="C4470" s="2">
        <v>0</v>
      </c>
      <c r="D4470" s="2">
        <v>0</v>
      </c>
      <c r="E4470" s="2">
        <v>0</v>
      </c>
      <c r="F4470" s="2">
        <v>0</v>
      </c>
      <c r="G4470" s="2">
        <v>0</v>
      </c>
    </row>
    <row r="4471" spans="1:7" s="65" customFormat="1" x14ac:dyDescent="0.25">
      <c r="A4471" s="65">
        <v>446.799999999985</v>
      </c>
      <c r="B4471" s="2">
        <v>0</v>
      </c>
      <c r="C4471" s="2">
        <v>0</v>
      </c>
      <c r="D4471" s="2">
        <v>0</v>
      </c>
      <c r="E4471" s="2">
        <v>0</v>
      </c>
      <c r="F4471" s="2">
        <v>0</v>
      </c>
      <c r="G4471" s="2">
        <v>0</v>
      </c>
    </row>
    <row r="4472" spans="1:7" s="65" customFormat="1" x14ac:dyDescent="0.25">
      <c r="A4472" s="65">
        <v>446.89999999998503</v>
      </c>
      <c r="B4472" s="2">
        <v>0</v>
      </c>
      <c r="C4472" s="2">
        <v>0</v>
      </c>
      <c r="D4472" s="2">
        <v>0</v>
      </c>
      <c r="E4472" s="2">
        <v>0</v>
      </c>
      <c r="F4472" s="2">
        <v>0</v>
      </c>
      <c r="G4472" s="2">
        <v>0</v>
      </c>
    </row>
    <row r="4473" spans="1:7" s="65" customFormat="1" x14ac:dyDescent="0.25">
      <c r="A4473" s="65">
        <v>446.99999999998499</v>
      </c>
      <c r="B4473" s="2">
        <v>0</v>
      </c>
      <c r="C4473" s="2">
        <v>0</v>
      </c>
      <c r="D4473" s="2">
        <v>0</v>
      </c>
      <c r="E4473" s="2">
        <v>0</v>
      </c>
      <c r="F4473" s="2">
        <v>0</v>
      </c>
      <c r="G4473" s="2">
        <v>0</v>
      </c>
    </row>
    <row r="4474" spans="1:7" s="65" customFormat="1" x14ac:dyDescent="0.25">
      <c r="A4474" s="65">
        <v>447.09999999998502</v>
      </c>
      <c r="B4474" s="2">
        <v>0</v>
      </c>
      <c r="C4474" s="2">
        <v>0</v>
      </c>
      <c r="D4474" s="2">
        <v>0</v>
      </c>
      <c r="E4474" s="2">
        <v>0</v>
      </c>
      <c r="F4474" s="2">
        <v>0</v>
      </c>
      <c r="G4474" s="2">
        <v>0</v>
      </c>
    </row>
    <row r="4475" spans="1:7" s="65" customFormat="1" x14ac:dyDescent="0.25">
      <c r="A4475" s="65">
        <v>447.19999999998498</v>
      </c>
      <c r="B4475" s="2">
        <v>0</v>
      </c>
      <c r="C4475" s="2">
        <v>0</v>
      </c>
      <c r="D4475" s="2">
        <v>0</v>
      </c>
      <c r="E4475" s="2">
        <v>0</v>
      </c>
      <c r="F4475" s="2">
        <v>0</v>
      </c>
      <c r="G4475" s="2">
        <v>0</v>
      </c>
    </row>
    <row r="4476" spans="1:7" s="65" customFormat="1" x14ac:dyDescent="0.25">
      <c r="A4476" s="65">
        <v>447.299999999985</v>
      </c>
      <c r="B4476" s="2">
        <v>0</v>
      </c>
      <c r="C4476" s="2">
        <v>0</v>
      </c>
      <c r="D4476" s="2">
        <v>0</v>
      </c>
      <c r="E4476" s="2">
        <v>0</v>
      </c>
      <c r="F4476" s="2">
        <v>0</v>
      </c>
      <c r="G4476" s="2">
        <v>0</v>
      </c>
    </row>
    <row r="4477" spans="1:7" s="65" customFormat="1" x14ac:dyDescent="0.25">
      <c r="A4477" s="65">
        <v>447.39999999998503</v>
      </c>
      <c r="B4477" s="2">
        <v>0</v>
      </c>
      <c r="C4477" s="2">
        <v>0</v>
      </c>
      <c r="D4477" s="2">
        <v>0</v>
      </c>
      <c r="E4477" s="2">
        <v>0</v>
      </c>
      <c r="F4477" s="2">
        <v>0</v>
      </c>
      <c r="G4477" s="2">
        <v>0</v>
      </c>
    </row>
    <row r="4478" spans="1:7" s="65" customFormat="1" x14ac:dyDescent="0.25">
      <c r="A4478" s="65">
        <v>447.49999999998499</v>
      </c>
      <c r="B4478" s="2">
        <v>0</v>
      </c>
      <c r="C4478" s="2">
        <v>0</v>
      </c>
      <c r="D4478" s="2">
        <v>0</v>
      </c>
      <c r="E4478" s="2">
        <v>0</v>
      </c>
      <c r="F4478" s="2">
        <v>0</v>
      </c>
      <c r="G4478" s="2">
        <v>0</v>
      </c>
    </row>
    <row r="4479" spans="1:7" s="65" customFormat="1" x14ac:dyDescent="0.25">
      <c r="A4479" s="65">
        <v>447.59999999998502</v>
      </c>
      <c r="B4479" s="2">
        <v>0</v>
      </c>
      <c r="C4479" s="2">
        <v>0</v>
      </c>
      <c r="D4479" s="2">
        <v>0</v>
      </c>
      <c r="E4479" s="2">
        <v>0</v>
      </c>
      <c r="F4479" s="2">
        <v>0</v>
      </c>
      <c r="G4479" s="2">
        <v>0</v>
      </c>
    </row>
    <row r="4480" spans="1:7" s="65" customFormat="1" x14ac:dyDescent="0.25">
      <c r="A4480" s="65">
        <v>447.69999999998498</v>
      </c>
      <c r="B4480" s="2">
        <v>0</v>
      </c>
      <c r="C4480" s="2">
        <v>0</v>
      </c>
      <c r="D4480" s="2">
        <v>0</v>
      </c>
      <c r="E4480" s="2">
        <v>0</v>
      </c>
      <c r="F4480" s="2">
        <v>0</v>
      </c>
      <c r="G4480" s="2">
        <v>0</v>
      </c>
    </row>
    <row r="4481" spans="1:7" s="65" customFormat="1" x14ac:dyDescent="0.25">
      <c r="A4481" s="65">
        <v>447.799999999985</v>
      </c>
      <c r="B4481" s="2">
        <v>0</v>
      </c>
      <c r="C4481" s="2">
        <v>0</v>
      </c>
      <c r="D4481" s="2">
        <v>0</v>
      </c>
      <c r="E4481" s="2">
        <v>0</v>
      </c>
      <c r="F4481" s="2">
        <v>0</v>
      </c>
      <c r="G4481" s="2">
        <v>0</v>
      </c>
    </row>
    <row r="4482" spans="1:7" s="65" customFormat="1" x14ac:dyDescent="0.25">
      <c r="A4482" s="65">
        <v>447.89999999998503</v>
      </c>
      <c r="B4482" s="2">
        <v>0</v>
      </c>
      <c r="C4482" s="2">
        <v>0</v>
      </c>
      <c r="D4482" s="2">
        <v>0</v>
      </c>
      <c r="E4482" s="2">
        <v>0</v>
      </c>
      <c r="F4482" s="2">
        <v>0</v>
      </c>
      <c r="G4482" s="2">
        <v>0</v>
      </c>
    </row>
    <row r="4483" spans="1:7" s="65" customFormat="1" x14ac:dyDescent="0.25">
      <c r="A4483" s="65">
        <v>447.99999999998499</v>
      </c>
      <c r="B4483" s="2">
        <v>0</v>
      </c>
      <c r="C4483" s="2">
        <v>0</v>
      </c>
      <c r="D4483" s="2">
        <v>0</v>
      </c>
      <c r="E4483" s="2">
        <v>0</v>
      </c>
      <c r="F4483" s="2">
        <v>0</v>
      </c>
      <c r="G4483" s="2">
        <v>0</v>
      </c>
    </row>
    <row r="4484" spans="1:7" s="65" customFormat="1" x14ac:dyDescent="0.25">
      <c r="A4484" s="65">
        <v>448.09999999998502</v>
      </c>
      <c r="B4484" s="2">
        <v>0</v>
      </c>
      <c r="C4484" s="2">
        <v>0</v>
      </c>
      <c r="D4484" s="2">
        <v>0</v>
      </c>
      <c r="E4484" s="2">
        <v>0</v>
      </c>
      <c r="F4484" s="2">
        <v>0</v>
      </c>
      <c r="G4484" s="2">
        <v>0</v>
      </c>
    </row>
    <row r="4485" spans="1:7" s="65" customFormat="1" x14ac:dyDescent="0.25">
      <c r="A4485" s="65">
        <v>448.19999999998498</v>
      </c>
      <c r="B4485" s="2">
        <v>0</v>
      </c>
      <c r="C4485" s="2">
        <v>0</v>
      </c>
      <c r="D4485" s="2">
        <v>0</v>
      </c>
      <c r="E4485" s="2">
        <v>0</v>
      </c>
      <c r="F4485" s="2">
        <v>0</v>
      </c>
      <c r="G4485" s="2">
        <v>0</v>
      </c>
    </row>
    <row r="4486" spans="1:7" s="65" customFormat="1" x14ac:dyDescent="0.25">
      <c r="A4486" s="65">
        <v>448.29999999998398</v>
      </c>
      <c r="B4486" s="2">
        <v>0</v>
      </c>
      <c r="C4486" s="2">
        <v>0</v>
      </c>
      <c r="D4486" s="2">
        <v>0</v>
      </c>
      <c r="E4486" s="2">
        <v>0</v>
      </c>
      <c r="F4486" s="2">
        <v>0</v>
      </c>
      <c r="G4486" s="2">
        <v>0</v>
      </c>
    </row>
    <row r="4487" spans="1:7" s="65" customFormat="1" x14ac:dyDescent="0.25">
      <c r="A4487" s="65">
        <v>448.39999999998503</v>
      </c>
      <c r="B4487" s="2">
        <v>0</v>
      </c>
      <c r="C4487" s="2">
        <v>0</v>
      </c>
      <c r="D4487" s="2">
        <v>0</v>
      </c>
      <c r="E4487" s="2">
        <v>0</v>
      </c>
      <c r="F4487" s="2">
        <v>0</v>
      </c>
      <c r="G4487" s="2">
        <v>0</v>
      </c>
    </row>
    <row r="4488" spans="1:7" s="65" customFormat="1" x14ac:dyDescent="0.25">
      <c r="A4488" s="65">
        <v>448.49999999998499</v>
      </c>
      <c r="B4488" s="2">
        <v>0</v>
      </c>
      <c r="C4488" s="2">
        <v>0</v>
      </c>
      <c r="D4488" s="2">
        <v>0</v>
      </c>
      <c r="E4488" s="2">
        <v>0</v>
      </c>
      <c r="F4488" s="2">
        <v>0</v>
      </c>
      <c r="G4488" s="2">
        <v>0</v>
      </c>
    </row>
    <row r="4489" spans="1:7" s="65" customFormat="1" x14ac:dyDescent="0.25">
      <c r="A4489" s="65">
        <v>448.59999999998399</v>
      </c>
      <c r="B4489" s="2">
        <v>0</v>
      </c>
      <c r="C4489" s="2">
        <v>0</v>
      </c>
      <c r="D4489" s="2">
        <v>0</v>
      </c>
      <c r="E4489" s="2">
        <v>0</v>
      </c>
      <c r="F4489" s="2">
        <v>0</v>
      </c>
      <c r="G4489" s="2">
        <v>0</v>
      </c>
    </row>
    <row r="4490" spans="1:7" s="65" customFormat="1" x14ac:dyDescent="0.25">
      <c r="A4490" s="65">
        <v>448.69999999998402</v>
      </c>
      <c r="B4490" s="2">
        <v>0</v>
      </c>
      <c r="C4490" s="2">
        <v>0</v>
      </c>
      <c r="D4490" s="2">
        <v>0</v>
      </c>
      <c r="E4490" s="2">
        <v>0</v>
      </c>
      <c r="F4490" s="2">
        <v>0</v>
      </c>
      <c r="G4490" s="2">
        <v>0</v>
      </c>
    </row>
    <row r="4491" spans="1:7" s="65" customFormat="1" x14ac:dyDescent="0.25">
      <c r="A4491" s="65">
        <v>448.79999999998398</v>
      </c>
      <c r="B4491" s="2">
        <v>0</v>
      </c>
      <c r="C4491" s="2">
        <v>0</v>
      </c>
      <c r="D4491" s="2">
        <v>0</v>
      </c>
      <c r="E4491" s="2">
        <v>0</v>
      </c>
      <c r="F4491" s="2">
        <v>0</v>
      </c>
      <c r="G4491" s="2">
        <v>0</v>
      </c>
    </row>
    <row r="4492" spans="1:7" s="65" customFormat="1" x14ac:dyDescent="0.25">
      <c r="A4492" s="65">
        <v>448.899999999984</v>
      </c>
      <c r="B4492" s="2">
        <v>0</v>
      </c>
      <c r="C4492" s="2">
        <v>0</v>
      </c>
      <c r="D4492" s="2">
        <v>0</v>
      </c>
      <c r="E4492" s="2">
        <v>0</v>
      </c>
      <c r="F4492" s="2">
        <v>0</v>
      </c>
      <c r="G4492" s="2">
        <v>0</v>
      </c>
    </row>
    <row r="4493" spans="1:7" s="65" customFormat="1" x14ac:dyDescent="0.25">
      <c r="A4493" s="65">
        <v>448.99999999998403</v>
      </c>
      <c r="B4493" s="2">
        <v>0</v>
      </c>
      <c r="C4493" s="2">
        <v>0</v>
      </c>
      <c r="D4493" s="2">
        <v>0</v>
      </c>
      <c r="E4493" s="2">
        <v>0</v>
      </c>
      <c r="F4493" s="2">
        <v>0</v>
      </c>
      <c r="G4493" s="2">
        <v>0</v>
      </c>
    </row>
    <row r="4494" spans="1:7" s="65" customFormat="1" x14ac:dyDescent="0.25">
      <c r="A4494" s="65">
        <v>449.09999999998399</v>
      </c>
      <c r="B4494" s="2">
        <v>0</v>
      </c>
      <c r="C4494" s="2">
        <v>0</v>
      </c>
      <c r="D4494" s="2">
        <v>0</v>
      </c>
      <c r="E4494" s="2">
        <v>0</v>
      </c>
      <c r="F4494" s="2">
        <v>0</v>
      </c>
      <c r="G4494" s="2">
        <v>0</v>
      </c>
    </row>
    <row r="4495" spans="1:7" s="65" customFormat="1" x14ac:dyDescent="0.25">
      <c r="A4495" s="65">
        <v>449.19999999998402</v>
      </c>
      <c r="B4495" s="2">
        <v>0</v>
      </c>
      <c r="C4495" s="2">
        <v>0</v>
      </c>
      <c r="D4495" s="2">
        <v>0</v>
      </c>
      <c r="E4495" s="2">
        <v>0</v>
      </c>
      <c r="F4495" s="2">
        <v>0</v>
      </c>
      <c r="G4495" s="2">
        <v>0</v>
      </c>
    </row>
    <row r="4496" spans="1:7" s="65" customFormat="1" x14ac:dyDescent="0.25">
      <c r="A4496" s="65">
        <v>449.29999999998398</v>
      </c>
      <c r="B4496" s="2">
        <v>0</v>
      </c>
      <c r="C4496" s="2">
        <v>0</v>
      </c>
      <c r="D4496" s="2">
        <v>0</v>
      </c>
      <c r="E4496" s="2">
        <v>0</v>
      </c>
      <c r="F4496" s="2">
        <v>0</v>
      </c>
      <c r="G4496" s="2">
        <v>0</v>
      </c>
    </row>
    <row r="4497" spans="1:7" s="65" customFormat="1" x14ac:dyDescent="0.25">
      <c r="A4497" s="65">
        <v>449.399999999984</v>
      </c>
      <c r="B4497" s="2">
        <v>0</v>
      </c>
      <c r="C4497" s="2">
        <v>0</v>
      </c>
      <c r="D4497" s="2">
        <v>0</v>
      </c>
      <c r="E4497" s="2">
        <v>0</v>
      </c>
      <c r="F4497" s="2">
        <v>0</v>
      </c>
      <c r="G4497" s="2">
        <v>0</v>
      </c>
    </row>
    <row r="4498" spans="1:7" s="65" customFormat="1" x14ac:dyDescent="0.25">
      <c r="A4498" s="65">
        <v>449.49999999998403</v>
      </c>
      <c r="B4498" s="2">
        <v>0</v>
      </c>
      <c r="C4498" s="2">
        <v>0</v>
      </c>
      <c r="D4498" s="2">
        <v>0</v>
      </c>
      <c r="E4498" s="2">
        <v>0</v>
      </c>
      <c r="F4498" s="2">
        <v>0</v>
      </c>
      <c r="G4498" s="2">
        <v>0</v>
      </c>
    </row>
    <row r="4499" spans="1:7" s="65" customFormat="1" x14ac:dyDescent="0.25">
      <c r="A4499" s="65">
        <v>449.59999999998399</v>
      </c>
      <c r="B4499" s="2">
        <v>0</v>
      </c>
      <c r="C4499" s="2">
        <v>0</v>
      </c>
      <c r="D4499" s="2">
        <v>0</v>
      </c>
      <c r="E4499" s="2">
        <v>0</v>
      </c>
      <c r="F4499" s="2">
        <v>0</v>
      </c>
      <c r="G4499" s="2">
        <v>0</v>
      </c>
    </row>
    <row r="4500" spans="1:7" s="65" customFormat="1" x14ac:dyDescent="0.25">
      <c r="A4500" s="65">
        <v>449.69999999998402</v>
      </c>
      <c r="B4500" s="2">
        <v>0</v>
      </c>
      <c r="C4500" s="2">
        <v>0</v>
      </c>
      <c r="D4500" s="2">
        <v>0</v>
      </c>
      <c r="E4500" s="2">
        <v>0</v>
      </c>
      <c r="F4500" s="2">
        <v>0</v>
      </c>
      <c r="G4500" s="2">
        <v>0</v>
      </c>
    </row>
    <row r="4501" spans="1:7" s="65" customFormat="1" x14ac:dyDescent="0.25">
      <c r="A4501" s="65">
        <v>449.79999999998398</v>
      </c>
      <c r="B4501" s="2">
        <v>0</v>
      </c>
      <c r="C4501" s="2">
        <v>0</v>
      </c>
      <c r="D4501" s="2">
        <v>0</v>
      </c>
      <c r="E4501" s="2">
        <v>0</v>
      </c>
      <c r="F4501" s="2">
        <v>0</v>
      </c>
      <c r="G4501" s="2">
        <v>0</v>
      </c>
    </row>
    <row r="4502" spans="1:7" s="65" customFormat="1" x14ac:dyDescent="0.25">
      <c r="A4502" s="65">
        <v>449.899999999984</v>
      </c>
      <c r="B4502" s="2">
        <v>0</v>
      </c>
      <c r="C4502" s="2">
        <v>0</v>
      </c>
      <c r="D4502" s="2">
        <v>0</v>
      </c>
      <c r="E4502" s="2">
        <v>0</v>
      </c>
      <c r="F4502" s="2">
        <v>0</v>
      </c>
      <c r="G4502" s="2">
        <v>0</v>
      </c>
    </row>
    <row r="4503" spans="1:7" s="65" customFormat="1" x14ac:dyDescent="0.25">
      <c r="A4503" s="65">
        <v>449.99999999998403</v>
      </c>
      <c r="B4503" s="2">
        <v>0</v>
      </c>
      <c r="C4503" s="2">
        <v>0</v>
      </c>
      <c r="D4503" s="2">
        <v>0</v>
      </c>
      <c r="E4503" s="2">
        <v>0</v>
      </c>
      <c r="F4503" s="2">
        <v>0</v>
      </c>
      <c r="G4503" s="2">
        <v>0</v>
      </c>
    </row>
    <row r="4504" spans="1:7" s="65" customFormat="1" x14ac:dyDescent="0.25">
      <c r="A4504" s="65">
        <v>450.09999999998399</v>
      </c>
      <c r="B4504" s="2">
        <v>0</v>
      </c>
      <c r="C4504" s="2">
        <v>0</v>
      </c>
      <c r="D4504" s="2">
        <v>0</v>
      </c>
      <c r="E4504" s="2">
        <v>0</v>
      </c>
      <c r="F4504" s="2">
        <v>0</v>
      </c>
      <c r="G4504" s="2">
        <v>0</v>
      </c>
    </row>
    <row r="4505" spans="1:7" s="65" customFormat="1" x14ac:dyDescent="0.25">
      <c r="A4505" s="65">
        <v>450.19999999998402</v>
      </c>
      <c r="B4505" s="2">
        <v>0</v>
      </c>
      <c r="C4505" s="2">
        <v>0</v>
      </c>
      <c r="D4505" s="2">
        <v>0</v>
      </c>
      <c r="E4505" s="2">
        <v>0</v>
      </c>
      <c r="F4505" s="2">
        <v>0</v>
      </c>
      <c r="G4505" s="2">
        <v>0</v>
      </c>
    </row>
    <row r="4506" spans="1:7" s="65" customFormat="1" x14ac:dyDescent="0.25">
      <c r="A4506" s="65">
        <v>450.29999999998398</v>
      </c>
      <c r="B4506" s="2">
        <v>0</v>
      </c>
      <c r="C4506" s="2">
        <v>0</v>
      </c>
      <c r="D4506" s="2">
        <v>0</v>
      </c>
      <c r="E4506" s="2">
        <v>0</v>
      </c>
      <c r="F4506" s="2">
        <v>0</v>
      </c>
      <c r="G4506" s="2">
        <v>0</v>
      </c>
    </row>
    <row r="4507" spans="1:7" s="65" customFormat="1" x14ac:dyDescent="0.25">
      <c r="A4507" s="65">
        <v>450.399999999984</v>
      </c>
      <c r="B4507" s="2">
        <v>0</v>
      </c>
      <c r="C4507" s="2">
        <v>0</v>
      </c>
      <c r="D4507" s="2">
        <v>0</v>
      </c>
      <c r="E4507" s="2">
        <v>0</v>
      </c>
      <c r="F4507" s="2">
        <v>0</v>
      </c>
      <c r="G4507" s="2">
        <v>0</v>
      </c>
    </row>
    <row r="4508" spans="1:7" s="65" customFormat="1" x14ac:dyDescent="0.25">
      <c r="A4508" s="65">
        <v>450.49999999998403</v>
      </c>
      <c r="B4508" s="2">
        <v>0</v>
      </c>
      <c r="C4508" s="2">
        <v>0</v>
      </c>
      <c r="D4508" s="2">
        <v>0</v>
      </c>
      <c r="E4508" s="2">
        <v>0</v>
      </c>
      <c r="F4508" s="2">
        <v>0</v>
      </c>
      <c r="G4508" s="2">
        <v>0</v>
      </c>
    </row>
    <row r="4509" spans="1:7" s="65" customFormat="1" x14ac:dyDescent="0.25">
      <c r="A4509" s="65">
        <v>450.59999999998399</v>
      </c>
      <c r="B4509" s="2">
        <v>0</v>
      </c>
      <c r="C4509" s="2">
        <v>0</v>
      </c>
      <c r="D4509" s="2">
        <v>0</v>
      </c>
      <c r="E4509" s="2">
        <v>0</v>
      </c>
      <c r="F4509" s="2">
        <v>0</v>
      </c>
      <c r="G4509" s="2">
        <v>0</v>
      </c>
    </row>
    <row r="4510" spans="1:7" s="65" customFormat="1" x14ac:dyDescent="0.25">
      <c r="A4510" s="65">
        <v>450.69999999998402</v>
      </c>
      <c r="B4510" s="2">
        <v>0</v>
      </c>
      <c r="C4510" s="2">
        <v>0</v>
      </c>
      <c r="D4510" s="2">
        <v>0</v>
      </c>
      <c r="E4510" s="2">
        <v>0</v>
      </c>
      <c r="F4510" s="2">
        <v>0</v>
      </c>
      <c r="G4510" s="2">
        <v>0</v>
      </c>
    </row>
    <row r="4511" spans="1:7" s="65" customFormat="1" x14ac:dyDescent="0.25">
      <c r="A4511" s="65">
        <v>450.79999999998398</v>
      </c>
      <c r="B4511" s="2">
        <v>0</v>
      </c>
      <c r="C4511" s="2">
        <v>0</v>
      </c>
      <c r="D4511" s="2">
        <v>0</v>
      </c>
      <c r="E4511" s="2">
        <v>0</v>
      </c>
      <c r="F4511" s="2">
        <v>0</v>
      </c>
      <c r="G4511" s="2">
        <v>0</v>
      </c>
    </row>
    <row r="4512" spans="1:7" s="65" customFormat="1" x14ac:dyDescent="0.25">
      <c r="A4512" s="65">
        <v>450.899999999984</v>
      </c>
      <c r="B4512" s="2">
        <v>0</v>
      </c>
      <c r="C4512" s="2">
        <v>0</v>
      </c>
      <c r="D4512" s="2">
        <v>0</v>
      </c>
      <c r="E4512" s="2">
        <v>0</v>
      </c>
      <c r="F4512" s="2">
        <v>0</v>
      </c>
      <c r="G4512" s="2">
        <v>0</v>
      </c>
    </row>
    <row r="4513" spans="1:7" s="65" customFormat="1" x14ac:dyDescent="0.25">
      <c r="A4513" s="65">
        <v>450.99999999998403</v>
      </c>
      <c r="B4513" s="2">
        <v>0</v>
      </c>
      <c r="C4513" s="2">
        <v>0</v>
      </c>
      <c r="D4513" s="2">
        <v>0</v>
      </c>
      <c r="E4513" s="2">
        <v>0</v>
      </c>
      <c r="F4513" s="2">
        <v>0</v>
      </c>
      <c r="G4513" s="2">
        <v>0</v>
      </c>
    </row>
    <row r="4514" spans="1:7" s="65" customFormat="1" x14ac:dyDescent="0.25">
      <c r="A4514" s="65">
        <v>451.09999999998399</v>
      </c>
      <c r="B4514" s="2">
        <v>0</v>
      </c>
      <c r="C4514" s="2">
        <v>0</v>
      </c>
      <c r="D4514" s="2">
        <v>0</v>
      </c>
      <c r="E4514" s="2">
        <v>0</v>
      </c>
      <c r="F4514" s="2">
        <v>0</v>
      </c>
      <c r="G4514" s="2">
        <v>0</v>
      </c>
    </row>
    <row r="4515" spans="1:7" s="65" customFormat="1" x14ac:dyDescent="0.25">
      <c r="A4515" s="65">
        <v>451.19999999998402</v>
      </c>
      <c r="B4515" s="2">
        <v>0</v>
      </c>
      <c r="C4515" s="2">
        <v>0</v>
      </c>
      <c r="D4515" s="2">
        <v>0</v>
      </c>
      <c r="E4515" s="2">
        <v>0</v>
      </c>
      <c r="F4515" s="2">
        <v>0</v>
      </c>
      <c r="G4515" s="2">
        <v>0</v>
      </c>
    </row>
    <row r="4516" spans="1:7" s="65" customFormat="1" x14ac:dyDescent="0.25">
      <c r="A4516" s="65">
        <v>451.29999999998398</v>
      </c>
      <c r="B4516" s="2">
        <v>0</v>
      </c>
      <c r="C4516" s="2">
        <v>0</v>
      </c>
      <c r="D4516" s="2">
        <v>0</v>
      </c>
      <c r="E4516" s="2">
        <v>0</v>
      </c>
      <c r="F4516" s="2">
        <v>0</v>
      </c>
      <c r="G4516" s="2">
        <v>0</v>
      </c>
    </row>
    <row r="4517" spans="1:7" s="65" customFormat="1" x14ac:dyDescent="0.25">
      <c r="A4517" s="65">
        <v>451.39999999998298</v>
      </c>
      <c r="B4517" s="2">
        <v>0</v>
      </c>
      <c r="C4517" s="2">
        <v>0</v>
      </c>
      <c r="D4517" s="2">
        <v>0</v>
      </c>
      <c r="E4517" s="2">
        <v>0</v>
      </c>
      <c r="F4517" s="2">
        <v>0</v>
      </c>
      <c r="G4517" s="2">
        <v>0</v>
      </c>
    </row>
    <row r="4518" spans="1:7" s="65" customFormat="1" x14ac:dyDescent="0.25">
      <c r="A4518" s="65">
        <v>451.499999999983</v>
      </c>
      <c r="B4518" s="2">
        <v>0</v>
      </c>
      <c r="C4518" s="2">
        <v>0</v>
      </c>
      <c r="D4518" s="2">
        <v>0</v>
      </c>
      <c r="E4518" s="2">
        <v>0</v>
      </c>
      <c r="F4518" s="2">
        <v>0</v>
      </c>
      <c r="G4518" s="2">
        <v>0</v>
      </c>
    </row>
    <row r="4519" spans="1:7" s="65" customFormat="1" x14ac:dyDescent="0.25">
      <c r="A4519" s="65">
        <v>451.59999999998303</v>
      </c>
      <c r="B4519" s="2">
        <v>0</v>
      </c>
      <c r="C4519" s="2">
        <v>0</v>
      </c>
      <c r="D4519" s="2">
        <v>0</v>
      </c>
      <c r="E4519" s="2">
        <v>0</v>
      </c>
      <c r="F4519" s="2">
        <v>0</v>
      </c>
      <c r="G4519" s="2">
        <v>0</v>
      </c>
    </row>
    <row r="4520" spans="1:7" s="65" customFormat="1" x14ac:dyDescent="0.25">
      <c r="A4520" s="65">
        <v>451.69999999998299</v>
      </c>
      <c r="B4520" s="2">
        <v>0</v>
      </c>
      <c r="C4520" s="2">
        <v>0</v>
      </c>
      <c r="D4520" s="2">
        <v>0</v>
      </c>
      <c r="E4520" s="2">
        <v>0</v>
      </c>
      <c r="F4520" s="2">
        <v>0</v>
      </c>
      <c r="G4520" s="2">
        <v>0</v>
      </c>
    </row>
    <row r="4521" spans="1:7" s="65" customFormat="1" x14ac:dyDescent="0.25">
      <c r="A4521" s="65">
        <v>451.79999999998302</v>
      </c>
      <c r="B4521" s="2">
        <v>0</v>
      </c>
      <c r="C4521" s="2">
        <v>0</v>
      </c>
      <c r="D4521" s="2">
        <v>0</v>
      </c>
      <c r="E4521" s="2">
        <v>0</v>
      </c>
      <c r="F4521" s="2">
        <v>0</v>
      </c>
      <c r="G4521" s="2">
        <v>0</v>
      </c>
    </row>
    <row r="4522" spans="1:7" s="65" customFormat="1" x14ac:dyDescent="0.25">
      <c r="A4522" s="65">
        <v>451.89999999998298</v>
      </c>
      <c r="B4522" s="2">
        <v>0</v>
      </c>
      <c r="C4522" s="2">
        <v>0</v>
      </c>
      <c r="D4522" s="2">
        <v>0</v>
      </c>
      <c r="E4522" s="2">
        <v>0</v>
      </c>
      <c r="F4522" s="2">
        <v>0</v>
      </c>
      <c r="G4522" s="2">
        <v>0</v>
      </c>
    </row>
    <row r="4523" spans="1:7" s="65" customFormat="1" x14ac:dyDescent="0.25">
      <c r="A4523" s="65">
        <v>451.999999999983</v>
      </c>
      <c r="B4523" s="2">
        <v>0</v>
      </c>
      <c r="C4523" s="2">
        <v>0</v>
      </c>
      <c r="D4523" s="2">
        <v>0</v>
      </c>
      <c r="E4523" s="2">
        <v>0</v>
      </c>
      <c r="F4523" s="2">
        <v>0</v>
      </c>
      <c r="G4523" s="2">
        <v>0</v>
      </c>
    </row>
    <row r="4524" spans="1:7" s="65" customFormat="1" x14ac:dyDescent="0.25">
      <c r="A4524" s="65">
        <v>452.09999999998303</v>
      </c>
      <c r="B4524" s="2">
        <v>0</v>
      </c>
      <c r="C4524" s="2">
        <v>0</v>
      </c>
      <c r="D4524" s="2">
        <v>0</v>
      </c>
      <c r="E4524" s="2">
        <v>0</v>
      </c>
      <c r="F4524" s="2">
        <v>0</v>
      </c>
      <c r="G4524" s="2">
        <v>0</v>
      </c>
    </row>
    <row r="4525" spans="1:7" s="65" customFormat="1" x14ac:dyDescent="0.25">
      <c r="A4525" s="65">
        <v>452.19999999998299</v>
      </c>
      <c r="B4525" s="2">
        <v>0</v>
      </c>
      <c r="C4525" s="2">
        <v>0</v>
      </c>
      <c r="D4525" s="2">
        <v>0</v>
      </c>
      <c r="E4525" s="2">
        <v>0</v>
      </c>
      <c r="F4525" s="2">
        <v>0</v>
      </c>
      <c r="G4525" s="2">
        <v>0</v>
      </c>
    </row>
    <row r="4526" spans="1:7" s="65" customFormat="1" x14ac:dyDescent="0.25">
      <c r="A4526" s="65">
        <v>452.29999999998302</v>
      </c>
      <c r="B4526" s="2">
        <v>0</v>
      </c>
      <c r="C4526" s="2">
        <v>0</v>
      </c>
      <c r="D4526" s="2">
        <v>0</v>
      </c>
      <c r="E4526" s="2">
        <v>0</v>
      </c>
      <c r="F4526" s="2">
        <v>0</v>
      </c>
      <c r="G4526" s="2">
        <v>0</v>
      </c>
    </row>
    <row r="4527" spans="1:7" s="65" customFormat="1" x14ac:dyDescent="0.25">
      <c r="A4527" s="65">
        <v>452.39999999998298</v>
      </c>
      <c r="B4527" s="2">
        <v>0</v>
      </c>
      <c r="C4527" s="2">
        <v>0</v>
      </c>
      <c r="D4527" s="2">
        <v>0</v>
      </c>
      <c r="E4527" s="2">
        <v>0</v>
      </c>
      <c r="F4527" s="2">
        <v>0</v>
      </c>
      <c r="G4527" s="2">
        <v>0</v>
      </c>
    </row>
    <row r="4528" spans="1:7" s="65" customFormat="1" x14ac:dyDescent="0.25">
      <c r="A4528" s="65">
        <v>452.499999999983</v>
      </c>
      <c r="B4528" s="2">
        <v>0</v>
      </c>
      <c r="C4528" s="2">
        <v>0</v>
      </c>
      <c r="D4528" s="2">
        <v>0</v>
      </c>
      <c r="E4528" s="2">
        <v>0</v>
      </c>
      <c r="F4528" s="2">
        <v>0</v>
      </c>
      <c r="G4528" s="2">
        <v>0</v>
      </c>
    </row>
    <row r="4529" spans="1:7" s="65" customFormat="1" x14ac:dyDescent="0.25">
      <c r="A4529" s="65">
        <v>452.59999999998303</v>
      </c>
      <c r="B4529" s="2">
        <v>0</v>
      </c>
      <c r="C4529" s="2">
        <v>0</v>
      </c>
      <c r="D4529" s="2">
        <v>0</v>
      </c>
      <c r="E4529" s="2">
        <v>0</v>
      </c>
      <c r="F4529" s="2">
        <v>0</v>
      </c>
      <c r="G4529" s="2">
        <v>0</v>
      </c>
    </row>
    <row r="4530" spans="1:7" s="65" customFormat="1" x14ac:dyDescent="0.25">
      <c r="A4530" s="65">
        <v>452.69999999998299</v>
      </c>
      <c r="B4530" s="2">
        <v>0</v>
      </c>
      <c r="C4530" s="2">
        <v>0</v>
      </c>
      <c r="D4530" s="2">
        <v>0</v>
      </c>
      <c r="E4530" s="2">
        <v>0</v>
      </c>
      <c r="F4530" s="2">
        <v>0</v>
      </c>
      <c r="G4530" s="2">
        <v>0</v>
      </c>
    </row>
    <row r="4531" spans="1:7" s="65" customFormat="1" x14ac:dyDescent="0.25">
      <c r="A4531" s="65">
        <v>452.79999999998302</v>
      </c>
      <c r="B4531" s="2">
        <v>0</v>
      </c>
      <c r="C4531" s="2">
        <v>0</v>
      </c>
      <c r="D4531" s="2">
        <v>0</v>
      </c>
      <c r="E4531" s="2">
        <v>0</v>
      </c>
      <c r="F4531" s="2">
        <v>0</v>
      </c>
      <c r="G4531" s="2">
        <v>0</v>
      </c>
    </row>
    <row r="4532" spans="1:7" s="65" customFormat="1" x14ac:dyDescent="0.25">
      <c r="A4532" s="65">
        <v>452.89999999998298</v>
      </c>
      <c r="B4532" s="2">
        <v>0</v>
      </c>
      <c r="C4532" s="2">
        <v>0</v>
      </c>
      <c r="D4532" s="2">
        <v>0</v>
      </c>
      <c r="E4532" s="2">
        <v>0</v>
      </c>
      <c r="F4532" s="2">
        <v>0</v>
      </c>
      <c r="G4532" s="2">
        <v>0</v>
      </c>
    </row>
    <row r="4533" spans="1:7" s="65" customFormat="1" x14ac:dyDescent="0.25">
      <c r="A4533" s="65">
        <v>452.999999999983</v>
      </c>
      <c r="B4533" s="2">
        <v>0</v>
      </c>
      <c r="C4533" s="2">
        <v>0</v>
      </c>
      <c r="D4533" s="2">
        <v>0</v>
      </c>
      <c r="E4533" s="2">
        <v>0</v>
      </c>
      <c r="F4533" s="2">
        <v>0</v>
      </c>
      <c r="G4533" s="2">
        <v>0</v>
      </c>
    </row>
    <row r="4534" spans="1:7" s="65" customFormat="1" x14ac:dyDescent="0.25">
      <c r="A4534" s="65">
        <v>453.09999999998303</v>
      </c>
      <c r="B4534" s="2">
        <v>0</v>
      </c>
      <c r="C4534" s="2">
        <v>0</v>
      </c>
      <c r="D4534" s="2">
        <v>0</v>
      </c>
      <c r="E4534" s="2">
        <v>0</v>
      </c>
      <c r="F4534" s="2">
        <v>0</v>
      </c>
      <c r="G4534" s="2">
        <v>0</v>
      </c>
    </row>
    <row r="4535" spans="1:7" s="65" customFormat="1" x14ac:dyDescent="0.25">
      <c r="A4535" s="65">
        <v>453.19999999998299</v>
      </c>
      <c r="B4535" s="2">
        <v>0</v>
      </c>
      <c r="C4535" s="2">
        <v>0</v>
      </c>
      <c r="D4535" s="2">
        <v>0</v>
      </c>
      <c r="E4535" s="2">
        <v>0</v>
      </c>
      <c r="F4535" s="2">
        <v>0</v>
      </c>
      <c r="G4535" s="2">
        <v>0</v>
      </c>
    </row>
    <row r="4536" spans="1:7" s="65" customFormat="1" x14ac:dyDescent="0.25">
      <c r="A4536" s="65">
        <v>453.29999999998302</v>
      </c>
      <c r="B4536" s="2">
        <v>0</v>
      </c>
      <c r="C4536" s="2">
        <v>0</v>
      </c>
      <c r="D4536" s="2">
        <v>0</v>
      </c>
      <c r="E4536" s="2">
        <v>0</v>
      </c>
      <c r="F4536" s="2">
        <v>0</v>
      </c>
      <c r="G4536" s="2">
        <v>0</v>
      </c>
    </row>
    <row r="4537" spans="1:7" s="65" customFormat="1" x14ac:dyDescent="0.25">
      <c r="A4537" s="65">
        <v>453.39999999998298</v>
      </c>
      <c r="B4537" s="2">
        <v>0</v>
      </c>
      <c r="C4537" s="2">
        <v>0</v>
      </c>
      <c r="D4537" s="2">
        <v>0</v>
      </c>
      <c r="E4537" s="2">
        <v>0</v>
      </c>
      <c r="F4537" s="2">
        <v>0</v>
      </c>
      <c r="G4537" s="2">
        <v>0</v>
      </c>
    </row>
    <row r="4538" spans="1:7" s="65" customFormat="1" x14ac:dyDescent="0.25">
      <c r="A4538" s="65">
        <v>453.499999999983</v>
      </c>
      <c r="B4538" s="2">
        <v>0</v>
      </c>
      <c r="C4538" s="2">
        <v>0</v>
      </c>
      <c r="D4538" s="2">
        <v>0</v>
      </c>
      <c r="E4538" s="2">
        <v>0</v>
      </c>
      <c r="F4538" s="2">
        <v>0</v>
      </c>
      <c r="G4538" s="2">
        <v>0</v>
      </c>
    </row>
    <row r="4539" spans="1:7" s="65" customFormat="1" x14ac:dyDescent="0.25">
      <c r="A4539" s="65">
        <v>453.59999999998303</v>
      </c>
      <c r="B4539" s="2">
        <v>0</v>
      </c>
      <c r="C4539" s="2">
        <v>0</v>
      </c>
      <c r="D4539" s="2">
        <v>0</v>
      </c>
      <c r="E4539" s="2">
        <v>0</v>
      </c>
      <c r="F4539" s="2">
        <v>0</v>
      </c>
      <c r="G4539" s="2">
        <v>0</v>
      </c>
    </row>
    <row r="4540" spans="1:7" s="65" customFormat="1" x14ac:dyDescent="0.25">
      <c r="A4540" s="65">
        <v>453.69999999998299</v>
      </c>
      <c r="B4540" s="2">
        <v>0</v>
      </c>
      <c r="C4540" s="2">
        <v>0</v>
      </c>
      <c r="D4540" s="2">
        <v>0</v>
      </c>
      <c r="E4540" s="2">
        <v>0</v>
      </c>
      <c r="F4540" s="2">
        <v>0</v>
      </c>
      <c r="G4540" s="2">
        <v>0</v>
      </c>
    </row>
    <row r="4541" spans="1:7" s="65" customFormat="1" x14ac:dyDescent="0.25">
      <c r="A4541" s="65">
        <v>453.79999999998302</v>
      </c>
      <c r="B4541" s="2">
        <v>0</v>
      </c>
      <c r="C4541" s="2">
        <v>0</v>
      </c>
      <c r="D4541" s="2">
        <v>0</v>
      </c>
      <c r="E4541" s="2">
        <v>0</v>
      </c>
      <c r="F4541" s="2">
        <v>0</v>
      </c>
      <c r="G4541" s="2">
        <v>0</v>
      </c>
    </row>
    <row r="4542" spans="1:7" s="65" customFormat="1" x14ac:dyDescent="0.25">
      <c r="A4542" s="65">
        <v>453.89999999998298</v>
      </c>
      <c r="B4542" s="2">
        <v>0</v>
      </c>
      <c r="C4542" s="2">
        <v>0</v>
      </c>
      <c r="D4542" s="2">
        <v>0</v>
      </c>
      <c r="E4542" s="2">
        <v>0</v>
      </c>
      <c r="F4542" s="2">
        <v>0</v>
      </c>
      <c r="G4542" s="2">
        <v>0</v>
      </c>
    </row>
    <row r="4543" spans="1:7" s="65" customFormat="1" x14ac:dyDescent="0.25">
      <c r="A4543" s="65">
        <v>453.999999999983</v>
      </c>
      <c r="B4543" s="2">
        <v>0</v>
      </c>
      <c r="C4543" s="2">
        <v>0</v>
      </c>
      <c r="D4543" s="2">
        <v>0</v>
      </c>
      <c r="E4543" s="2">
        <v>0</v>
      </c>
      <c r="F4543" s="2">
        <v>0</v>
      </c>
      <c r="G4543" s="2">
        <v>0</v>
      </c>
    </row>
    <row r="4544" spans="1:7" s="65" customFormat="1" x14ac:dyDescent="0.25">
      <c r="A4544" s="65">
        <v>454.09999999998303</v>
      </c>
      <c r="B4544" s="2">
        <v>0</v>
      </c>
      <c r="C4544" s="2">
        <v>0</v>
      </c>
      <c r="D4544" s="2">
        <v>0</v>
      </c>
      <c r="E4544" s="2">
        <v>0</v>
      </c>
      <c r="F4544" s="2">
        <v>0</v>
      </c>
      <c r="G4544" s="2">
        <v>0</v>
      </c>
    </row>
    <row r="4545" spans="1:7" s="65" customFormat="1" x14ac:dyDescent="0.25">
      <c r="A4545" s="65">
        <v>454.19999999998299</v>
      </c>
      <c r="B4545" s="2">
        <v>0</v>
      </c>
      <c r="C4545" s="2">
        <v>0</v>
      </c>
      <c r="D4545" s="2">
        <v>0</v>
      </c>
      <c r="E4545" s="2">
        <v>0</v>
      </c>
      <c r="F4545" s="2">
        <v>0</v>
      </c>
      <c r="G4545" s="2">
        <v>0</v>
      </c>
    </row>
    <row r="4546" spans="1:7" s="65" customFormat="1" x14ac:dyDescent="0.25">
      <c r="A4546" s="65">
        <v>454.29999999998302</v>
      </c>
      <c r="B4546" s="2">
        <v>0</v>
      </c>
      <c r="C4546" s="2">
        <v>0</v>
      </c>
      <c r="D4546" s="2">
        <v>0</v>
      </c>
      <c r="E4546" s="2">
        <v>0</v>
      </c>
      <c r="F4546" s="2">
        <v>0</v>
      </c>
      <c r="G4546" s="2">
        <v>0</v>
      </c>
    </row>
    <row r="4547" spans="1:7" s="65" customFormat="1" x14ac:dyDescent="0.25">
      <c r="A4547" s="65">
        <v>454.39999999998298</v>
      </c>
      <c r="B4547" s="2">
        <v>0</v>
      </c>
      <c r="C4547" s="2">
        <v>0</v>
      </c>
      <c r="D4547" s="2">
        <v>0</v>
      </c>
      <c r="E4547" s="2">
        <v>0</v>
      </c>
      <c r="F4547" s="2">
        <v>0</v>
      </c>
      <c r="G4547" s="2">
        <v>0</v>
      </c>
    </row>
    <row r="4548" spans="1:7" s="65" customFormat="1" x14ac:dyDescent="0.25">
      <c r="A4548" s="65">
        <v>454.49999999998198</v>
      </c>
      <c r="B4548" s="2">
        <v>0</v>
      </c>
      <c r="C4548" s="2">
        <v>0</v>
      </c>
      <c r="D4548" s="2">
        <v>0</v>
      </c>
      <c r="E4548" s="2">
        <v>0</v>
      </c>
      <c r="F4548" s="2">
        <v>0</v>
      </c>
      <c r="G4548" s="2">
        <v>0</v>
      </c>
    </row>
    <row r="4549" spans="1:7" s="65" customFormat="1" x14ac:dyDescent="0.25">
      <c r="A4549" s="65">
        <v>454.599999999982</v>
      </c>
      <c r="B4549" s="2">
        <v>0</v>
      </c>
      <c r="C4549" s="2">
        <v>0</v>
      </c>
      <c r="D4549" s="2">
        <v>0</v>
      </c>
      <c r="E4549" s="2">
        <v>0</v>
      </c>
      <c r="F4549" s="2">
        <v>0</v>
      </c>
      <c r="G4549" s="2">
        <v>0</v>
      </c>
    </row>
    <row r="4550" spans="1:7" s="65" customFormat="1" x14ac:dyDescent="0.25">
      <c r="A4550" s="65">
        <v>454.69999999998203</v>
      </c>
      <c r="B4550" s="2">
        <v>0</v>
      </c>
      <c r="C4550" s="2">
        <v>0</v>
      </c>
      <c r="D4550" s="2">
        <v>0</v>
      </c>
      <c r="E4550" s="2">
        <v>0</v>
      </c>
      <c r="F4550" s="2">
        <v>0</v>
      </c>
      <c r="G4550" s="2">
        <v>0</v>
      </c>
    </row>
    <row r="4551" spans="1:7" s="65" customFormat="1" x14ac:dyDescent="0.25">
      <c r="A4551" s="65">
        <v>454.79999999998199</v>
      </c>
      <c r="B4551" s="2">
        <v>0</v>
      </c>
      <c r="C4551" s="2">
        <v>0</v>
      </c>
      <c r="D4551" s="2">
        <v>0</v>
      </c>
      <c r="E4551" s="2">
        <v>0</v>
      </c>
      <c r="F4551" s="2">
        <v>0</v>
      </c>
      <c r="G4551" s="2">
        <v>0</v>
      </c>
    </row>
    <row r="4552" spans="1:7" s="65" customFormat="1" x14ac:dyDescent="0.25">
      <c r="A4552" s="65">
        <v>454.89999999998201</v>
      </c>
      <c r="B4552" s="2">
        <v>0</v>
      </c>
      <c r="C4552" s="2">
        <v>0</v>
      </c>
      <c r="D4552" s="2">
        <v>0</v>
      </c>
      <c r="E4552" s="2">
        <v>0</v>
      </c>
      <c r="F4552" s="2">
        <v>0</v>
      </c>
      <c r="G4552" s="2">
        <v>0</v>
      </c>
    </row>
    <row r="4553" spans="1:7" s="65" customFormat="1" x14ac:dyDescent="0.25">
      <c r="A4553" s="65">
        <v>454.99999999998198</v>
      </c>
      <c r="B4553" s="2">
        <v>0</v>
      </c>
      <c r="C4553" s="2">
        <v>0</v>
      </c>
      <c r="D4553" s="2">
        <v>0</v>
      </c>
      <c r="E4553" s="2">
        <v>0</v>
      </c>
      <c r="F4553" s="2">
        <v>0</v>
      </c>
      <c r="G4553" s="2">
        <v>0</v>
      </c>
    </row>
    <row r="4554" spans="1:7" s="65" customFormat="1" x14ac:dyDescent="0.25">
      <c r="A4554" s="65">
        <v>455.099999999982</v>
      </c>
      <c r="B4554" s="2">
        <v>0</v>
      </c>
      <c r="C4554" s="2">
        <v>0</v>
      </c>
      <c r="D4554" s="2">
        <v>0</v>
      </c>
      <c r="E4554" s="2">
        <v>0</v>
      </c>
      <c r="F4554" s="2">
        <v>0</v>
      </c>
      <c r="G4554" s="2">
        <v>0</v>
      </c>
    </row>
    <row r="4555" spans="1:7" s="65" customFormat="1" x14ac:dyDescent="0.25">
      <c r="A4555" s="65">
        <v>455.19999999998203</v>
      </c>
      <c r="B4555" s="2">
        <v>0</v>
      </c>
      <c r="C4555" s="2">
        <v>0</v>
      </c>
      <c r="D4555" s="2">
        <v>0</v>
      </c>
      <c r="E4555" s="2">
        <v>0</v>
      </c>
      <c r="F4555" s="2">
        <v>0</v>
      </c>
      <c r="G4555" s="2">
        <v>0</v>
      </c>
    </row>
    <row r="4556" spans="1:7" s="65" customFormat="1" x14ac:dyDescent="0.25">
      <c r="A4556" s="65">
        <v>455.29999999998199</v>
      </c>
      <c r="B4556" s="2">
        <v>0</v>
      </c>
      <c r="C4556" s="2">
        <v>0</v>
      </c>
      <c r="D4556" s="2">
        <v>0</v>
      </c>
      <c r="E4556" s="2">
        <v>0</v>
      </c>
      <c r="F4556" s="2">
        <v>0</v>
      </c>
      <c r="G4556" s="2">
        <v>0</v>
      </c>
    </row>
    <row r="4557" spans="1:7" s="65" customFormat="1" x14ac:dyDescent="0.25">
      <c r="A4557" s="65">
        <v>455.39999999998201</v>
      </c>
      <c r="B4557" s="2">
        <v>0</v>
      </c>
      <c r="C4557" s="2">
        <v>0</v>
      </c>
      <c r="D4557" s="2">
        <v>0</v>
      </c>
      <c r="E4557" s="2">
        <v>0</v>
      </c>
      <c r="F4557" s="2">
        <v>0</v>
      </c>
      <c r="G4557" s="2">
        <v>0</v>
      </c>
    </row>
    <row r="4558" spans="1:7" s="65" customFormat="1" x14ac:dyDescent="0.25">
      <c r="A4558" s="65">
        <v>455.49999999998198</v>
      </c>
      <c r="B4558" s="2">
        <v>0</v>
      </c>
      <c r="C4558" s="2">
        <v>0</v>
      </c>
      <c r="D4558" s="2">
        <v>0</v>
      </c>
      <c r="E4558" s="2">
        <v>0</v>
      </c>
      <c r="F4558" s="2">
        <v>0</v>
      </c>
      <c r="G4558" s="2">
        <v>0</v>
      </c>
    </row>
    <row r="4559" spans="1:7" s="65" customFormat="1" x14ac:dyDescent="0.25">
      <c r="A4559" s="65">
        <v>455.599999999982</v>
      </c>
      <c r="B4559" s="2">
        <v>0</v>
      </c>
      <c r="C4559" s="2">
        <v>0</v>
      </c>
      <c r="D4559" s="2">
        <v>0</v>
      </c>
      <c r="E4559" s="2">
        <v>0</v>
      </c>
      <c r="F4559" s="2">
        <v>0</v>
      </c>
      <c r="G4559" s="2">
        <v>0</v>
      </c>
    </row>
    <row r="4560" spans="1:7" s="65" customFormat="1" x14ac:dyDescent="0.25">
      <c r="A4560" s="65">
        <v>455.69999999998203</v>
      </c>
      <c r="B4560" s="2">
        <v>0</v>
      </c>
      <c r="C4560" s="2">
        <v>0</v>
      </c>
      <c r="D4560" s="2">
        <v>0</v>
      </c>
      <c r="E4560" s="2">
        <v>0</v>
      </c>
      <c r="F4560" s="2">
        <v>0</v>
      </c>
      <c r="G4560" s="2">
        <v>0</v>
      </c>
    </row>
    <row r="4561" spans="1:7" s="65" customFormat="1" x14ac:dyDescent="0.25">
      <c r="A4561" s="65">
        <v>455.79999999998199</v>
      </c>
      <c r="B4561" s="2">
        <v>0</v>
      </c>
      <c r="C4561" s="2">
        <v>0</v>
      </c>
      <c r="D4561" s="2">
        <v>0</v>
      </c>
      <c r="E4561" s="2">
        <v>0</v>
      </c>
      <c r="F4561" s="2">
        <v>0</v>
      </c>
      <c r="G4561" s="2">
        <v>0</v>
      </c>
    </row>
    <row r="4562" spans="1:7" s="65" customFormat="1" x14ac:dyDescent="0.25">
      <c r="A4562" s="65">
        <v>455.89999999998201</v>
      </c>
      <c r="B4562" s="2">
        <v>0</v>
      </c>
      <c r="C4562" s="2">
        <v>0</v>
      </c>
      <c r="D4562" s="2">
        <v>0</v>
      </c>
      <c r="E4562" s="2">
        <v>0</v>
      </c>
      <c r="F4562" s="2">
        <v>0</v>
      </c>
      <c r="G4562" s="2">
        <v>0</v>
      </c>
    </row>
    <row r="4563" spans="1:7" s="65" customFormat="1" x14ac:dyDescent="0.25">
      <c r="A4563" s="65">
        <v>455.99999999998198</v>
      </c>
      <c r="B4563" s="2">
        <v>0</v>
      </c>
      <c r="C4563" s="2">
        <v>0</v>
      </c>
      <c r="D4563" s="2">
        <v>0</v>
      </c>
      <c r="E4563" s="2">
        <v>0</v>
      </c>
      <c r="F4563" s="2">
        <v>0</v>
      </c>
      <c r="G4563" s="2">
        <v>0</v>
      </c>
    </row>
    <row r="4564" spans="1:7" s="65" customFormat="1" x14ac:dyDescent="0.25">
      <c r="A4564" s="65">
        <v>456.099999999982</v>
      </c>
      <c r="B4564" s="2">
        <v>0</v>
      </c>
      <c r="C4564" s="2">
        <v>0</v>
      </c>
      <c r="D4564" s="2">
        <v>0</v>
      </c>
      <c r="E4564" s="2">
        <v>0</v>
      </c>
      <c r="F4564" s="2">
        <v>0</v>
      </c>
      <c r="G4564" s="2">
        <v>0</v>
      </c>
    </row>
    <row r="4565" spans="1:7" s="65" customFormat="1" x14ac:dyDescent="0.25">
      <c r="A4565" s="65">
        <v>456.19999999998203</v>
      </c>
      <c r="B4565" s="2">
        <v>0</v>
      </c>
      <c r="C4565" s="2">
        <v>0</v>
      </c>
      <c r="D4565" s="2">
        <v>0</v>
      </c>
      <c r="E4565" s="2">
        <v>0</v>
      </c>
      <c r="F4565" s="2">
        <v>0</v>
      </c>
      <c r="G4565" s="2">
        <v>0</v>
      </c>
    </row>
    <row r="4566" spans="1:7" s="65" customFormat="1" x14ac:dyDescent="0.25">
      <c r="A4566" s="65">
        <v>456.29999999998199</v>
      </c>
      <c r="B4566" s="2">
        <v>0</v>
      </c>
      <c r="C4566" s="2">
        <v>0</v>
      </c>
      <c r="D4566" s="2">
        <v>0</v>
      </c>
      <c r="E4566" s="2">
        <v>0</v>
      </c>
      <c r="F4566" s="2">
        <v>0</v>
      </c>
      <c r="G4566" s="2">
        <v>0</v>
      </c>
    </row>
    <row r="4567" spans="1:7" s="65" customFormat="1" x14ac:dyDescent="0.25">
      <c r="A4567" s="65">
        <v>456.39999999998201</v>
      </c>
      <c r="B4567" s="2">
        <v>0</v>
      </c>
      <c r="C4567" s="2">
        <v>0</v>
      </c>
      <c r="D4567" s="2">
        <v>0</v>
      </c>
      <c r="E4567" s="2">
        <v>0</v>
      </c>
      <c r="F4567" s="2">
        <v>0</v>
      </c>
      <c r="G4567" s="2">
        <v>0</v>
      </c>
    </row>
    <row r="4568" spans="1:7" s="65" customFormat="1" x14ac:dyDescent="0.25">
      <c r="A4568" s="65">
        <v>456.49999999998198</v>
      </c>
      <c r="B4568" s="2">
        <v>0</v>
      </c>
      <c r="C4568" s="2">
        <v>0</v>
      </c>
      <c r="D4568" s="2">
        <v>0</v>
      </c>
      <c r="E4568" s="2">
        <v>0</v>
      </c>
      <c r="F4568" s="2">
        <v>0</v>
      </c>
      <c r="G4568" s="2">
        <v>0</v>
      </c>
    </row>
    <row r="4569" spans="1:7" s="65" customFormat="1" x14ac:dyDescent="0.25">
      <c r="A4569" s="65">
        <v>456.599999999982</v>
      </c>
      <c r="B4569" s="2">
        <v>0</v>
      </c>
      <c r="C4569" s="2">
        <v>0</v>
      </c>
      <c r="D4569" s="2">
        <v>0</v>
      </c>
      <c r="E4569" s="2">
        <v>0</v>
      </c>
      <c r="F4569" s="2">
        <v>0</v>
      </c>
      <c r="G4569" s="2">
        <v>0</v>
      </c>
    </row>
    <row r="4570" spans="1:7" s="65" customFormat="1" x14ac:dyDescent="0.25">
      <c r="A4570" s="65">
        <v>456.69999999998203</v>
      </c>
      <c r="B4570" s="2">
        <v>0</v>
      </c>
      <c r="C4570" s="2">
        <v>0</v>
      </c>
      <c r="D4570" s="2">
        <v>0</v>
      </c>
      <c r="E4570" s="2">
        <v>0</v>
      </c>
      <c r="F4570" s="2">
        <v>0</v>
      </c>
      <c r="G4570" s="2">
        <v>0</v>
      </c>
    </row>
    <row r="4571" spans="1:7" s="65" customFormat="1" x14ac:dyDescent="0.25">
      <c r="A4571" s="65">
        <v>456.79999999998199</v>
      </c>
      <c r="B4571" s="2">
        <v>0</v>
      </c>
      <c r="C4571" s="2">
        <v>0</v>
      </c>
      <c r="D4571" s="2">
        <v>0</v>
      </c>
      <c r="E4571" s="2">
        <v>0</v>
      </c>
      <c r="F4571" s="2">
        <v>0</v>
      </c>
      <c r="G4571" s="2">
        <v>0</v>
      </c>
    </row>
    <row r="4572" spans="1:7" s="65" customFormat="1" x14ac:dyDescent="0.25">
      <c r="A4572" s="65">
        <v>456.89999999998201</v>
      </c>
      <c r="B4572" s="2">
        <v>0</v>
      </c>
      <c r="C4572" s="2">
        <v>0</v>
      </c>
      <c r="D4572" s="2">
        <v>0</v>
      </c>
      <c r="E4572" s="2">
        <v>0</v>
      </c>
      <c r="F4572" s="2">
        <v>0</v>
      </c>
      <c r="G4572" s="2">
        <v>0</v>
      </c>
    </row>
    <row r="4573" spans="1:7" s="65" customFormat="1" x14ac:dyDescent="0.25">
      <c r="A4573" s="65">
        <v>456.99999999998198</v>
      </c>
      <c r="B4573" s="2">
        <v>0</v>
      </c>
      <c r="C4573" s="2">
        <v>0</v>
      </c>
      <c r="D4573" s="2">
        <v>0</v>
      </c>
      <c r="E4573" s="2">
        <v>0</v>
      </c>
      <c r="F4573" s="2">
        <v>0</v>
      </c>
      <c r="G4573" s="2">
        <v>0</v>
      </c>
    </row>
    <row r="4574" spans="1:7" s="65" customFormat="1" x14ac:dyDescent="0.25">
      <c r="A4574" s="65">
        <v>457.09999999998098</v>
      </c>
      <c r="B4574" s="2">
        <v>0</v>
      </c>
      <c r="C4574" s="2">
        <v>0</v>
      </c>
      <c r="D4574" s="2">
        <v>0</v>
      </c>
      <c r="E4574" s="2">
        <v>0</v>
      </c>
      <c r="F4574" s="2">
        <v>0</v>
      </c>
      <c r="G4574" s="2">
        <v>0</v>
      </c>
    </row>
    <row r="4575" spans="1:7" s="65" customFormat="1" x14ac:dyDescent="0.25">
      <c r="A4575" s="65">
        <v>457.19999999998203</v>
      </c>
      <c r="B4575" s="2">
        <v>0</v>
      </c>
      <c r="C4575" s="2">
        <v>0</v>
      </c>
      <c r="D4575" s="2">
        <v>0</v>
      </c>
      <c r="E4575" s="2">
        <v>0</v>
      </c>
      <c r="F4575" s="2">
        <v>0</v>
      </c>
      <c r="G4575" s="2">
        <v>0</v>
      </c>
    </row>
    <row r="4576" spans="1:7" s="65" customFormat="1" x14ac:dyDescent="0.25">
      <c r="A4576" s="65">
        <v>457.29999999998199</v>
      </c>
      <c r="B4576" s="2">
        <v>0</v>
      </c>
      <c r="C4576" s="2">
        <v>0</v>
      </c>
      <c r="D4576" s="2">
        <v>0</v>
      </c>
      <c r="E4576" s="2">
        <v>0</v>
      </c>
      <c r="F4576" s="2">
        <v>0</v>
      </c>
      <c r="G4576" s="2">
        <v>0</v>
      </c>
    </row>
    <row r="4577" spans="1:7" s="65" customFormat="1" x14ac:dyDescent="0.25">
      <c r="A4577" s="65">
        <v>457.39999999998099</v>
      </c>
      <c r="B4577" s="2">
        <v>0</v>
      </c>
      <c r="C4577" s="2">
        <v>0</v>
      </c>
      <c r="D4577" s="2">
        <v>0</v>
      </c>
      <c r="E4577" s="2">
        <v>0</v>
      </c>
      <c r="F4577" s="2">
        <v>0</v>
      </c>
      <c r="G4577" s="2">
        <v>0</v>
      </c>
    </row>
    <row r="4578" spans="1:7" s="65" customFormat="1" x14ac:dyDescent="0.25">
      <c r="A4578" s="65">
        <v>457.49999999998101</v>
      </c>
      <c r="B4578" s="2">
        <v>0</v>
      </c>
      <c r="C4578" s="2">
        <v>0</v>
      </c>
      <c r="D4578" s="2">
        <v>0</v>
      </c>
      <c r="E4578" s="2">
        <v>0</v>
      </c>
      <c r="F4578" s="2">
        <v>0</v>
      </c>
      <c r="G4578" s="2">
        <v>0</v>
      </c>
    </row>
    <row r="4579" spans="1:7" s="65" customFormat="1" x14ac:dyDescent="0.25">
      <c r="A4579" s="65">
        <v>457.59999999998098</v>
      </c>
      <c r="B4579" s="2">
        <v>0</v>
      </c>
      <c r="C4579" s="2">
        <v>0</v>
      </c>
      <c r="D4579" s="2">
        <v>0</v>
      </c>
      <c r="E4579" s="2">
        <v>0</v>
      </c>
      <c r="F4579" s="2">
        <v>0</v>
      </c>
      <c r="G4579" s="2">
        <v>0</v>
      </c>
    </row>
    <row r="4580" spans="1:7" s="65" customFormat="1" x14ac:dyDescent="0.25">
      <c r="A4580" s="65">
        <v>457.699999999981</v>
      </c>
      <c r="B4580" s="2">
        <v>0</v>
      </c>
      <c r="C4580" s="2">
        <v>0</v>
      </c>
      <c r="D4580" s="2">
        <v>0</v>
      </c>
      <c r="E4580" s="2">
        <v>0</v>
      </c>
      <c r="F4580" s="2">
        <v>0</v>
      </c>
      <c r="G4580" s="2">
        <v>0</v>
      </c>
    </row>
    <row r="4581" spans="1:7" s="65" customFormat="1" x14ac:dyDescent="0.25">
      <c r="A4581" s="65">
        <v>457.79999999998103</v>
      </c>
      <c r="B4581" s="2">
        <v>0</v>
      </c>
      <c r="C4581" s="2">
        <v>0</v>
      </c>
      <c r="D4581" s="2">
        <v>0</v>
      </c>
      <c r="E4581" s="2">
        <v>0</v>
      </c>
      <c r="F4581" s="2">
        <v>0</v>
      </c>
      <c r="G4581" s="2">
        <v>0</v>
      </c>
    </row>
    <row r="4582" spans="1:7" s="65" customFormat="1" x14ac:dyDescent="0.25">
      <c r="A4582" s="65">
        <v>457.89999999998099</v>
      </c>
      <c r="B4582" s="2">
        <v>0</v>
      </c>
      <c r="C4582" s="2">
        <v>0</v>
      </c>
      <c r="D4582" s="2">
        <v>0</v>
      </c>
      <c r="E4582" s="2">
        <v>0</v>
      </c>
      <c r="F4582" s="2">
        <v>0</v>
      </c>
      <c r="G4582" s="2">
        <v>0</v>
      </c>
    </row>
    <row r="4583" spans="1:7" s="65" customFormat="1" x14ac:dyDescent="0.25">
      <c r="A4583" s="65">
        <v>457.99999999998101</v>
      </c>
      <c r="B4583" s="2">
        <v>0</v>
      </c>
      <c r="C4583" s="2">
        <v>0</v>
      </c>
      <c r="D4583" s="2">
        <v>0</v>
      </c>
      <c r="E4583" s="2">
        <v>0</v>
      </c>
      <c r="F4583" s="2">
        <v>0</v>
      </c>
      <c r="G4583" s="2">
        <v>0</v>
      </c>
    </row>
    <row r="4584" spans="1:7" s="65" customFormat="1" x14ac:dyDescent="0.25">
      <c r="A4584" s="65">
        <v>458.09999999998098</v>
      </c>
      <c r="B4584" s="2">
        <v>0</v>
      </c>
      <c r="C4584" s="2">
        <v>0</v>
      </c>
      <c r="D4584" s="2">
        <v>0</v>
      </c>
      <c r="E4584" s="2">
        <v>0</v>
      </c>
      <c r="F4584" s="2">
        <v>0</v>
      </c>
      <c r="G4584" s="2">
        <v>0</v>
      </c>
    </row>
    <row r="4585" spans="1:7" s="65" customFormat="1" x14ac:dyDescent="0.25">
      <c r="A4585" s="65">
        <v>458.199999999981</v>
      </c>
      <c r="B4585" s="2">
        <v>0</v>
      </c>
      <c r="C4585" s="2">
        <v>0</v>
      </c>
      <c r="D4585" s="2">
        <v>0</v>
      </c>
      <c r="E4585" s="2">
        <v>0</v>
      </c>
      <c r="F4585" s="2">
        <v>0</v>
      </c>
      <c r="G4585" s="2">
        <v>0</v>
      </c>
    </row>
    <row r="4586" spans="1:7" s="65" customFormat="1" x14ac:dyDescent="0.25">
      <c r="A4586" s="65">
        <v>458.29999999998103</v>
      </c>
      <c r="B4586" s="2">
        <v>0</v>
      </c>
      <c r="C4586" s="2">
        <v>0</v>
      </c>
      <c r="D4586" s="2">
        <v>0</v>
      </c>
      <c r="E4586" s="2">
        <v>0</v>
      </c>
      <c r="F4586" s="2">
        <v>0</v>
      </c>
      <c r="G4586" s="2">
        <v>0</v>
      </c>
    </row>
    <row r="4587" spans="1:7" s="65" customFormat="1" x14ac:dyDescent="0.25">
      <c r="A4587" s="65">
        <v>458.39999999998099</v>
      </c>
      <c r="B4587" s="2">
        <v>0</v>
      </c>
      <c r="C4587" s="2">
        <v>0</v>
      </c>
      <c r="D4587" s="2">
        <v>0</v>
      </c>
      <c r="E4587" s="2">
        <v>0</v>
      </c>
      <c r="F4587" s="2">
        <v>0</v>
      </c>
      <c r="G4587" s="2">
        <v>0</v>
      </c>
    </row>
    <row r="4588" spans="1:7" s="65" customFormat="1" x14ac:dyDescent="0.25">
      <c r="A4588" s="65">
        <v>458.49999999998101</v>
      </c>
      <c r="B4588" s="2">
        <v>0</v>
      </c>
      <c r="C4588" s="2">
        <v>0</v>
      </c>
      <c r="D4588" s="2">
        <v>0</v>
      </c>
      <c r="E4588" s="2">
        <v>0</v>
      </c>
      <c r="F4588" s="2">
        <v>0</v>
      </c>
      <c r="G4588" s="2">
        <v>0</v>
      </c>
    </row>
    <row r="4589" spans="1:7" s="65" customFormat="1" x14ac:dyDescent="0.25">
      <c r="A4589" s="65">
        <v>458.59999999998098</v>
      </c>
      <c r="B4589" s="2">
        <v>0</v>
      </c>
      <c r="C4589" s="2">
        <v>0</v>
      </c>
      <c r="D4589" s="2">
        <v>0</v>
      </c>
      <c r="E4589" s="2">
        <v>0</v>
      </c>
      <c r="F4589" s="2">
        <v>0</v>
      </c>
      <c r="G4589" s="2">
        <v>0</v>
      </c>
    </row>
    <row r="4590" spans="1:7" s="65" customFormat="1" x14ac:dyDescent="0.25">
      <c r="A4590" s="65">
        <v>458.699999999981</v>
      </c>
      <c r="B4590" s="2">
        <v>0</v>
      </c>
      <c r="C4590" s="2">
        <v>0</v>
      </c>
      <c r="D4590" s="2">
        <v>0</v>
      </c>
      <c r="E4590" s="2">
        <v>0</v>
      </c>
      <c r="F4590" s="2">
        <v>0</v>
      </c>
      <c r="G4590" s="2">
        <v>0</v>
      </c>
    </row>
    <row r="4591" spans="1:7" s="65" customFormat="1" x14ac:dyDescent="0.25">
      <c r="A4591" s="65">
        <v>458.79999999998103</v>
      </c>
      <c r="B4591" s="2">
        <v>0</v>
      </c>
      <c r="C4591" s="2">
        <v>0</v>
      </c>
      <c r="D4591" s="2">
        <v>0</v>
      </c>
      <c r="E4591" s="2">
        <v>0</v>
      </c>
      <c r="F4591" s="2">
        <v>0</v>
      </c>
      <c r="G4591" s="2">
        <v>0</v>
      </c>
    </row>
    <row r="4592" spans="1:7" s="65" customFormat="1" x14ac:dyDescent="0.25">
      <c r="A4592" s="65">
        <v>458.89999999998099</v>
      </c>
      <c r="B4592" s="2">
        <v>0</v>
      </c>
      <c r="C4592" s="2">
        <v>0</v>
      </c>
      <c r="D4592" s="2">
        <v>0</v>
      </c>
      <c r="E4592" s="2">
        <v>0</v>
      </c>
      <c r="F4592" s="2">
        <v>0</v>
      </c>
      <c r="G4592" s="2">
        <v>0</v>
      </c>
    </row>
    <row r="4593" spans="1:7" s="65" customFormat="1" x14ac:dyDescent="0.25">
      <c r="A4593" s="65">
        <v>458.99999999998101</v>
      </c>
      <c r="B4593" s="2">
        <v>0</v>
      </c>
      <c r="C4593" s="2">
        <v>0</v>
      </c>
      <c r="D4593" s="2">
        <v>0</v>
      </c>
      <c r="E4593" s="2">
        <v>0</v>
      </c>
      <c r="F4593" s="2">
        <v>0</v>
      </c>
      <c r="G4593" s="2">
        <v>0</v>
      </c>
    </row>
    <row r="4594" spans="1:7" s="65" customFormat="1" x14ac:dyDescent="0.25">
      <c r="A4594" s="65">
        <v>459.09999999998098</v>
      </c>
      <c r="B4594" s="2">
        <v>0</v>
      </c>
      <c r="C4594" s="2">
        <v>0</v>
      </c>
      <c r="D4594" s="2">
        <v>0</v>
      </c>
      <c r="E4594" s="2">
        <v>0</v>
      </c>
      <c r="F4594" s="2">
        <v>0</v>
      </c>
      <c r="G4594" s="2">
        <v>0</v>
      </c>
    </row>
    <row r="4595" spans="1:7" s="65" customFormat="1" x14ac:dyDescent="0.25">
      <c r="A4595" s="65">
        <v>459.199999999981</v>
      </c>
      <c r="B4595" s="2">
        <v>0</v>
      </c>
      <c r="C4595" s="2">
        <v>0</v>
      </c>
      <c r="D4595" s="2">
        <v>0</v>
      </c>
      <c r="E4595" s="2">
        <v>0</v>
      </c>
      <c r="F4595" s="2">
        <v>0</v>
      </c>
      <c r="G4595" s="2">
        <v>0</v>
      </c>
    </row>
    <row r="4596" spans="1:7" s="65" customFormat="1" x14ac:dyDescent="0.25">
      <c r="A4596" s="65">
        <v>459.29999999998103</v>
      </c>
      <c r="B4596" s="2">
        <v>0</v>
      </c>
      <c r="C4596" s="2">
        <v>0</v>
      </c>
      <c r="D4596" s="2">
        <v>0</v>
      </c>
      <c r="E4596" s="2">
        <v>0</v>
      </c>
      <c r="F4596" s="2">
        <v>0</v>
      </c>
      <c r="G4596" s="2">
        <v>0</v>
      </c>
    </row>
    <row r="4597" spans="1:7" s="65" customFormat="1" x14ac:dyDescent="0.25">
      <c r="A4597" s="65">
        <v>459.39999999998099</v>
      </c>
      <c r="B4597" s="2">
        <v>0</v>
      </c>
      <c r="C4597" s="2">
        <v>0</v>
      </c>
      <c r="D4597" s="2">
        <v>0</v>
      </c>
      <c r="E4597" s="2">
        <v>0</v>
      </c>
      <c r="F4597" s="2">
        <v>0</v>
      </c>
      <c r="G4597" s="2">
        <v>0</v>
      </c>
    </row>
    <row r="4598" spans="1:7" s="65" customFormat="1" x14ac:dyDescent="0.25">
      <c r="A4598" s="65">
        <v>459.49999999998101</v>
      </c>
      <c r="B4598" s="2">
        <v>0</v>
      </c>
      <c r="C4598" s="2">
        <v>0</v>
      </c>
      <c r="D4598" s="2">
        <v>0</v>
      </c>
      <c r="E4598" s="2">
        <v>0</v>
      </c>
      <c r="F4598" s="2">
        <v>0</v>
      </c>
      <c r="G4598" s="2">
        <v>0</v>
      </c>
    </row>
    <row r="4599" spans="1:7" s="65" customFormat="1" x14ac:dyDescent="0.25">
      <c r="A4599" s="65">
        <v>459.59999999998098</v>
      </c>
      <c r="B4599" s="2">
        <v>0</v>
      </c>
      <c r="C4599" s="2">
        <v>0</v>
      </c>
      <c r="D4599" s="2">
        <v>0</v>
      </c>
      <c r="E4599" s="2">
        <v>0</v>
      </c>
      <c r="F4599" s="2">
        <v>0</v>
      </c>
      <c r="G4599" s="2">
        <v>0</v>
      </c>
    </row>
    <row r="4600" spans="1:7" s="65" customFormat="1" x14ac:dyDescent="0.25">
      <c r="A4600" s="65">
        <v>459.699999999981</v>
      </c>
      <c r="B4600" s="2">
        <v>0</v>
      </c>
      <c r="C4600" s="2">
        <v>0</v>
      </c>
      <c r="D4600" s="2">
        <v>0</v>
      </c>
      <c r="E4600" s="2">
        <v>0</v>
      </c>
      <c r="F4600" s="2">
        <v>0</v>
      </c>
      <c r="G4600" s="2">
        <v>0</v>
      </c>
    </row>
    <row r="4601" spans="1:7" s="65" customFormat="1" x14ac:dyDescent="0.25">
      <c r="A4601" s="65">
        <v>459.79999999998103</v>
      </c>
      <c r="B4601" s="2">
        <v>0</v>
      </c>
      <c r="C4601" s="2">
        <v>0</v>
      </c>
      <c r="D4601" s="2">
        <v>0</v>
      </c>
      <c r="E4601" s="2">
        <v>0</v>
      </c>
      <c r="F4601" s="2">
        <v>0</v>
      </c>
      <c r="G4601" s="2">
        <v>0</v>
      </c>
    </row>
    <row r="4602" spans="1:7" s="65" customFormat="1" x14ac:dyDescent="0.25">
      <c r="A4602" s="65">
        <v>459.89999999998099</v>
      </c>
      <c r="B4602" s="2">
        <v>0</v>
      </c>
      <c r="C4602" s="2">
        <v>0</v>
      </c>
      <c r="D4602" s="2">
        <v>0</v>
      </c>
      <c r="E4602" s="2">
        <v>0</v>
      </c>
      <c r="F4602" s="2">
        <v>0</v>
      </c>
      <c r="G4602" s="2">
        <v>0</v>
      </c>
    </row>
    <row r="4603" spans="1:7" s="65" customFormat="1" x14ac:dyDescent="0.25">
      <c r="A4603" s="65">
        <v>459.99999999998101</v>
      </c>
      <c r="B4603" s="2">
        <v>0</v>
      </c>
      <c r="C4603" s="2">
        <v>0</v>
      </c>
      <c r="D4603" s="2">
        <v>0</v>
      </c>
      <c r="E4603" s="2">
        <v>0</v>
      </c>
      <c r="F4603" s="2">
        <v>0</v>
      </c>
      <c r="G4603" s="2">
        <v>0</v>
      </c>
    </row>
    <row r="4604" spans="1:7" s="65" customFormat="1" x14ac:dyDescent="0.25">
      <c r="A4604" s="65">
        <v>460.09999999998098</v>
      </c>
      <c r="B4604" s="2">
        <v>0</v>
      </c>
      <c r="C4604" s="2">
        <v>0</v>
      </c>
      <c r="D4604" s="2">
        <v>0</v>
      </c>
      <c r="E4604" s="2">
        <v>0</v>
      </c>
      <c r="F4604" s="2">
        <v>0</v>
      </c>
      <c r="G4604" s="2">
        <v>0</v>
      </c>
    </row>
    <row r="4605" spans="1:7" s="65" customFormat="1" x14ac:dyDescent="0.25">
      <c r="A4605" s="65">
        <v>460.19999999997998</v>
      </c>
      <c r="B4605" s="2">
        <v>0</v>
      </c>
      <c r="C4605" s="2">
        <v>0</v>
      </c>
      <c r="D4605" s="2">
        <v>0</v>
      </c>
      <c r="E4605" s="2">
        <v>0</v>
      </c>
      <c r="F4605" s="2">
        <v>0</v>
      </c>
      <c r="G4605" s="2">
        <v>0</v>
      </c>
    </row>
    <row r="4606" spans="1:7" s="65" customFormat="1" x14ac:dyDescent="0.25">
      <c r="A4606" s="65">
        <v>460.29999999998</v>
      </c>
      <c r="B4606" s="2">
        <v>0</v>
      </c>
      <c r="C4606" s="2">
        <v>0</v>
      </c>
      <c r="D4606" s="2">
        <v>0</v>
      </c>
      <c r="E4606" s="2">
        <v>0</v>
      </c>
      <c r="F4606" s="2">
        <v>0</v>
      </c>
      <c r="G4606" s="2">
        <v>0</v>
      </c>
    </row>
    <row r="4607" spans="1:7" s="65" customFormat="1" x14ac:dyDescent="0.25">
      <c r="A4607" s="65">
        <v>460.39999999998003</v>
      </c>
      <c r="B4607" s="2">
        <v>0</v>
      </c>
      <c r="C4607" s="2">
        <v>0</v>
      </c>
      <c r="D4607" s="2">
        <v>0</v>
      </c>
      <c r="E4607" s="2">
        <v>0</v>
      </c>
      <c r="F4607" s="2">
        <v>0</v>
      </c>
      <c r="G4607" s="2">
        <v>0</v>
      </c>
    </row>
    <row r="4608" spans="1:7" s="65" customFormat="1" x14ac:dyDescent="0.25">
      <c r="A4608" s="65">
        <v>460.49999999997999</v>
      </c>
      <c r="B4608" s="2">
        <v>0</v>
      </c>
      <c r="C4608" s="2">
        <v>0</v>
      </c>
      <c r="D4608" s="2">
        <v>0</v>
      </c>
      <c r="E4608" s="2">
        <v>0</v>
      </c>
      <c r="F4608" s="2">
        <v>0</v>
      </c>
      <c r="G4608" s="2">
        <v>0</v>
      </c>
    </row>
    <row r="4609" spans="1:7" s="65" customFormat="1" x14ac:dyDescent="0.25">
      <c r="A4609" s="65">
        <v>460.59999999998001</v>
      </c>
      <c r="B4609" s="2">
        <v>0</v>
      </c>
      <c r="C4609" s="2">
        <v>0</v>
      </c>
      <c r="D4609" s="2">
        <v>0</v>
      </c>
      <c r="E4609" s="2">
        <v>0</v>
      </c>
      <c r="F4609" s="2">
        <v>0</v>
      </c>
      <c r="G4609" s="2">
        <v>0</v>
      </c>
    </row>
    <row r="4610" spans="1:7" s="65" customFormat="1" x14ac:dyDescent="0.25">
      <c r="A4610" s="65">
        <v>460.69999999997998</v>
      </c>
      <c r="B4610" s="2">
        <v>0</v>
      </c>
      <c r="C4610" s="2">
        <v>0</v>
      </c>
      <c r="D4610" s="2">
        <v>0</v>
      </c>
      <c r="E4610" s="2">
        <v>0</v>
      </c>
      <c r="F4610" s="2">
        <v>0</v>
      </c>
      <c r="G4610" s="2">
        <v>0</v>
      </c>
    </row>
    <row r="4611" spans="1:7" s="65" customFormat="1" x14ac:dyDescent="0.25">
      <c r="A4611" s="65">
        <v>460.79999999998</v>
      </c>
      <c r="B4611" s="2">
        <v>0</v>
      </c>
      <c r="C4611" s="2">
        <v>0</v>
      </c>
      <c r="D4611" s="2">
        <v>0</v>
      </c>
      <c r="E4611" s="2">
        <v>0</v>
      </c>
      <c r="F4611" s="2">
        <v>0</v>
      </c>
      <c r="G4611" s="2">
        <v>0</v>
      </c>
    </row>
    <row r="4612" spans="1:7" s="65" customFormat="1" x14ac:dyDescent="0.25">
      <c r="A4612" s="65">
        <v>460.89999999998003</v>
      </c>
      <c r="B4612" s="2">
        <v>0</v>
      </c>
      <c r="C4612" s="2">
        <v>0</v>
      </c>
      <c r="D4612" s="2">
        <v>0</v>
      </c>
      <c r="E4612" s="2">
        <v>0</v>
      </c>
      <c r="F4612" s="2">
        <v>0</v>
      </c>
      <c r="G4612" s="2">
        <v>0</v>
      </c>
    </row>
    <row r="4613" spans="1:7" s="65" customFormat="1" x14ac:dyDescent="0.25">
      <c r="A4613" s="65">
        <v>460.99999999997999</v>
      </c>
      <c r="B4613" s="2">
        <v>0</v>
      </c>
      <c r="C4613" s="2">
        <v>0</v>
      </c>
      <c r="D4613" s="2">
        <v>0</v>
      </c>
      <c r="E4613" s="2">
        <v>0</v>
      </c>
      <c r="F4613" s="2">
        <v>0</v>
      </c>
      <c r="G4613" s="2">
        <v>0</v>
      </c>
    </row>
    <row r="4614" spans="1:7" s="65" customFormat="1" x14ac:dyDescent="0.25">
      <c r="A4614" s="65">
        <v>461.09999999998001</v>
      </c>
      <c r="B4614" s="2">
        <v>0</v>
      </c>
      <c r="C4614" s="2">
        <v>0</v>
      </c>
      <c r="D4614" s="2">
        <v>0</v>
      </c>
      <c r="E4614" s="2">
        <v>0</v>
      </c>
      <c r="F4614" s="2">
        <v>0</v>
      </c>
      <c r="G4614" s="2">
        <v>0</v>
      </c>
    </row>
    <row r="4615" spans="1:7" s="65" customFormat="1" x14ac:dyDescent="0.25">
      <c r="A4615" s="65">
        <v>461.19999999997998</v>
      </c>
      <c r="B4615" s="2">
        <v>0</v>
      </c>
      <c r="C4615" s="2">
        <v>0</v>
      </c>
      <c r="D4615" s="2">
        <v>0</v>
      </c>
      <c r="E4615" s="2">
        <v>0</v>
      </c>
      <c r="F4615" s="2">
        <v>0</v>
      </c>
      <c r="G4615" s="2">
        <v>0</v>
      </c>
    </row>
    <row r="4616" spans="1:7" s="65" customFormat="1" x14ac:dyDescent="0.25">
      <c r="A4616" s="65">
        <v>461.29999999998</v>
      </c>
      <c r="B4616" s="2">
        <v>0</v>
      </c>
      <c r="C4616" s="2">
        <v>0</v>
      </c>
      <c r="D4616" s="2">
        <v>0</v>
      </c>
      <c r="E4616" s="2">
        <v>0</v>
      </c>
      <c r="F4616" s="2">
        <v>0</v>
      </c>
      <c r="G4616" s="2">
        <v>0</v>
      </c>
    </row>
    <row r="4617" spans="1:7" s="65" customFormat="1" x14ac:dyDescent="0.25">
      <c r="A4617" s="65">
        <v>461.39999999998003</v>
      </c>
      <c r="B4617" s="2">
        <v>0</v>
      </c>
      <c r="C4617" s="2">
        <v>0</v>
      </c>
      <c r="D4617" s="2">
        <v>0</v>
      </c>
      <c r="E4617" s="2">
        <v>0</v>
      </c>
      <c r="F4617" s="2">
        <v>0</v>
      </c>
      <c r="G4617" s="2">
        <v>0</v>
      </c>
    </row>
    <row r="4618" spans="1:7" s="65" customFormat="1" x14ac:dyDescent="0.25">
      <c r="A4618" s="65">
        <v>461.49999999997999</v>
      </c>
      <c r="B4618" s="2">
        <v>0</v>
      </c>
      <c r="C4618" s="2">
        <v>0</v>
      </c>
      <c r="D4618" s="2">
        <v>0</v>
      </c>
      <c r="E4618" s="2">
        <v>0</v>
      </c>
      <c r="F4618" s="2">
        <v>0</v>
      </c>
      <c r="G4618" s="2">
        <v>0</v>
      </c>
    </row>
    <row r="4619" spans="1:7" s="65" customFormat="1" x14ac:dyDescent="0.25">
      <c r="A4619" s="65">
        <v>461.59999999998001</v>
      </c>
      <c r="B4619" s="2">
        <v>0</v>
      </c>
      <c r="C4619" s="2">
        <v>0</v>
      </c>
      <c r="D4619" s="2">
        <v>0</v>
      </c>
      <c r="E4619" s="2">
        <v>0</v>
      </c>
      <c r="F4619" s="2">
        <v>0</v>
      </c>
      <c r="G4619" s="2">
        <v>0</v>
      </c>
    </row>
    <row r="4620" spans="1:7" s="65" customFormat="1" x14ac:dyDescent="0.25">
      <c r="A4620" s="65">
        <v>461.69999999997998</v>
      </c>
      <c r="B4620" s="2">
        <v>0</v>
      </c>
      <c r="C4620" s="2">
        <v>0</v>
      </c>
      <c r="D4620" s="2">
        <v>0</v>
      </c>
      <c r="E4620" s="2">
        <v>0</v>
      </c>
      <c r="F4620" s="2">
        <v>0</v>
      </c>
      <c r="G4620" s="2">
        <v>0</v>
      </c>
    </row>
    <row r="4621" spans="1:7" s="65" customFormat="1" x14ac:dyDescent="0.25">
      <c r="A4621" s="65">
        <v>461.79999999998</v>
      </c>
      <c r="B4621" s="2">
        <v>0</v>
      </c>
      <c r="C4621" s="2">
        <v>0</v>
      </c>
      <c r="D4621" s="2">
        <v>0</v>
      </c>
      <c r="E4621" s="2">
        <v>0</v>
      </c>
      <c r="F4621" s="2">
        <v>0</v>
      </c>
      <c r="G4621" s="2">
        <v>0</v>
      </c>
    </row>
    <row r="4622" spans="1:7" s="65" customFormat="1" x14ac:dyDescent="0.25">
      <c r="A4622" s="65">
        <v>461.89999999998003</v>
      </c>
      <c r="B4622" s="2">
        <v>0</v>
      </c>
      <c r="C4622" s="2">
        <v>0</v>
      </c>
      <c r="D4622" s="2">
        <v>0</v>
      </c>
      <c r="E4622" s="2">
        <v>0</v>
      </c>
      <c r="F4622" s="2">
        <v>0</v>
      </c>
      <c r="G4622" s="2">
        <v>0</v>
      </c>
    </row>
    <row r="4623" spans="1:7" s="65" customFormat="1" x14ac:dyDescent="0.25">
      <c r="A4623" s="65">
        <v>461.99999999997999</v>
      </c>
      <c r="B4623" s="2">
        <v>0</v>
      </c>
      <c r="C4623" s="2">
        <v>0</v>
      </c>
      <c r="D4623" s="2">
        <v>0</v>
      </c>
      <c r="E4623" s="2">
        <v>0</v>
      </c>
      <c r="F4623" s="2">
        <v>0</v>
      </c>
      <c r="G4623" s="2">
        <v>0</v>
      </c>
    </row>
    <row r="4624" spans="1:7" s="65" customFormat="1" x14ac:dyDescent="0.25">
      <c r="A4624" s="65">
        <v>462.09999999998001</v>
      </c>
      <c r="B4624" s="2">
        <v>0</v>
      </c>
      <c r="C4624" s="2">
        <v>0</v>
      </c>
      <c r="D4624" s="2">
        <v>0</v>
      </c>
      <c r="E4624" s="2">
        <v>0</v>
      </c>
      <c r="F4624" s="2">
        <v>0</v>
      </c>
      <c r="G4624" s="2">
        <v>0</v>
      </c>
    </row>
    <row r="4625" spans="1:7" s="65" customFormat="1" x14ac:dyDescent="0.25">
      <c r="A4625" s="65">
        <v>462.19999999997998</v>
      </c>
      <c r="B4625" s="2">
        <v>0</v>
      </c>
      <c r="C4625" s="2">
        <v>0</v>
      </c>
      <c r="D4625" s="2">
        <v>0</v>
      </c>
      <c r="E4625" s="2">
        <v>0</v>
      </c>
      <c r="F4625" s="2">
        <v>0</v>
      </c>
      <c r="G4625" s="2">
        <v>0</v>
      </c>
    </row>
    <row r="4626" spans="1:7" s="65" customFormat="1" x14ac:dyDescent="0.25">
      <c r="A4626" s="65">
        <v>462.29999999998</v>
      </c>
      <c r="B4626" s="2">
        <v>0</v>
      </c>
      <c r="C4626" s="2">
        <v>0</v>
      </c>
      <c r="D4626" s="2">
        <v>0</v>
      </c>
      <c r="E4626" s="2">
        <v>0</v>
      </c>
      <c r="F4626" s="2">
        <v>0</v>
      </c>
      <c r="G4626" s="2">
        <v>0</v>
      </c>
    </row>
    <row r="4627" spans="1:7" s="65" customFormat="1" x14ac:dyDescent="0.25">
      <c r="A4627" s="65">
        <v>462.39999999998003</v>
      </c>
      <c r="B4627" s="2">
        <v>0</v>
      </c>
      <c r="C4627" s="2">
        <v>0</v>
      </c>
      <c r="D4627" s="2">
        <v>0</v>
      </c>
      <c r="E4627" s="2">
        <v>0</v>
      </c>
      <c r="F4627" s="2">
        <v>0</v>
      </c>
      <c r="G4627" s="2">
        <v>0</v>
      </c>
    </row>
    <row r="4628" spans="1:7" s="65" customFormat="1" x14ac:dyDescent="0.25">
      <c r="A4628" s="65">
        <v>462.49999999997999</v>
      </c>
      <c r="B4628" s="2">
        <v>0</v>
      </c>
      <c r="C4628" s="2">
        <v>0</v>
      </c>
      <c r="D4628" s="2">
        <v>0</v>
      </c>
      <c r="E4628" s="2">
        <v>0</v>
      </c>
      <c r="F4628" s="2">
        <v>0</v>
      </c>
      <c r="G4628" s="2">
        <v>0</v>
      </c>
    </row>
    <row r="4629" spans="1:7" s="65" customFormat="1" x14ac:dyDescent="0.25">
      <c r="A4629" s="65">
        <v>462.59999999998001</v>
      </c>
      <c r="B4629" s="2">
        <v>0</v>
      </c>
      <c r="C4629" s="2">
        <v>0</v>
      </c>
      <c r="D4629" s="2">
        <v>0</v>
      </c>
      <c r="E4629" s="2">
        <v>0</v>
      </c>
      <c r="F4629" s="2">
        <v>0</v>
      </c>
      <c r="G4629" s="2">
        <v>0</v>
      </c>
    </row>
    <row r="4630" spans="1:7" s="65" customFormat="1" x14ac:dyDescent="0.25">
      <c r="A4630" s="65">
        <v>462.69999999997998</v>
      </c>
      <c r="B4630" s="2">
        <v>0</v>
      </c>
      <c r="C4630" s="2">
        <v>0</v>
      </c>
      <c r="D4630" s="2">
        <v>0</v>
      </c>
      <c r="E4630" s="2">
        <v>0</v>
      </c>
      <c r="F4630" s="2">
        <v>0</v>
      </c>
      <c r="G4630" s="2">
        <v>0</v>
      </c>
    </row>
    <row r="4631" spans="1:7" s="65" customFormat="1" x14ac:dyDescent="0.25">
      <c r="A4631" s="65">
        <v>462.79999999998</v>
      </c>
      <c r="B4631" s="2">
        <v>0</v>
      </c>
      <c r="C4631" s="2">
        <v>0</v>
      </c>
      <c r="D4631" s="2">
        <v>0</v>
      </c>
      <c r="E4631" s="2">
        <v>0</v>
      </c>
      <c r="F4631" s="2">
        <v>0</v>
      </c>
      <c r="G4631" s="2">
        <v>0</v>
      </c>
    </row>
    <row r="4632" spans="1:7" s="65" customFormat="1" x14ac:dyDescent="0.25">
      <c r="A4632" s="65">
        <v>462.89999999998003</v>
      </c>
      <c r="B4632" s="2">
        <v>0</v>
      </c>
      <c r="C4632" s="2">
        <v>0</v>
      </c>
      <c r="D4632" s="2">
        <v>0</v>
      </c>
      <c r="E4632" s="2">
        <v>0</v>
      </c>
      <c r="F4632" s="2">
        <v>0</v>
      </c>
      <c r="G4632" s="2">
        <v>0</v>
      </c>
    </row>
    <row r="4633" spans="1:7" s="65" customFormat="1" x14ac:dyDescent="0.25">
      <c r="A4633" s="65">
        <v>462.99999999997999</v>
      </c>
      <c r="B4633" s="2">
        <v>0</v>
      </c>
      <c r="C4633" s="2">
        <v>0</v>
      </c>
      <c r="D4633" s="2">
        <v>0</v>
      </c>
      <c r="E4633" s="2">
        <v>0</v>
      </c>
      <c r="F4633" s="2">
        <v>0</v>
      </c>
      <c r="G4633" s="2">
        <v>0</v>
      </c>
    </row>
    <row r="4634" spans="1:7" s="65" customFormat="1" x14ac:dyDescent="0.25">
      <c r="A4634" s="65">
        <v>463.09999999998001</v>
      </c>
      <c r="B4634" s="2">
        <v>0</v>
      </c>
      <c r="C4634" s="2">
        <v>0</v>
      </c>
      <c r="D4634" s="2">
        <v>0</v>
      </c>
      <c r="E4634" s="2">
        <v>0</v>
      </c>
      <c r="F4634" s="2">
        <v>0</v>
      </c>
      <c r="G4634" s="2">
        <v>0</v>
      </c>
    </row>
    <row r="4635" spans="1:7" s="65" customFormat="1" x14ac:dyDescent="0.25">
      <c r="A4635" s="65">
        <v>463.19999999997998</v>
      </c>
      <c r="B4635" s="2">
        <v>0</v>
      </c>
      <c r="C4635" s="2">
        <v>0</v>
      </c>
      <c r="D4635" s="2">
        <v>0</v>
      </c>
      <c r="E4635" s="2">
        <v>0</v>
      </c>
      <c r="F4635" s="2">
        <v>0</v>
      </c>
      <c r="G4635" s="2">
        <v>0</v>
      </c>
    </row>
    <row r="4636" spans="1:7" s="65" customFormat="1" x14ac:dyDescent="0.25">
      <c r="A4636" s="65">
        <v>463.29999999997898</v>
      </c>
      <c r="B4636" s="2">
        <v>0</v>
      </c>
      <c r="C4636" s="2">
        <v>0</v>
      </c>
      <c r="D4636" s="2">
        <v>0</v>
      </c>
      <c r="E4636" s="2">
        <v>0</v>
      </c>
      <c r="F4636" s="2">
        <v>0</v>
      </c>
      <c r="G4636" s="2">
        <v>0</v>
      </c>
    </row>
    <row r="4637" spans="1:7" s="65" customFormat="1" x14ac:dyDescent="0.25">
      <c r="A4637" s="65">
        <v>463.399999999979</v>
      </c>
      <c r="B4637" s="2">
        <v>0</v>
      </c>
      <c r="C4637" s="2">
        <v>0</v>
      </c>
      <c r="D4637" s="2">
        <v>0</v>
      </c>
      <c r="E4637" s="2">
        <v>0</v>
      </c>
      <c r="F4637" s="2">
        <v>0</v>
      </c>
      <c r="G4637" s="2">
        <v>0</v>
      </c>
    </row>
    <row r="4638" spans="1:7" s="65" customFormat="1" x14ac:dyDescent="0.25">
      <c r="A4638" s="65">
        <v>463.49999999997902</v>
      </c>
      <c r="B4638" s="2">
        <v>0</v>
      </c>
      <c r="C4638" s="2">
        <v>0</v>
      </c>
      <c r="D4638" s="2">
        <v>0</v>
      </c>
      <c r="E4638" s="2">
        <v>0</v>
      </c>
      <c r="F4638" s="2">
        <v>0</v>
      </c>
      <c r="G4638" s="2">
        <v>0</v>
      </c>
    </row>
    <row r="4639" spans="1:7" s="65" customFormat="1" x14ac:dyDescent="0.25">
      <c r="A4639" s="65">
        <v>463.59999999997899</v>
      </c>
      <c r="B4639" s="2">
        <v>0</v>
      </c>
      <c r="C4639" s="2">
        <v>0</v>
      </c>
      <c r="D4639" s="2">
        <v>0</v>
      </c>
      <c r="E4639" s="2">
        <v>0</v>
      </c>
      <c r="F4639" s="2">
        <v>0</v>
      </c>
      <c r="G4639" s="2">
        <v>0</v>
      </c>
    </row>
    <row r="4640" spans="1:7" s="65" customFormat="1" x14ac:dyDescent="0.25">
      <c r="A4640" s="65">
        <v>463.69999999997901</v>
      </c>
      <c r="B4640" s="2">
        <v>0</v>
      </c>
      <c r="C4640" s="2">
        <v>0</v>
      </c>
      <c r="D4640" s="2">
        <v>0</v>
      </c>
      <c r="E4640" s="2">
        <v>0</v>
      </c>
      <c r="F4640" s="2">
        <v>0</v>
      </c>
      <c r="G4640" s="2">
        <v>0</v>
      </c>
    </row>
    <row r="4641" spans="1:7" s="65" customFormat="1" x14ac:dyDescent="0.25">
      <c r="A4641" s="65">
        <v>463.79999999997898</v>
      </c>
      <c r="B4641" s="2">
        <v>0</v>
      </c>
      <c r="C4641" s="2">
        <v>0</v>
      </c>
      <c r="D4641" s="2">
        <v>0</v>
      </c>
      <c r="E4641" s="2">
        <v>0</v>
      </c>
      <c r="F4641" s="2">
        <v>0</v>
      </c>
      <c r="G4641" s="2">
        <v>0</v>
      </c>
    </row>
    <row r="4642" spans="1:7" s="65" customFormat="1" x14ac:dyDescent="0.25">
      <c r="A4642" s="65">
        <v>463.899999999979</v>
      </c>
      <c r="B4642" s="2">
        <v>0</v>
      </c>
      <c r="C4642" s="2">
        <v>0</v>
      </c>
      <c r="D4642" s="2">
        <v>0</v>
      </c>
      <c r="E4642" s="2">
        <v>0</v>
      </c>
      <c r="F4642" s="2">
        <v>0</v>
      </c>
      <c r="G4642" s="2">
        <v>0</v>
      </c>
    </row>
    <row r="4643" spans="1:7" s="65" customFormat="1" x14ac:dyDescent="0.25">
      <c r="A4643" s="65">
        <v>463.99999999997902</v>
      </c>
      <c r="B4643" s="2">
        <v>0</v>
      </c>
      <c r="C4643" s="2">
        <v>0</v>
      </c>
      <c r="D4643" s="2">
        <v>0</v>
      </c>
      <c r="E4643" s="2">
        <v>0</v>
      </c>
      <c r="F4643" s="2">
        <v>0</v>
      </c>
      <c r="G4643" s="2">
        <v>0</v>
      </c>
    </row>
    <row r="4644" spans="1:7" s="65" customFormat="1" x14ac:dyDescent="0.25">
      <c r="A4644" s="65">
        <v>464.09999999997899</v>
      </c>
      <c r="B4644" s="2">
        <v>0</v>
      </c>
      <c r="C4644" s="2">
        <v>0</v>
      </c>
      <c r="D4644" s="2">
        <v>0</v>
      </c>
      <c r="E4644" s="2">
        <v>0</v>
      </c>
      <c r="F4644" s="2">
        <v>0</v>
      </c>
      <c r="G4644" s="2">
        <v>0</v>
      </c>
    </row>
    <row r="4645" spans="1:7" s="65" customFormat="1" x14ac:dyDescent="0.25">
      <c r="A4645" s="65">
        <v>464.19999999997901</v>
      </c>
      <c r="B4645" s="2">
        <v>0</v>
      </c>
      <c r="C4645" s="2">
        <v>0</v>
      </c>
      <c r="D4645" s="2">
        <v>0</v>
      </c>
      <c r="E4645" s="2">
        <v>0</v>
      </c>
      <c r="F4645" s="2">
        <v>0</v>
      </c>
      <c r="G4645" s="2">
        <v>0</v>
      </c>
    </row>
    <row r="4646" spans="1:7" s="65" customFormat="1" x14ac:dyDescent="0.25">
      <c r="A4646" s="65">
        <v>464.29999999997898</v>
      </c>
      <c r="B4646" s="2">
        <v>0</v>
      </c>
      <c r="C4646" s="2">
        <v>0</v>
      </c>
      <c r="D4646" s="2">
        <v>0</v>
      </c>
      <c r="E4646" s="2">
        <v>0</v>
      </c>
      <c r="F4646" s="2">
        <v>0</v>
      </c>
      <c r="G4646" s="2">
        <v>0</v>
      </c>
    </row>
    <row r="4647" spans="1:7" s="65" customFormat="1" x14ac:dyDescent="0.25">
      <c r="A4647" s="65">
        <v>464.399999999979</v>
      </c>
      <c r="B4647" s="2">
        <v>0</v>
      </c>
      <c r="C4647" s="2">
        <v>0</v>
      </c>
      <c r="D4647" s="2">
        <v>0</v>
      </c>
      <c r="E4647" s="2">
        <v>0</v>
      </c>
      <c r="F4647" s="2">
        <v>0</v>
      </c>
      <c r="G4647" s="2">
        <v>0</v>
      </c>
    </row>
    <row r="4648" spans="1:7" s="65" customFormat="1" x14ac:dyDescent="0.25">
      <c r="A4648" s="65">
        <v>464.49999999997902</v>
      </c>
      <c r="B4648" s="2">
        <v>0</v>
      </c>
      <c r="C4648" s="2">
        <v>0</v>
      </c>
      <c r="D4648" s="2">
        <v>0</v>
      </c>
      <c r="E4648" s="2">
        <v>0</v>
      </c>
      <c r="F4648" s="2">
        <v>0</v>
      </c>
      <c r="G4648" s="2">
        <v>0</v>
      </c>
    </row>
    <row r="4649" spans="1:7" s="65" customFormat="1" x14ac:dyDescent="0.25">
      <c r="A4649" s="65">
        <v>464.59999999997899</v>
      </c>
      <c r="B4649" s="2">
        <v>0</v>
      </c>
      <c r="C4649" s="2">
        <v>0</v>
      </c>
      <c r="D4649" s="2">
        <v>0</v>
      </c>
      <c r="E4649" s="2">
        <v>0</v>
      </c>
      <c r="F4649" s="2">
        <v>0</v>
      </c>
      <c r="G4649" s="2">
        <v>0</v>
      </c>
    </row>
    <row r="4650" spans="1:7" s="65" customFormat="1" x14ac:dyDescent="0.25">
      <c r="A4650" s="65">
        <v>464.69999999997901</v>
      </c>
      <c r="B4650" s="2">
        <v>0</v>
      </c>
      <c r="C4650" s="2">
        <v>0</v>
      </c>
      <c r="D4650" s="2">
        <v>0</v>
      </c>
      <c r="E4650" s="2">
        <v>0</v>
      </c>
      <c r="F4650" s="2">
        <v>0</v>
      </c>
      <c r="G4650" s="2">
        <v>0</v>
      </c>
    </row>
    <row r="4651" spans="1:7" s="65" customFormat="1" x14ac:dyDescent="0.25">
      <c r="A4651" s="65">
        <v>464.79999999997898</v>
      </c>
      <c r="B4651" s="2">
        <v>0</v>
      </c>
      <c r="C4651" s="2">
        <v>0</v>
      </c>
      <c r="D4651" s="2">
        <v>0</v>
      </c>
      <c r="E4651" s="2">
        <v>0</v>
      </c>
      <c r="F4651" s="2">
        <v>0</v>
      </c>
      <c r="G4651" s="2">
        <v>0</v>
      </c>
    </row>
    <row r="4652" spans="1:7" s="65" customFormat="1" x14ac:dyDescent="0.25">
      <c r="A4652" s="65">
        <v>464.899999999979</v>
      </c>
      <c r="B4652" s="2">
        <v>0</v>
      </c>
      <c r="C4652" s="2">
        <v>0</v>
      </c>
      <c r="D4652" s="2">
        <v>0</v>
      </c>
      <c r="E4652" s="2">
        <v>0</v>
      </c>
      <c r="F4652" s="2">
        <v>0</v>
      </c>
      <c r="G4652" s="2">
        <v>0</v>
      </c>
    </row>
    <row r="4653" spans="1:7" s="65" customFormat="1" x14ac:dyDescent="0.25">
      <c r="A4653" s="65">
        <v>464.99999999997902</v>
      </c>
      <c r="B4653" s="2">
        <v>0</v>
      </c>
      <c r="C4653" s="2">
        <v>0</v>
      </c>
      <c r="D4653" s="2">
        <v>0</v>
      </c>
      <c r="E4653" s="2">
        <v>0</v>
      </c>
      <c r="F4653" s="2">
        <v>0</v>
      </c>
      <c r="G4653" s="2">
        <v>0</v>
      </c>
    </row>
    <row r="4654" spans="1:7" s="65" customFormat="1" x14ac:dyDescent="0.25">
      <c r="A4654" s="65">
        <v>465.09999999997899</v>
      </c>
      <c r="B4654" s="2">
        <v>0</v>
      </c>
      <c r="C4654" s="2">
        <v>0</v>
      </c>
      <c r="D4654" s="2">
        <v>0</v>
      </c>
      <c r="E4654" s="2">
        <v>0</v>
      </c>
      <c r="F4654" s="2">
        <v>0</v>
      </c>
      <c r="G4654" s="2">
        <v>0</v>
      </c>
    </row>
    <row r="4655" spans="1:7" s="65" customFormat="1" x14ac:dyDescent="0.25">
      <c r="A4655" s="65">
        <v>465.19999999997901</v>
      </c>
      <c r="B4655" s="2">
        <v>0</v>
      </c>
      <c r="C4655" s="2">
        <v>0</v>
      </c>
      <c r="D4655" s="2">
        <v>0</v>
      </c>
      <c r="E4655" s="2">
        <v>0</v>
      </c>
      <c r="F4655" s="2">
        <v>0</v>
      </c>
      <c r="G4655" s="2">
        <v>0</v>
      </c>
    </row>
    <row r="4656" spans="1:7" s="65" customFormat="1" x14ac:dyDescent="0.25">
      <c r="A4656" s="65">
        <v>465.29999999997898</v>
      </c>
      <c r="B4656" s="2">
        <v>0</v>
      </c>
      <c r="C4656" s="2">
        <v>0</v>
      </c>
      <c r="D4656" s="2">
        <v>0</v>
      </c>
      <c r="E4656" s="2">
        <v>0</v>
      </c>
      <c r="F4656" s="2">
        <v>0</v>
      </c>
      <c r="G4656" s="2">
        <v>0</v>
      </c>
    </row>
    <row r="4657" spans="1:7" s="65" customFormat="1" x14ac:dyDescent="0.25">
      <c r="A4657" s="65">
        <v>465.399999999979</v>
      </c>
      <c r="B4657" s="2">
        <v>0</v>
      </c>
      <c r="C4657" s="2">
        <v>0</v>
      </c>
      <c r="D4657" s="2">
        <v>0</v>
      </c>
      <c r="E4657" s="2">
        <v>0</v>
      </c>
      <c r="F4657" s="2">
        <v>0</v>
      </c>
      <c r="G4657" s="2">
        <v>0</v>
      </c>
    </row>
    <row r="4658" spans="1:7" s="65" customFormat="1" x14ac:dyDescent="0.25">
      <c r="A4658" s="65">
        <v>465.49999999997902</v>
      </c>
      <c r="B4658" s="2">
        <v>0</v>
      </c>
      <c r="C4658" s="2">
        <v>0</v>
      </c>
      <c r="D4658" s="2">
        <v>0</v>
      </c>
      <c r="E4658" s="2">
        <v>0</v>
      </c>
      <c r="F4658" s="2">
        <v>0</v>
      </c>
      <c r="G4658" s="2">
        <v>0</v>
      </c>
    </row>
    <row r="4659" spans="1:7" s="65" customFormat="1" x14ac:dyDescent="0.25">
      <c r="A4659" s="65">
        <v>465.59999999997899</v>
      </c>
      <c r="B4659" s="2">
        <v>0</v>
      </c>
      <c r="C4659" s="2">
        <v>0</v>
      </c>
      <c r="D4659" s="2">
        <v>0</v>
      </c>
      <c r="E4659" s="2">
        <v>0</v>
      </c>
      <c r="F4659" s="2">
        <v>0</v>
      </c>
      <c r="G4659" s="2">
        <v>0</v>
      </c>
    </row>
    <row r="4660" spans="1:7" s="65" customFormat="1" x14ac:dyDescent="0.25">
      <c r="A4660" s="65">
        <v>465.69999999997901</v>
      </c>
      <c r="B4660" s="2">
        <v>0</v>
      </c>
      <c r="C4660" s="2">
        <v>0</v>
      </c>
      <c r="D4660" s="2">
        <v>0</v>
      </c>
      <c r="E4660" s="2">
        <v>0</v>
      </c>
      <c r="F4660" s="2">
        <v>0</v>
      </c>
      <c r="G4660" s="2">
        <v>0</v>
      </c>
    </row>
    <row r="4661" spans="1:7" s="65" customFormat="1" x14ac:dyDescent="0.25">
      <c r="A4661" s="65">
        <v>465.79999999997898</v>
      </c>
      <c r="B4661" s="2">
        <v>0</v>
      </c>
      <c r="C4661" s="2">
        <v>0</v>
      </c>
      <c r="D4661" s="2">
        <v>0</v>
      </c>
      <c r="E4661" s="2">
        <v>0</v>
      </c>
      <c r="F4661" s="2">
        <v>0</v>
      </c>
      <c r="G4661" s="2">
        <v>0</v>
      </c>
    </row>
    <row r="4662" spans="1:7" s="65" customFormat="1" x14ac:dyDescent="0.25">
      <c r="A4662" s="65">
        <v>465.89999999997798</v>
      </c>
      <c r="B4662" s="2">
        <v>0</v>
      </c>
      <c r="C4662" s="2">
        <v>0</v>
      </c>
      <c r="D4662" s="2">
        <v>0</v>
      </c>
      <c r="E4662" s="2">
        <v>0</v>
      </c>
      <c r="F4662" s="2">
        <v>0</v>
      </c>
      <c r="G4662" s="2">
        <v>0</v>
      </c>
    </row>
    <row r="4663" spans="1:7" s="65" customFormat="1" x14ac:dyDescent="0.25">
      <c r="A4663" s="65">
        <v>465.99999999997902</v>
      </c>
      <c r="B4663" s="2">
        <v>0</v>
      </c>
      <c r="C4663" s="2">
        <v>0</v>
      </c>
      <c r="D4663" s="2">
        <v>0</v>
      </c>
      <c r="E4663" s="2">
        <v>0</v>
      </c>
      <c r="F4663" s="2">
        <v>0</v>
      </c>
      <c r="G4663" s="2">
        <v>0</v>
      </c>
    </row>
    <row r="4664" spans="1:7" s="65" customFormat="1" x14ac:dyDescent="0.25">
      <c r="A4664" s="65">
        <v>466.09999999997899</v>
      </c>
      <c r="B4664" s="2">
        <v>0</v>
      </c>
      <c r="C4664" s="2">
        <v>0</v>
      </c>
      <c r="D4664" s="2">
        <v>0</v>
      </c>
      <c r="E4664" s="2">
        <v>0</v>
      </c>
      <c r="F4664" s="2">
        <v>0</v>
      </c>
      <c r="G4664" s="2">
        <v>0</v>
      </c>
    </row>
    <row r="4665" spans="1:7" s="65" customFormat="1" x14ac:dyDescent="0.25">
      <c r="A4665" s="65">
        <v>466.19999999997799</v>
      </c>
      <c r="B4665" s="2">
        <v>0</v>
      </c>
      <c r="C4665" s="2">
        <v>0</v>
      </c>
      <c r="D4665" s="2">
        <v>0</v>
      </c>
      <c r="E4665" s="2">
        <v>0</v>
      </c>
      <c r="F4665" s="2">
        <v>0</v>
      </c>
      <c r="G4665" s="2">
        <v>0</v>
      </c>
    </row>
    <row r="4666" spans="1:7" s="65" customFormat="1" x14ac:dyDescent="0.25">
      <c r="A4666" s="65">
        <v>466.29999999997801</v>
      </c>
      <c r="B4666" s="2">
        <v>0</v>
      </c>
      <c r="C4666" s="2">
        <v>0</v>
      </c>
      <c r="D4666" s="2">
        <v>0</v>
      </c>
      <c r="E4666" s="2">
        <v>0</v>
      </c>
      <c r="F4666" s="2">
        <v>0</v>
      </c>
      <c r="G4666" s="2">
        <v>0</v>
      </c>
    </row>
    <row r="4667" spans="1:7" s="65" customFormat="1" x14ac:dyDescent="0.25">
      <c r="A4667" s="65">
        <v>466.39999999997798</v>
      </c>
      <c r="B4667" s="2">
        <v>0</v>
      </c>
      <c r="C4667" s="2">
        <v>0</v>
      </c>
      <c r="D4667" s="2">
        <v>0</v>
      </c>
      <c r="E4667" s="2">
        <v>0</v>
      </c>
      <c r="F4667" s="2">
        <v>0</v>
      </c>
      <c r="G4667" s="2">
        <v>0</v>
      </c>
    </row>
    <row r="4668" spans="1:7" s="65" customFormat="1" x14ac:dyDescent="0.25">
      <c r="A4668" s="65">
        <v>466.499999999978</v>
      </c>
      <c r="B4668" s="2">
        <v>0</v>
      </c>
      <c r="C4668" s="2">
        <v>0</v>
      </c>
      <c r="D4668" s="2">
        <v>0</v>
      </c>
      <c r="E4668" s="2">
        <v>0</v>
      </c>
      <c r="F4668" s="2">
        <v>0</v>
      </c>
      <c r="G4668" s="2">
        <v>0</v>
      </c>
    </row>
    <row r="4669" spans="1:7" s="65" customFormat="1" x14ac:dyDescent="0.25">
      <c r="A4669" s="65">
        <v>466.59999999997802</v>
      </c>
      <c r="B4669" s="2">
        <v>0</v>
      </c>
      <c r="C4669" s="2">
        <v>0</v>
      </c>
      <c r="D4669" s="2">
        <v>0</v>
      </c>
      <c r="E4669" s="2">
        <v>0</v>
      </c>
      <c r="F4669" s="2">
        <v>0</v>
      </c>
      <c r="G4669" s="2">
        <v>0</v>
      </c>
    </row>
    <row r="4670" spans="1:7" s="65" customFormat="1" x14ac:dyDescent="0.25">
      <c r="A4670" s="65">
        <v>466.69999999997799</v>
      </c>
      <c r="B4670" s="2">
        <v>0</v>
      </c>
      <c r="C4670" s="2">
        <v>0</v>
      </c>
      <c r="D4670" s="2">
        <v>0</v>
      </c>
      <c r="E4670" s="2">
        <v>0</v>
      </c>
      <c r="F4670" s="2">
        <v>0</v>
      </c>
      <c r="G4670" s="2">
        <v>0</v>
      </c>
    </row>
    <row r="4671" spans="1:7" s="65" customFormat="1" x14ac:dyDescent="0.25">
      <c r="A4671" s="65">
        <v>466.79999999997801</v>
      </c>
      <c r="B4671" s="2">
        <v>0</v>
      </c>
      <c r="C4671" s="2">
        <v>0</v>
      </c>
      <c r="D4671" s="2">
        <v>0</v>
      </c>
      <c r="E4671" s="2">
        <v>0</v>
      </c>
      <c r="F4671" s="2">
        <v>0</v>
      </c>
      <c r="G4671" s="2">
        <v>0</v>
      </c>
    </row>
    <row r="4672" spans="1:7" s="65" customFormat="1" x14ac:dyDescent="0.25">
      <c r="A4672" s="65">
        <v>466.89999999997798</v>
      </c>
      <c r="B4672" s="2">
        <v>0</v>
      </c>
      <c r="C4672" s="2">
        <v>0</v>
      </c>
      <c r="D4672" s="2">
        <v>0</v>
      </c>
      <c r="E4672" s="2">
        <v>0</v>
      </c>
      <c r="F4672" s="2">
        <v>0</v>
      </c>
      <c r="G4672" s="2">
        <v>0</v>
      </c>
    </row>
    <row r="4673" spans="1:7" s="65" customFormat="1" x14ac:dyDescent="0.25">
      <c r="A4673" s="65">
        <v>466.999999999978</v>
      </c>
      <c r="B4673" s="2">
        <v>0</v>
      </c>
      <c r="C4673" s="2">
        <v>0</v>
      </c>
      <c r="D4673" s="2">
        <v>0</v>
      </c>
      <c r="E4673" s="2">
        <v>0</v>
      </c>
      <c r="F4673" s="2">
        <v>0</v>
      </c>
      <c r="G4673" s="2">
        <v>0</v>
      </c>
    </row>
    <row r="4674" spans="1:7" s="65" customFormat="1" x14ac:dyDescent="0.25">
      <c r="A4674" s="65">
        <v>467.09999999997802</v>
      </c>
      <c r="B4674" s="2">
        <v>0</v>
      </c>
      <c r="C4674" s="2">
        <v>0</v>
      </c>
      <c r="D4674" s="2">
        <v>0</v>
      </c>
      <c r="E4674" s="2">
        <v>0</v>
      </c>
      <c r="F4674" s="2">
        <v>0</v>
      </c>
      <c r="G4674" s="2">
        <v>0</v>
      </c>
    </row>
    <row r="4675" spans="1:7" s="65" customFormat="1" x14ac:dyDescent="0.25">
      <c r="A4675" s="65">
        <v>467.19999999997799</v>
      </c>
      <c r="B4675" s="2">
        <v>0</v>
      </c>
      <c r="C4675" s="2">
        <v>0</v>
      </c>
      <c r="D4675" s="2">
        <v>0</v>
      </c>
      <c r="E4675" s="2">
        <v>0</v>
      </c>
      <c r="F4675" s="2">
        <v>0</v>
      </c>
      <c r="G4675" s="2">
        <v>0</v>
      </c>
    </row>
    <row r="4676" spans="1:7" s="65" customFormat="1" x14ac:dyDescent="0.25">
      <c r="A4676" s="65">
        <v>467.29999999997801</v>
      </c>
      <c r="B4676" s="2">
        <v>0</v>
      </c>
      <c r="C4676" s="2">
        <v>0</v>
      </c>
      <c r="D4676" s="2">
        <v>0</v>
      </c>
      <c r="E4676" s="2">
        <v>0</v>
      </c>
      <c r="F4676" s="2">
        <v>0</v>
      </c>
      <c r="G4676" s="2">
        <v>0</v>
      </c>
    </row>
    <row r="4677" spans="1:7" s="65" customFormat="1" x14ac:dyDescent="0.25">
      <c r="A4677" s="65">
        <v>467.39999999997798</v>
      </c>
      <c r="B4677" s="2">
        <v>0</v>
      </c>
      <c r="C4677" s="2">
        <v>0</v>
      </c>
      <c r="D4677" s="2">
        <v>0</v>
      </c>
      <c r="E4677" s="2">
        <v>0</v>
      </c>
      <c r="F4677" s="2">
        <v>0</v>
      </c>
      <c r="G4677" s="2">
        <v>0</v>
      </c>
    </row>
    <row r="4678" spans="1:7" s="65" customFormat="1" x14ac:dyDescent="0.25">
      <c r="A4678" s="65">
        <v>467.499999999978</v>
      </c>
      <c r="B4678" s="2">
        <v>0</v>
      </c>
      <c r="C4678" s="2">
        <v>0</v>
      </c>
      <c r="D4678" s="2">
        <v>0</v>
      </c>
      <c r="E4678" s="2">
        <v>0</v>
      </c>
      <c r="F4678" s="2">
        <v>0</v>
      </c>
      <c r="G4678" s="2">
        <v>0</v>
      </c>
    </row>
    <row r="4679" spans="1:7" s="65" customFormat="1" x14ac:dyDescent="0.25">
      <c r="A4679" s="65">
        <v>467.59999999997802</v>
      </c>
      <c r="B4679" s="2">
        <v>0</v>
      </c>
      <c r="C4679" s="2">
        <v>0</v>
      </c>
      <c r="D4679" s="2">
        <v>0</v>
      </c>
      <c r="E4679" s="2">
        <v>0</v>
      </c>
      <c r="F4679" s="2">
        <v>0</v>
      </c>
      <c r="G4679" s="2">
        <v>0</v>
      </c>
    </row>
    <row r="4680" spans="1:7" s="65" customFormat="1" x14ac:dyDescent="0.25">
      <c r="A4680" s="65">
        <v>467.69999999997799</v>
      </c>
      <c r="B4680" s="2">
        <v>0</v>
      </c>
      <c r="C4680" s="2">
        <v>0</v>
      </c>
      <c r="D4680" s="2">
        <v>0</v>
      </c>
      <c r="E4680" s="2">
        <v>0</v>
      </c>
      <c r="F4680" s="2">
        <v>0</v>
      </c>
      <c r="G4680" s="2">
        <v>0</v>
      </c>
    </row>
    <row r="4681" spans="1:7" s="65" customFormat="1" x14ac:dyDescent="0.25">
      <c r="A4681" s="65">
        <v>467.79999999997801</v>
      </c>
      <c r="B4681" s="2">
        <v>0</v>
      </c>
      <c r="C4681" s="2">
        <v>0</v>
      </c>
      <c r="D4681" s="2">
        <v>0</v>
      </c>
      <c r="E4681" s="2">
        <v>0</v>
      </c>
      <c r="F4681" s="2">
        <v>0</v>
      </c>
      <c r="G4681" s="2">
        <v>0</v>
      </c>
    </row>
    <row r="4682" spans="1:7" s="65" customFormat="1" x14ac:dyDescent="0.25">
      <c r="A4682" s="65">
        <v>467.89999999997798</v>
      </c>
      <c r="B4682" s="2">
        <v>0</v>
      </c>
      <c r="C4682" s="2">
        <v>0</v>
      </c>
      <c r="D4682" s="2">
        <v>0</v>
      </c>
      <c r="E4682" s="2">
        <v>0</v>
      </c>
      <c r="F4682" s="2">
        <v>0</v>
      </c>
      <c r="G4682" s="2">
        <v>0</v>
      </c>
    </row>
    <row r="4683" spans="1:7" s="65" customFormat="1" x14ac:dyDescent="0.25">
      <c r="A4683" s="65">
        <v>467.999999999978</v>
      </c>
      <c r="B4683" s="2">
        <v>0</v>
      </c>
      <c r="C4683" s="2">
        <v>0</v>
      </c>
      <c r="D4683" s="2">
        <v>0</v>
      </c>
      <c r="E4683" s="2">
        <v>0</v>
      </c>
      <c r="F4683" s="2">
        <v>0</v>
      </c>
      <c r="G4683" s="2">
        <v>0</v>
      </c>
    </row>
    <row r="4684" spans="1:7" s="65" customFormat="1" x14ac:dyDescent="0.25">
      <c r="A4684" s="65">
        <v>468.09999999997802</v>
      </c>
      <c r="B4684" s="2">
        <v>0</v>
      </c>
      <c r="C4684" s="2">
        <v>0</v>
      </c>
      <c r="D4684" s="2">
        <v>0</v>
      </c>
      <c r="E4684" s="2">
        <v>0</v>
      </c>
      <c r="F4684" s="2">
        <v>0</v>
      </c>
      <c r="G4684" s="2">
        <v>0</v>
      </c>
    </row>
    <row r="4685" spans="1:7" s="65" customFormat="1" x14ac:dyDescent="0.25">
      <c r="A4685" s="65">
        <v>468.19999999997799</v>
      </c>
      <c r="B4685" s="2">
        <v>0</v>
      </c>
      <c r="C4685" s="2">
        <v>0</v>
      </c>
      <c r="D4685" s="2">
        <v>0</v>
      </c>
      <c r="E4685" s="2">
        <v>0</v>
      </c>
      <c r="F4685" s="2">
        <v>0</v>
      </c>
      <c r="G4685" s="2">
        <v>0</v>
      </c>
    </row>
    <row r="4686" spans="1:7" s="65" customFormat="1" x14ac:dyDescent="0.25">
      <c r="A4686" s="65">
        <v>468.29999999997801</v>
      </c>
      <c r="B4686" s="2">
        <v>0</v>
      </c>
      <c r="C4686" s="2">
        <v>0</v>
      </c>
      <c r="D4686" s="2">
        <v>0</v>
      </c>
      <c r="E4686" s="2">
        <v>0</v>
      </c>
      <c r="F4686" s="2">
        <v>0</v>
      </c>
      <c r="G4686" s="2">
        <v>0</v>
      </c>
    </row>
    <row r="4687" spans="1:7" s="65" customFormat="1" x14ac:dyDescent="0.25">
      <c r="A4687" s="65">
        <v>468.39999999997798</v>
      </c>
      <c r="B4687" s="2">
        <v>0</v>
      </c>
      <c r="C4687" s="2">
        <v>0</v>
      </c>
      <c r="D4687" s="2">
        <v>0</v>
      </c>
      <c r="E4687" s="2">
        <v>0</v>
      </c>
      <c r="F4687" s="2">
        <v>0</v>
      </c>
      <c r="G4687" s="2">
        <v>0</v>
      </c>
    </row>
    <row r="4688" spans="1:7" s="65" customFormat="1" x14ac:dyDescent="0.25">
      <c r="A4688" s="65">
        <v>468.499999999978</v>
      </c>
      <c r="B4688" s="2">
        <v>0</v>
      </c>
      <c r="C4688" s="2">
        <v>0</v>
      </c>
      <c r="D4688" s="2">
        <v>0</v>
      </c>
      <c r="E4688" s="2">
        <v>0</v>
      </c>
      <c r="F4688" s="2">
        <v>0</v>
      </c>
      <c r="G4688" s="2">
        <v>0</v>
      </c>
    </row>
    <row r="4689" spans="1:7" s="65" customFormat="1" x14ac:dyDescent="0.25">
      <c r="A4689" s="65">
        <v>468.59999999997802</v>
      </c>
      <c r="B4689" s="2">
        <v>0</v>
      </c>
      <c r="C4689" s="2">
        <v>0</v>
      </c>
      <c r="D4689" s="2">
        <v>0</v>
      </c>
      <c r="E4689" s="2">
        <v>0</v>
      </c>
      <c r="F4689" s="2">
        <v>0</v>
      </c>
      <c r="G4689" s="2">
        <v>0</v>
      </c>
    </row>
    <row r="4690" spans="1:7" s="65" customFormat="1" x14ac:dyDescent="0.25">
      <c r="A4690" s="65">
        <v>468.69999999997799</v>
      </c>
      <c r="B4690" s="2">
        <v>0</v>
      </c>
      <c r="C4690" s="2">
        <v>0</v>
      </c>
      <c r="D4690" s="2">
        <v>0</v>
      </c>
      <c r="E4690" s="2">
        <v>0</v>
      </c>
      <c r="F4690" s="2">
        <v>0</v>
      </c>
      <c r="G4690" s="2">
        <v>0</v>
      </c>
    </row>
    <row r="4691" spans="1:7" s="65" customFormat="1" x14ac:dyDescent="0.25">
      <c r="A4691" s="65">
        <v>468.79999999997801</v>
      </c>
      <c r="B4691" s="2">
        <v>0</v>
      </c>
      <c r="C4691" s="2">
        <v>0</v>
      </c>
      <c r="D4691" s="2">
        <v>0</v>
      </c>
      <c r="E4691" s="2">
        <v>0</v>
      </c>
      <c r="F4691" s="2">
        <v>0</v>
      </c>
      <c r="G4691" s="2">
        <v>0</v>
      </c>
    </row>
    <row r="4692" spans="1:7" s="65" customFormat="1" x14ac:dyDescent="0.25">
      <c r="A4692" s="65">
        <v>468.89999999997798</v>
      </c>
      <c r="B4692" s="2">
        <v>0</v>
      </c>
      <c r="C4692" s="2">
        <v>0</v>
      </c>
      <c r="D4692" s="2">
        <v>0</v>
      </c>
      <c r="E4692" s="2">
        <v>0</v>
      </c>
      <c r="F4692" s="2">
        <v>0</v>
      </c>
      <c r="G4692" s="2">
        <v>0</v>
      </c>
    </row>
    <row r="4693" spans="1:7" s="65" customFormat="1" x14ac:dyDescent="0.25">
      <c r="A4693" s="65">
        <v>468.99999999997698</v>
      </c>
      <c r="B4693" s="2">
        <v>0</v>
      </c>
      <c r="C4693" s="2">
        <v>0</v>
      </c>
      <c r="D4693" s="2">
        <v>0</v>
      </c>
      <c r="E4693" s="2">
        <v>0</v>
      </c>
      <c r="F4693" s="2">
        <v>0</v>
      </c>
      <c r="G4693" s="2">
        <v>0</v>
      </c>
    </row>
    <row r="4694" spans="1:7" s="65" customFormat="1" x14ac:dyDescent="0.25">
      <c r="A4694" s="65">
        <v>469.099999999977</v>
      </c>
      <c r="B4694" s="2">
        <v>0</v>
      </c>
      <c r="C4694" s="2">
        <v>0</v>
      </c>
      <c r="D4694" s="2">
        <v>0</v>
      </c>
      <c r="E4694" s="2">
        <v>0</v>
      </c>
      <c r="F4694" s="2">
        <v>0</v>
      </c>
      <c r="G4694" s="2">
        <v>0</v>
      </c>
    </row>
    <row r="4695" spans="1:7" s="65" customFormat="1" x14ac:dyDescent="0.25">
      <c r="A4695" s="65">
        <v>469.19999999997702</v>
      </c>
      <c r="B4695" s="2">
        <v>0</v>
      </c>
      <c r="C4695" s="2">
        <v>0</v>
      </c>
      <c r="D4695" s="2">
        <v>0</v>
      </c>
      <c r="E4695" s="2">
        <v>0</v>
      </c>
      <c r="F4695" s="2">
        <v>0</v>
      </c>
      <c r="G4695" s="2">
        <v>0</v>
      </c>
    </row>
    <row r="4696" spans="1:7" s="65" customFormat="1" x14ac:dyDescent="0.25">
      <c r="A4696" s="65">
        <v>469.29999999997699</v>
      </c>
      <c r="B4696" s="2">
        <v>0</v>
      </c>
      <c r="C4696" s="2">
        <v>0</v>
      </c>
      <c r="D4696" s="2">
        <v>0</v>
      </c>
      <c r="E4696" s="2">
        <v>0</v>
      </c>
      <c r="F4696" s="2">
        <v>0</v>
      </c>
      <c r="G4696" s="2">
        <v>0</v>
      </c>
    </row>
    <row r="4697" spans="1:7" s="65" customFormat="1" x14ac:dyDescent="0.25">
      <c r="A4697" s="65">
        <v>469.39999999997701</v>
      </c>
      <c r="B4697" s="2">
        <v>0</v>
      </c>
      <c r="C4697" s="2">
        <v>0</v>
      </c>
      <c r="D4697" s="2">
        <v>0</v>
      </c>
      <c r="E4697" s="2">
        <v>0</v>
      </c>
      <c r="F4697" s="2">
        <v>0</v>
      </c>
      <c r="G4697" s="2">
        <v>0</v>
      </c>
    </row>
    <row r="4698" spans="1:7" s="65" customFormat="1" x14ac:dyDescent="0.25">
      <c r="A4698" s="65">
        <v>469.49999999997698</v>
      </c>
      <c r="B4698" s="2">
        <v>0</v>
      </c>
      <c r="C4698" s="2">
        <v>0</v>
      </c>
      <c r="D4698" s="2">
        <v>0</v>
      </c>
      <c r="E4698" s="2">
        <v>0</v>
      </c>
      <c r="F4698" s="2">
        <v>0</v>
      </c>
      <c r="G4698" s="2">
        <v>0</v>
      </c>
    </row>
    <row r="4699" spans="1:7" s="65" customFormat="1" x14ac:dyDescent="0.25">
      <c r="A4699" s="65">
        <v>469.599999999977</v>
      </c>
      <c r="B4699" s="2">
        <v>0</v>
      </c>
      <c r="C4699" s="2">
        <v>0</v>
      </c>
      <c r="D4699" s="2">
        <v>0</v>
      </c>
      <c r="E4699" s="2">
        <v>0</v>
      </c>
      <c r="F4699" s="2">
        <v>0</v>
      </c>
      <c r="G4699" s="2">
        <v>0</v>
      </c>
    </row>
    <row r="4700" spans="1:7" s="65" customFormat="1" x14ac:dyDescent="0.25">
      <c r="A4700" s="65">
        <v>469.69999999997702</v>
      </c>
      <c r="B4700" s="2">
        <v>0</v>
      </c>
      <c r="C4700" s="2">
        <v>0</v>
      </c>
      <c r="D4700" s="2">
        <v>0</v>
      </c>
      <c r="E4700" s="2">
        <v>0</v>
      </c>
      <c r="F4700" s="2">
        <v>0</v>
      </c>
      <c r="G4700" s="2">
        <v>0</v>
      </c>
    </row>
    <row r="4701" spans="1:7" s="65" customFormat="1" x14ac:dyDescent="0.25">
      <c r="A4701" s="65">
        <v>469.79999999997699</v>
      </c>
      <c r="B4701" s="2">
        <v>0</v>
      </c>
      <c r="C4701" s="2">
        <v>0</v>
      </c>
      <c r="D4701" s="2">
        <v>0</v>
      </c>
      <c r="E4701" s="2">
        <v>0</v>
      </c>
      <c r="F4701" s="2">
        <v>0</v>
      </c>
      <c r="G4701" s="2">
        <v>0</v>
      </c>
    </row>
    <row r="4702" spans="1:7" s="65" customFormat="1" x14ac:dyDescent="0.25">
      <c r="A4702" s="65">
        <v>469.89999999997701</v>
      </c>
      <c r="B4702" s="2">
        <v>0</v>
      </c>
      <c r="C4702" s="2">
        <v>0</v>
      </c>
      <c r="D4702" s="2">
        <v>0</v>
      </c>
      <c r="E4702" s="2">
        <v>0</v>
      </c>
      <c r="F4702" s="2">
        <v>0</v>
      </c>
      <c r="G4702" s="2">
        <v>0</v>
      </c>
    </row>
    <row r="4703" spans="1:7" s="65" customFormat="1" x14ac:dyDescent="0.25">
      <c r="A4703" s="65">
        <v>469.99999999997698</v>
      </c>
      <c r="B4703" s="2">
        <v>0</v>
      </c>
      <c r="C4703" s="2">
        <v>0</v>
      </c>
      <c r="D4703" s="2">
        <v>0</v>
      </c>
      <c r="E4703" s="2">
        <v>0</v>
      </c>
      <c r="F4703" s="2">
        <v>0</v>
      </c>
      <c r="G4703" s="2">
        <v>0</v>
      </c>
    </row>
    <row r="4704" spans="1:7" s="65" customFormat="1" x14ac:dyDescent="0.25">
      <c r="A4704" s="65">
        <v>470.099999999977</v>
      </c>
      <c r="B4704" s="2">
        <v>0</v>
      </c>
      <c r="C4704" s="2">
        <v>0</v>
      </c>
      <c r="D4704" s="2">
        <v>0</v>
      </c>
      <c r="E4704" s="2">
        <v>0</v>
      </c>
      <c r="F4704" s="2">
        <v>0</v>
      </c>
      <c r="G4704" s="2">
        <v>0</v>
      </c>
    </row>
    <row r="4705" spans="1:7" s="65" customFormat="1" x14ac:dyDescent="0.25">
      <c r="A4705" s="65">
        <v>470.19999999997702</v>
      </c>
      <c r="B4705" s="2">
        <v>0</v>
      </c>
      <c r="C4705" s="2">
        <v>0</v>
      </c>
      <c r="D4705" s="2">
        <v>0</v>
      </c>
      <c r="E4705" s="2">
        <v>0</v>
      </c>
      <c r="F4705" s="2">
        <v>0</v>
      </c>
      <c r="G4705" s="2">
        <v>0</v>
      </c>
    </row>
    <row r="4706" spans="1:7" s="65" customFormat="1" x14ac:dyDescent="0.25">
      <c r="A4706" s="65">
        <v>470.29999999997699</v>
      </c>
      <c r="B4706" s="2">
        <v>0</v>
      </c>
      <c r="C4706" s="2">
        <v>0</v>
      </c>
      <c r="D4706" s="2">
        <v>0</v>
      </c>
      <c r="E4706" s="2">
        <v>0</v>
      </c>
      <c r="F4706" s="2">
        <v>0</v>
      </c>
      <c r="G4706" s="2">
        <v>0</v>
      </c>
    </row>
    <row r="4707" spans="1:7" s="65" customFormat="1" x14ac:dyDescent="0.25">
      <c r="A4707" s="65">
        <v>470.39999999997701</v>
      </c>
      <c r="B4707" s="2">
        <v>0</v>
      </c>
      <c r="C4707" s="2">
        <v>0</v>
      </c>
      <c r="D4707" s="2">
        <v>0</v>
      </c>
      <c r="E4707" s="2">
        <v>0</v>
      </c>
      <c r="F4707" s="2">
        <v>0</v>
      </c>
      <c r="G4707" s="2">
        <v>0</v>
      </c>
    </row>
    <row r="4708" spans="1:7" s="65" customFormat="1" x14ac:dyDescent="0.25">
      <c r="A4708" s="65">
        <v>470.49999999997698</v>
      </c>
      <c r="B4708" s="2">
        <v>0</v>
      </c>
      <c r="C4708" s="2">
        <v>0</v>
      </c>
      <c r="D4708" s="2">
        <v>0</v>
      </c>
      <c r="E4708" s="2">
        <v>0</v>
      </c>
      <c r="F4708" s="2">
        <v>0</v>
      </c>
      <c r="G4708" s="2">
        <v>0</v>
      </c>
    </row>
    <row r="4709" spans="1:7" s="65" customFormat="1" x14ac:dyDescent="0.25">
      <c r="A4709" s="65">
        <v>470.599999999977</v>
      </c>
      <c r="B4709" s="2">
        <v>0</v>
      </c>
      <c r="C4709" s="2">
        <v>0</v>
      </c>
      <c r="D4709" s="2">
        <v>0</v>
      </c>
      <c r="E4709" s="2">
        <v>0</v>
      </c>
      <c r="F4709" s="2">
        <v>0</v>
      </c>
      <c r="G4709" s="2">
        <v>0</v>
      </c>
    </row>
    <row r="4710" spans="1:7" s="65" customFormat="1" x14ac:dyDescent="0.25">
      <c r="A4710" s="65">
        <v>470.69999999997702</v>
      </c>
      <c r="B4710" s="2">
        <v>0</v>
      </c>
      <c r="C4710" s="2">
        <v>0</v>
      </c>
      <c r="D4710" s="2">
        <v>0</v>
      </c>
      <c r="E4710" s="2">
        <v>0</v>
      </c>
      <c r="F4710" s="2">
        <v>0</v>
      </c>
      <c r="G4710" s="2">
        <v>0</v>
      </c>
    </row>
    <row r="4711" spans="1:7" s="65" customFormat="1" x14ac:dyDescent="0.25">
      <c r="A4711" s="65">
        <v>470.79999999997699</v>
      </c>
      <c r="B4711" s="2">
        <v>0</v>
      </c>
      <c r="C4711" s="2">
        <v>0</v>
      </c>
      <c r="D4711" s="2">
        <v>0</v>
      </c>
      <c r="E4711" s="2">
        <v>0</v>
      </c>
      <c r="F4711" s="2">
        <v>0</v>
      </c>
      <c r="G4711" s="2">
        <v>0</v>
      </c>
    </row>
    <row r="4712" spans="1:7" s="65" customFormat="1" x14ac:dyDescent="0.25">
      <c r="A4712" s="65">
        <v>470.89999999997701</v>
      </c>
      <c r="B4712" s="2">
        <v>0</v>
      </c>
      <c r="C4712" s="2">
        <v>0</v>
      </c>
      <c r="D4712" s="2">
        <v>0</v>
      </c>
      <c r="E4712" s="2">
        <v>0</v>
      </c>
      <c r="F4712" s="2">
        <v>0</v>
      </c>
      <c r="G4712" s="2">
        <v>0</v>
      </c>
    </row>
    <row r="4713" spans="1:7" s="65" customFormat="1" x14ac:dyDescent="0.25">
      <c r="A4713" s="65">
        <v>470.99999999997698</v>
      </c>
      <c r="B4713" s="2">
        <v>0</v>
      </c>
      <c r="C4713" s="2">
        <v>0</v>
      </c>
      <c r="D4713" s="2">
        <v>0</v>
      </c>
      <c r="E4713" s="2">
        <v>0</v>
      </c>
      <c r="F4713" s="2">
        <v>0</v>
      </c>
      <c r="G4713" s="2">
        <v>0</v>
      </c>
    </row>
    <row r="4714" spans="1:7" s="65" customFormat="1" x14ac:dyDescent="0.25">
      <c r="A4714" s="65">
        <v>471.099999999977</v>
      </c>
      <c r="B4714" s="2">
        <v>0</v>
      </c>
      <c r="C4714" s="2">
        <v>0</v>
      </c>
      <c r="D4714" s="2">
        <v>0</v>
      </c>
      <c r="E4714" s="2">
        <v>0</v>
      </c>
      <c r="F4714" s="2">
        <v>0</v>
      </c>
      <c r="G4714" s="2">
        <v>0</v>
      </c>
    </row>
    <row r="4715" spans="1:7" s="65" customFormat="1" x14ac:dyDescent="0.25">
      <c r="A4715" s="65">
        <v>471.19999999997702</v>
      </c>
      <c r="B4715" s="2">
        <v>0</v>
      </c>
      <c r="C4715" s="2">
        <v>0</v>
      </c>
      <c r="D4715" s="2">
        <v>0</v>
      </c>
      <c r="E4715" s="2">
        <v>0</v>
      </c>
      <c r="F4715" s="2">
        <v>0</v>
      </c>
      <c r="G4715" s="2">
        <v>0</v>
      </c>
    </row>
    <row r="4716" spans="1:7" s="65" customFormat="1" x14ac:dyDescent="0.25">
      <c r="A4716" s="65">
        <v>471.29999999997699</v>
      </c>
      <c r="B4716" s="2">
        <v>0</v>
      </c>
      <c r="C4716" s="2">
        <v>0</v>
      </c>
      <c r="D4716" s="2">
        <v>0</v>
      </c>
      <c r="E4716" s="2">
        <v>0</v>
      </c>
      <c r="F4716" s="2">
        <v>0</v>
      </c>
      <c r="G4716" s="2">
        <v>0</v>
      </c>
    </row>
    <row r="4717" spans="1:7" s="65" customFormat="1" x14ac:dyDescent="0.25">
      <c r="A4717" s="65">
        <v>471.39999999997701</v>
      </c>
      <c r="B4717" s="2">
        <v>0</v>
      </c>
      <c r="C4717" s="2">
        <v>0</v>
      </c>
      <c r="D4717" s="2">
        <v>0</v>
      </c>
      <c r="E4717" s="2">
        <v>0</v>
      </c>
      <c r="F4717" s="2">
        <v>0</v>
      </c>
      <c r="G4717" s="2">
        <v>0</v>
      </c>
    </row>
    <row r="4718" spans="1:7" s="65" customFormat="1" x14ac:dyDescent="0.25">
      <c r="A4718" s="65">
        <v>471.49999999997698</v>
      </c>
      <c r="B4718" s="2">
        <v>0</v>
      </c>
      <c r="C4718" s="2">
        <v>0</v>
      </c>
      <c r="D4718" s="2">
        <v>0</v>
      </c>
      <c r="E4718" s="2">
        <v>0</v>
      </c>
      <c r="F4718" s="2">
        <v>0</v>
      </c>
      <c r="G4718" s="2">
        <v>0</v>
      </c>
    </row>
    <row r="4719" spans="1:7" s="65" customFormat="1" x14ac:dyDescent="0.25">
      <c r="A4719" s="65">
        <v>471.599999999977</v>
      </c>
      <c r="B4719" s="2">
        <v>0</v>
      </c>
      <c r="C4719" s="2">
        <v>0</v>
      </c>
      <c r="D4719" s="2">
        <v>0</v>
      </c>
      <c r="E4719" s="2">
        <v>0</v>
      </c>
      <c r="F4719" s="2">
        <v>0</v>
      </c>
      <c r="G4719" s="2">
        <v>0</v>
      </c>
    </row>
    <row r="4720" spans="1:7" s="65" customFormat="1" x14ac:dyDescent="0.25">
      <c r="A4720" s="65">
        <v>471.69999999997702</v>
      </c>
      <c r="B4720" s="2">
        <v>0</v>
      </c>
      <c r="C4720" s="2">
        <v>0</v>
      </c>
      <c r="D4720" s="2">
        <v>0</v>
      </c>
      <c r="E4720" s="2">
        <v>0</v>
      </c>
      <c r="F4720" s="2">
        <v>0</v>
      </c>
      <c r="G4720" s="2">
        <v>0</v>
      </c>
    </row>
    <row r="4721" spans="1:7" s="65" customFormat="1" x14ac:dyDescent="0.25">
      <c r="A4721" s="65">
        <v>471.79999999997699</v>
      </c>
      <c r="B4721" s="2">
        <v>0</v>
      </c>
      <c r="C4721" s="2">
        <v>0</v>
      </c>
      <c r="D4721" s="2">
        <v>0</v>
      </c>
      <c r="E4721" s="2">
        <v>0</v>
      </c>
      <c r="F4721" s="2">
        <v>0</v>
      </c>
      <c r="G4721" s="2">
        <v>0</v>
      </c>
    </row>
    <row r="4722" spans="1:7" s="65" customFormat="1" x14ac:dyDescent="0.25">
      <c r="A4722" s="65">
        <v>471.89999999997701</v>
      </c>
      <c r="B4722" s="2">
        <v>0</v>
      </c>
      <c r="C4722" s="2">
        <v>0</v>
      </c>
      <c r="D4722" s="2">
        <v>0</v>
      </c>
      <c r="E4722" s="2">
        <v>0</v>
      </c>
      <c r="F4722" s="2">
        <v>0</v>
      </c>
      <c r="G4722" s="2">
        <v>0</v>
      </c>
    </row>
    <row r="4723" spans="1:7" s="65" customFormat="1" x14ac:dyDescent="0.25">
      <c r="A4723" s="65">
        <v>471.99999999997698</v>
      </c>
      <c r="B4723" s="2">
        <v>0</v>
      </c>
      <c r="C4723" s="2">
        <v>0</v>
      </c>
      <c r="D4723" s="2">
        <v>0</v>
      </c>
      <c r="E4723" s="2">
        <v>0</v>
      </c>
      <c r="F4723" s="2">
        <v>0</v>
      </c>
      <c r="G4723" s="2">
        <v>0</v>
      </c>
    </row>
    <row r="4724" spans="1:7" s="65" customFormat="1" x14ac:dyDescent="0.25">
      <c r="A4724" s="65">
        <v>472.09999999997598</v>
      </c>
      <c r="B4724" s="2">
        <v>0</v>
      </c>
      <c r="C4724" s="2">
        <v>0</v>
      </c>
      <c r="D4724" s="2">
        <v>0</v>
      </c>
      <c r="E4724" s="2">
        <v>0</v>
      </c>
      <c r="F4724" s="2">
        <v>0</v>
      </c>
      <c r="G4724" s="2">
        <v>0</v>
      </c>
    </row>
    <row r="4725" spans="1:7" s="65" customFormat="1" x14ac:dyDescent="0.25">
      <c r="A4725" s="65">
        <v>472.199999999976</v>
      </c>
      <c r="B4725" s="2">
        <v>0</v>
      </c>
      <c r="C4725" s="2">
        <v>0</v>
      </c>
      <c r="D4725" s="2">
        <v>0</v>
      </c>
      <c r="E4725" s="2">
        <v>0</v>
      </c>
      <c r="F4725" s="2">
        <v>0</v>
      </c>
      <c r="G4725" s="2">
        <v>0</v>
      </c>
    </row>
    <row r="4726" spans="1:7" s="65" customFormat="1" x14ac:dyDescent="0.25">
      <c r="A4726" s="65">
        <v>472.29999999997602</v>
      </c>
      <c r="B4726" s="2">
        <v>0</v>
      </c>
      <c r="C4726" s="2">
        <v>0</v>
      </c>
      <c r="D4726" s="2">
        <v>0</v>
      </c>
      <c r="E4726" s="2">
        <v>0</v>
      </c>
      <c r="F4726" s="2">
        <v>0</v>
      </c>
      <c r="G4726" s="2">
        <v>0</v>
      </c>
    </row>
    <row r="4727" spans="1:7" s="65" customFormat="1" x14ac:dyDescent="0.25">
      <c r="A4727" s="65">
        <v>472.39999999997599</v>
      </c>
      <c r="B4727" s="2">
        <v>0</v>
      </c>
      <c r="C4727" s="2">
        <v>0</v>
      </c>
      <c r="D4727" s="2">
        <v>0</v>
      </c>
      <c r="E4727" s="2">
        <v>0</v>
      </c>
      <c r="F4727" s="2">
        <v>0</v>
      </c>
      <c r="G4727" s="2">
        <v>0</v>
      </c>
    </row>
    <row r="4728" spans="1:7" s="65" customFormat="1" x14ac:dyDescent="0.25">
      <c r="A4728" s="65">
        <v>472.49999999997601</v>
      </c>
      <c r="B4728" s="2">
        <v>0</v>
      </c>
      <c r="C4728" s="2">
        <v>0</v>
      </c>
      <c r="D4728" s="2">
        <v>0</v>
      </c>
      <c r="E4728" s="2">
        <v>0</v>
      </c>
      <c r="F4728" s="2">
        <v>0</v>
      </c>
      <c r="G4728" s="2">
        <v>0</v>
      </c>
    </row>
    <row r="4729" spans="1:7" s="65" customFormat="1" x14ac:dyDescent="0.25">
      <c r="A4729" s="65">
        <v>472.59999999997598</v>
      </c>
      <c r="B4729" s="2">
        <v>0</v>
      </c>
      <c r="C4729" s="2">
        <v>0</v>
      </c>
      <c r="D4729" s="2">
        <v>0</v>
      </c>
      <c r="E4729" s="2">
        <v>0</v>
      </c>
      <c r="F4729" s="2">
        <v>0</v>
      </c>
      <c r="G4729" s="2">
        <v>0</v>
      </c>
    </row>
    <row r="4730" spans="1:7" s="65" customFormat="1" x14ac:dyDescent="0.25">
      <c r="A4730" s="65">
        <v>472.699999999976</v>
      </c>
      <c r="B4730" s="2">
        <v>0</v>
      </c>
      <c r="C4730" s="2">
        <v>0</v>
      </c>
      <c r="D4730" s="2">
        <v>0</v>
      </c>
      <c r="E4730" s="2">
        <v>0</v>
      </c>
      <c r="F4730" s="2">
        <v>0</v>
      </c>
      <c r="G4730" s="2">
        <v>0</v>
      </c>
    </row>
    <row r="4731" spans="1:7" s="65" customFormat="1" x14ac:dyDescent="0.25">
      <c r="A4731" s="65">
        <v>472.79999999997602</v>
      </c>
      <c r="B4731" s="2">
        <v>0</v>
      </c>
      <c r="C4731" s="2">
        <v>0</v>
      </c>
      <c r="D4731" s="2">
        <v>0</v>
      </c>
      <c r="E4731" s="2">
        <v>0</v>
      </c>
      <c r="F4731" s="2">
        <v>0</v>
      </c>
      <c r="G4731" s="2">
        <v>0</v>
      </c>
    </row>
    <row r="4732" spans="1:7" s="65" customFormat="1" x14ac:dyDescent="0.25">
      <c r="A4732" s="65">
        <v>472.89999999997599</v>
      </c>
      <c r="B4732" s="2">
        <v>0</v>
      </c>
      <c r="C4732" s="2">
        <v>0</v>
      </c>
      <c r="D4732" s="2">
        <v>0</v>
      </c>
      <c r="E4732" s="2">
        <v>0</v>
      </c>
      <c r="F4732" s="2">
        <v>0</v>
      </c>
      <c r="G4732" s="2">
        <v>0</v>
      </c>
    </row>
    <row r="4733" spans="1:7" s="65" customFormat="1" x14ac:dyDescent="0.25">
      <c r="A4733" s="65">
        <v>472.99999999997601</v>
      </c>
      <c r="B4733" s="2">
        <v>0</v>
      </c>
      <c r="C4733" s="2">
        <v>0</v>
      </c>
      <c r="D4733" s="2">
        <v>0</v>
      </c>
      <c r="E4733" s="2">
        <v>0</v>
      </c>
      <c r="F4733" s="2">
        <v>0</v>
      </c>
      <c r="G4733" s="2">
        <v>0</v>
      </c>
    </row>
    <row r="4734" spans="1:7" s="65" customFormat="1" x14ac:dyDescent="0.25">
      <c r="A4734" s="65">
        <v>473.09999999997598</v>
      </c>
      <c r="B4734" s="2">
        <v>0</v>
      </c>
      <c r="C4734" s="2">
        <v>0</v>
      </c>
      <c r="D4734" s="2">
        <v>0</v>
      </c>
      <c r="E4734" s="2">
        <v>0</v>
      </c>
      <c r="F4734" s="2">
        <v>0</v>
      </c>
      <c r="G4734" s="2">
        <v>0</v>
      </c>
    </row>
    <row r="4735" spans="1:7" s="65" customFormat="1" x14ac:dyDescent="0.25">
      <c r="A4735" s="65">
        <v>473.199999999976</v>
      </c>
      <c r="B4735" s="2">
        <v>0</v>
      </c>
      <c r="C4735" s="2">
        <v>0</v>
      </c>
      <c r="D4735" s="2">
        <v>0</v>
      </c>
      <c r="E4735" s="2">
        <v>0</v>
      </c>
      <c r="F4735" s="2">
        <v>0</v>
      </c>
      <c r="G4735" s="2">
        <v>0</v>
      </c>
    </row>
    <row r="4736" spans="1:7" s="65" customFormat="1" x14ac:dyDescent="0.25">
      <c r="A4736" s="65">
        <v>473.29999999997602</v>
      </c>
      <c r="B4736" s="2">
        <v>0</v>
      </c>
      <c r="C4736" s="2">
        <v>0</v>
      </c>
      <c r="D4736" s="2">
        <v>0</v>
      </c>
      <c r="E4736" s="2">
        <v>0</v>
      </c>
      <c r="F4736" s="2">
        <v>0</v>
      </c>
      <c r="G4736" s="2">
        <v>0</v>
      </c>
    </row>
    <row r="4737" spans="1:7" s="65" customFormat="1" x14ac:dyDescent="0.25">
      <c r="A4737" s="65">
        <v>473.39999999997599</v>
      </c>
      <c r="B4737" s="2">
        <v>0</v>
      </c>
      <c r="C4737" s="2">
        <v>0</v>
      </c>
      <c r="D4737" s="2">
        <v>0</v>
      </c>
      <c r="E4737" s="2">
        <v>0</v>
      </c>
      <c r="F4737" s="2">
        <v>0</v>
      </c>
      <c r="G4737" s="2">
        <v>0</v>
      </c>
    </row>
    <row r="4738" spans="1:7" s="65" customFormat="1" x14ac:dyDescent="0.25">
      <c r="A4738" s="65">
        <v>473.49999999997601</v>
      </c>
      <c r="B4738" s="2">
        <v>0</v>
      </c>
      <c r="C4738" s="2">
        <v>0</v>
      </c>
      <c r="D4738" s="2">
        <v>0</v>
      </c>
      <c r="E4738" s="2">
        <v>0</v>
      </c>
      <c r="F4738" s="2">
        <v>0</v>
      </c>
      <c r="G4738" s="2">
        <v>0</v>
      </c>
    </row>
    <row r="4739" spans="1:7" s="65" customFormat="1" x14ac:dyDescent="0.25">
      <c r="A4739" s="65">
        <v>473.59999999997598</v>
      </c>
      <c r="B4739" s="2">
        <v>0</v>
      </c>
      <c r="C4739" s="2">
        <v>0</v>
      </c>
      <c r="D4739" s="2">
        <v>0</v>
      </c>
      <c r="E4739" s="2">
        <v>0</v>
      </c>
      <c r="F4739" s="2">
        <v>0</v>
      </c>
      <c r="G4739" s="2">
        <v>0</v>
      </c>
    </row>
    <row r="4740" spans="1:7" s="65" customFormat="1" x14ac:dyDescent="0.25">
      <c r="A4740" s="65">
        <v>473.699999999976</v>
      </c>
      <c r="B4740" s="2">
        <v>0</v>
      </c>
      <c r="C4740" s="2">
        <v>0</v>
      </c>
      <c r="D4740" s="2">
        <v>0</v>
      </c>
      <c r="E4740" s="2">
        <v>0</v>
      </c>
      <c r="F4740" s="2">
        <v>0</v>
      </c>
      <c r="G4740" s="2">
        <v>0</v>
      </c>
    </row>
    <row r="4741" spans="1:7" s="65" customFormat="1" x14ac:dyDescent="0.25">
      <c r="A4741" s="65">
        <v>473.79999999997602</v>
      </c>
      <c r="B4741" s="2">
        <v>0</v>
      </c>
      <c r="C4741" s="2">
        <v>0</v>
      </c>
      <c r="D4741" s="2">
        <v>0</v>
      </c>
      <c r="E4741" s="2">
        <v>0</v>
      </c>
      <c r="F4741" s="2">
        <v>0</v>
      </c>
      <c r="G4741" s="2">
        <v>0</v>
      </c>
    </row>
    <row r="4742" spans="1:7" s="65" customFormat="1" x14ac:dyDescent="0.25">
      <c r="A4742" s="65">
        <v>473.89999999997599</v>
      </c>
      <c r="B4742" s="2">
        <v>0</v>
      </c>
      <c r="C4742" s="2">
        <v>0</v>
      </c>
      <c r="D4742" s="2">
        <v>0</v>
      </c>
      <c r="E4742" s="2">
        <v>0</v>
      </c>
      <c r="F4742" s="2">
        <v>0</v>
      </c>
      <c r="G4742" s="2">
        <v>0</v>
      </c>
    </row>
    <row r="4743" spans="1:7" s="65" customFormat="1" x14ac:dyDescent="0.25">
      <c r="A4743" s="65">
        <v>473.99999999997601</v>
      </c>
      <c r="B4743" s="2">
        <v>0</v>
      </c>
      <c r="C4743" s="2">
        <v>0</v>
      </c>
      <c r="D4743" s="2">
        <v>0</v>
      </c>
      <c r="E4743" s="2">
        <v>0</v>
      </c>
      <c r="F4743" s="2">
        <v>0</v>
      </c>
      <c r="G4743" s="2">
        <v>0</v>
      </c>
    </row>
    <row r="4744" spans="1:7" s="65" customFormat="1" x14ac:dyDescent="0.25">
      <c r="A4744" s="65">
        <v>474.09999999997598</v>
      </c>
      <c r="B4744" s="2">
        <v>0</v>
      </c>
      <c r="C4744" s="2">
        <v>0</v>
      </c>
      <c r="D4744" s="2">
        <v>0</v>
      </c>
      <c r="E4744" s="2">
        <v>0</v>
      </c>
      <c r="F4744" s="2">
        <v>0</v>
      </c>
      <c r="G4744" s="2">
        <v>0</v>
      </c>
    </row>
    <row r="4745" spans="1:7" s="65" customFormat="1" x14ac:dyDescent="0.25">
      <c r="A4745" s="65">
        <v>474.199999999976</v>
      </c>
      <c r="B4745" s="2">
        <v>0</v>
      </c>
      <c r="C4745" s="2">
        <v>0</v>
      </c>
      <c r="D4745" s="2">
        <v>0</v>
      </c>
      <c r="E4745" s="2">
        <v>0</v>
      </c>
      <c r="F4745" s="2">
        <v>0</v>
      </c>
      <c r="G4745" s="2">
        <v>0</v>
      </c>
    </row>
    <row r="4746" spans="1:7" s="65" customFormat="1" x14ac:dyDescent="0.25">
      <c r="A4746" s="65">
        <v>474.29999999997602</v>
      </c>
      <c r="B4746" s="2">
        <v>0</v>
      </c>
      <c r="C4746" s="2">
        <v>0</v>
      </c>
      <c r="D4746" s="2">
        <v>0</v>
      </c>
      <c r="E4746" s="2">
        <v>0</v>
      </c>
      <c r="F4746" s="2">
        <v>0</v>
      </c>
      <c r="G4746" s="2">
        <v>0</v>
      </c>
    </row>
    <row r="4747" spans="1:7" s="65" customFormat="1" x14ac:dyDescent="0.25">
      <c r="A4747" s="65">
        <v>474.39999999997599</v>
      </c>
      <c r="B4747" s="2">
        <v>0</v>
      </c>
      <c r="C4747" s="2">
        <v>0</v>
      </c>
      <c r="D4747" s="2">
        <v>0</v>
      </c>
      <c r="E4747" s="2">
        <v>0</v>
      </c>
      <c r="F4747" s="2">
        <v>0</v>
      </c>
      <c r="G4747" s="2">
        <v>0</v>
      </c>
    </row>
    <row r="4748" spans="1:7" s="65" customFormat="1" x14ac:dyDescent="0.25">
      <c r="A4748" s="65">
        <v>474.49999999997601</v>
      </c>
      <c r="B4748" s="2">
        <v>0</v>
      </c>
      <c r="C4748" s="2">
        <v>0</v>
      </c>
      <c r="D4748" s="2">
        <v>0</v>
      </c>
      <c r="E4748" s="2">
        <v>0</v>
      </c>
      <c r="F4748" s="2">
        <v>0</v>
      </c>
      <c r="G4748" s="2">
        <v>0</v>
      </c>
    </row>
    <row r="4749" spans="1:7" s="65" customFormat="1" x14ac:dyDescent="0.25">
      <c r="A4749" s="65">
        <v>474.59999999997598</v>
      </c>
      <c r="B4749" s="2">
        <v>0</v>
      </c>
      <c r="C4749" s="2">
        <v>0</v>
      </c>
      <c r="D4749" s="2">
        <v>0</v>
      </c>
      <c r="E4749" s="2">
        <v>0</v>
      </c>
      <c r="F4749" s="2">
        <v>0</v>
      </c>
      <c r="G4749" s="2">
        <v>0</v>
      </c>
    </row>
    <row r="4750" spans="1:7" s="65" customFormat="1" x14ac:dyDescent="0.25">
      <c r="A4750" s="65">
        <v>474.69999999997498</v>
      </c>
      <c r="B4750" s="2">
        <v>0</v>
      </c>
      <c r="C4750" s="2">
        <v>0</v>
      </c>
      <c r="D4750" s="2">
        <v>0</v>
      </c>
      <c r="E4750" s="2">
        <v>0</v>
      </c>
      <c r="F4750" s="2">
        <v>0</v>
      </c>
      <c r="G4750" s="2">
        <v>0</v>
      </c>
    </row>
    <row r="4751" spans="1:7" s="65" customFormat="1" x14ac:dyDescent="0.25">
      <c r="A4751" s="65">
        <v>474.79999999997602</v>
      </c>
      <c r="B4751" s="2">
        <v>0</v>
      </c>
      <c r="C4751" s="2">
        <v>0</v>
      </c>
      <c r="D4751" s="2">
        <v>0</v>
      </c>
      <c r="E4751" s="2">
        <v>0</v>
      </c>
      <c r="F4751" s="2">
        <v>0</v>
      </c>
      <c r="G4751" s="2">
        <v>0</v>
      </c>
    </row>
    <row r="4752" spans="1:7" s="65" customFormat="1" x14ac:dyDescent="0.25">
      <c r="A4752" s="65">
        <v>474.89999999997599</v>
      </c>
      <c r="B4752" s="2">
        <v>0</v>
      </c>
      <c r="C4752" s="2">
        <v>0</v>
      </c>
      <c r="D4752" s="2">
        <v>0</v>
      </c>
      <c r="E4752" s="2">
        <v>0</v>
      </c>
      <c r="F4752" s="2">
        <v>0</v>
      </c>
      <c r="G4752" s="2">
        <v>0</v>
      </c>
    </row>
    <row r="4753" spans="1:7" s="65" customFormat="1" x14ac:dyDescent="0.25">
      <c r="A4753" s="65">
        <v>474.99999999997499</v>
      </c>
      <c r="B4753" s="2">
        <v>0</v>
      </c>
      <c r="C4753" s="2">
        <v>0</v>
      </c>
      <c r="D4753" s="2">
        <v>0</v>
      </c>
      <c r="E4753" s="2">
        <v>0</v>
      </c>
      <c r="F4753" s="2">
        <v>0</v>
      </c>
      <c r="G4753" s="2">
        <v>0</v>
      </c>
    </row>
    <row r="4754" spans="1:7" s="65" customFormat="1" x14ac:dyDescent="0.25">
      <c r="A4754" s="65">
        <v>475.09999999997501</v>
      </c>
      <c r="B4754" s="2">
        <v>0</v>
      </c>
      <c r="C4754" s="2">
        <v>0</v>
      </c>
      <c r="D4754" s="2">
        <v>0</v>
      </c>
      <c r="E4754" s="2">
        <v>0</v>
      </c>
      <c r="F4754" s="2">
        <v>0</v>
      </c>
      <c r="G4754" s="2">
        <v>0</v>
      </c>
    </row>
    <row r="4755" spans="1:7" s="65" customFormat="1" x14ac:dyDescent="0.25">
      <c r="A4755" s="65">
        <v>475.19999999997498</v>
      </c>
      <c r="B4755" s="2">
        <v>0</v>
      </c>
      <c r="C4755" s="2">
        <v>0</v>
      </c>
      <c r="D4755" s="2">
        <v>0</v>
      </c>
      <c r="E4755" s="2">
        <v>0</v>
      </c>
      <c r="F4755" s="2">
        <v>0</v>
      </c>
      <c r="G4755" s="2">
        <v>0</v>
      </c>
    </row>
    <row r="4756" spans="1:7" s="65" customFormat="1" x14ac:dyDescent="0.25">
      <c r="A4756" s="65">
        <v>475.299999999975</v>
      </c>
      <c r="B4756" s="2">
        <v>0</v>
      </c>
      <c r="C4756" s="2">
        <v>0</v>
      </c>
      <c r="D4756" s="2">
        <v>0</v>
      </c>
      <c r="E4756" s="2">
        <v>0</v>
      </c>
      <c r="F4756" s="2">
        <v>0</v>
      </c>
      <c r="G4756" s="2">
        <v>0</v>
      </c>
    </row>
    <row r="4757" spans="1:7" s="65" customFormat="1" x14ac:dyDescent="0.25">
      <c r="A4757" s="65">
        <v>475.39999999997502</v>
      </c>
      <c r="B4757" s="2">
        <v>0</v>
      </c>
      <c r="C4757" s="2">
        <v>0</v>
      </c>
      <c r="D4757" s="2">
        <v>0</v>
      </c>
      <c r="E4757" s="2">
        <v>0</v>
      </c>
      <c r="F4757" s="2">
        <v>0</v>
      </c>
      <c r="G4757" s="2">
        <v>0</v>
      </c>
    </row>
    <row r="4758" spans="1:7" s="65" customFormat="1" x14ac:dyDescent="0.25">
      <c r="A4758" s="65">
        <v>475.49999999997499</v>
      </c>
      <c r="B4758" s="2">
        <v>0</v>
      </c>
      <c r="C4758" s="2">
        <v>0</v>
      </c>
      <c r="D4758" s="2">
        <v>0</v>
      </c>
      <c r="E4758" s="2">
        <v>0</v>
      </c>
      <c r="F4758" s="2">
        <v>0</v>
      </c>
      <c r="G4758" s="2">
        <v>0</v>
      </c>
    </row>
    <row r="4759" spans="1:7" s="65" customFormat="1" x14ac:dyDescent="0.25">
      <c r="A4759" s="65">
        <v>475.59999999997501</v>
      </c>
      <c r="B4759" s="2">
        <v>0</v>
      </c>
      <c r="C4759" s="2">
        <v>0</v>
      </c>
      <c r="D4759" s="2">
        <v>0</v>
      </c>
      <c r="E4759" s="2">
        <v>0</v>
      </c>
      <c r="F4759" s="2">
        <v>0</v>
      </c>
      <c r="G4759" s="2">
        <v>0</v>
      </c>
    </row>
    <row r="4760" spans="1:7" s="65" customFormat="1" x14ac:dyDescent="0.25">
      <c r="A4760" s="65">
        <v>475.69999999997498</v>
      </c>
      <c r="B4760" s="2">
        <v>0</v>
      </c>
      <c r="C4760" s="2">
        <v>0</v>
      </c>
      <c r="D4760" s="2">
        <v>0</v>
      </c>
      <c r="E4760" s="2">
        <v>0</v>
      </c>
      <c r="F4760" s="2">
        <v>0</v>
      </c>
      <c r="G4760" s="2">
        <v>0</v>
      </c>
    </row>
    <row r="4761" spans="1:7" s="65" customFormat="1" x14ac:dyDescent="0.25">
      <c r="A4761" s="65">
        <v>475.799999999975</v>
      </c>
      <c r="B4761" s="2">
        <v>0</v>
      </c>
      <c r="C4761" s="2">
        <v>0</v>
      </c>
      <c r="D4761" s="2">
        <v>0</v>
      </c>
      <c r="E4761" s="2">
        <v>0</v>
      </c>
      <c r="F4761" s="2">
        <v>0</v>
      </c>
      <c r="G4761" s="2">
        <v>0</v>
      </c>
    </row>
    <row r="4762" spans="1:7" s="65" customFormat="1" x14ac:dyDescent="0.25">
      <c r="A4762" s="65">
        <v>475.89999999997502</v>
      </c>
      <c r="B4762" s="2">
        <v>0</v>
      </c>
      <c r="C4762" s="2">
        <v>0</v>
      </c>
      <c r="D4762" s="2">
        <v>0</v>
      </c>
      <c r="E4762" s="2">
        <v>0</v>
      </c>
      <c r="F4762" s="2">
        <v>0</v>
      </c>
      <c r="G4762" s="2">
        <v>0</v>
      </c>
    </row>
    <row r="4763" spans="1:7" s="65" customFormat="1" x14ac:dyDescent="0.25">
      <c r="A4763" s="65">
        <v>475.99999999997499</v>
      </c>
      <c r="B4763" s="2">
        <v>0</v>
      </c>
      <c r="C4763" s="2">
        <v>0</v>
      </c>
      <c r="D4763" s="2">
        <v>0</v>
      </c>
      <c r="E4763" s="2">
        <v>0</v>
      </c>
      <c r="F4763" s="2">
        <v>0</v>
      </c>
      <c r="G4763" s="2">
        <v>0</v>
      </c>
    </row>
    <row r="4764" spans="1:7" s="65" customFormat="1" x14ac:dyDescent="0.25">
      <c r="A4764" s="65">
        <v>476.09999999997501</v>
      </c>
      <c r="B4764" s="2">
        <v>0</v>
      </c>
      <c r="C4764" s="2">
        <v>0</v>
      </c>
      <c r="D4764" s="2">
        <v>0</v>
      </c>
      <c r="E4764" s="2">
        <v>0</v>
      </c>
      <c r="F4764" s="2">
        <v>0</v>
      </c>
      <c r="G4764" s="2">
        <v>0</v>
      </c>
    </row>
    <row r="4765" spans="1:7" s="65" customFormat="1" x14ac:dyDescent="0.25">
      <c r="A4765" s="65">
        <v>476.19999999997498</v>
      </c>
      <c r="B4765" s="2">
        <v>0</v>
      </c>
      <c r="C4765" s="2">
        <v>0</v>
      </c>
      <c r="D4765" s="2">
        <v>0</v>
      </c>
      <c r="E4765" s="2">
        <v>0</v>
      </c>
      <c r="F4765" s="2">
        <v>0</v>
      </c>
      <c r="G4765" s="2">
        <v>0</v>
      </c>
    </row>
    <row r="4766" spans="1:7" s="65" customFormat="1" x14ac:dyDescent="0.25">
      <c r="A4766" s="65">
        <v>476.299999999975</v>
      </c>
      <c r="B4766" s="2">
        <v>0</v>
      </c>
      <c r="C4766" s="2">
        <v>0</v>
      </c>
      <c r="D4766" s="2">
        <v>0</v>
      </c>
      <c r="E4766" s="2">
        <v>0</v>
      </c>
      <c r="F4766" s="2">
        <v>0</v>
      </c>
      <c r="G4766" s="2">
        <v>0</v>
      </c>
    </row>
    <row r="4767" spans="1:7" s="65" customFormat="1" x14ac:dyDescent="0.25">
      <c r="A4767" s="65">
        <v>476.39999999997502</v>
      </c>
      <c r="B4767" s="2">
        <v>0</v>
      </c>
      <c r="C4767" s="2">
        <v>0</v>
      </c>
      <c r="D4767" s="2">
        <v>0</v>
      </c>
      <c r="E4767" s="2">
        <v>0</v>
      </c>
      <c r="F4767" s="2">
        <v>0</v>
      </c>
      <c r="G4767" s="2">
        <v>0</v>
      </c>
    </row>
    <row r="4768" spans="1:7" s="65" customFormat="1" x14ac:dyDescent="0.25">
      <c r="A4768" s="65">
        <v>476.49999999997499</v>
      </c>
      <c r="B4768" s="2">
        <v>0</v>
      </c>
      <c r="C4768" s="2">
        <v>0</v>
      </c>
      <c r="D4768" s="2">
        <v>0</v>
      </c>
      <c r="E4768" s="2">
        <v>0</v>
      </c>
      <c r="F4768" s="2">
        <v>0</v>
      </c>
      <c r="G4768" s="2">
        <v>0</v>
      </c>
    </row>
    <row r="4769" spans="1:7" s="65" customFormat="1" x14ac:dyDescent="0.25">
      <c r="A4769" s="65">
        <v>476.59999999997501</v>
      </c>
      <c r="B4769" s="2">
        <v>0</v>
      </c>
      <c r="C4769" s="2">
        <v>0</v>
      </c>
      <c r="D4769" s="2">
        <v>0</v>
      </c>
      <c r="E4769" s="2">
        <v>0</v>
      </c>
      <c r="F4769" s="2">
        <v>0</v>
      </c>
      <c r="G4769" s="2">
        <v>0</v>
      </c>
    </row>
    <row r="4770" spans="1:7" s="65" customFormat="1" x14ac:dyDescent="0.25">
      <c r="A4770" s="65">
        <v>476.69999999997498</v>
      </c>
      <c r="B4770" s="2">
        <v>0</v>
      </c>
      <c r="C4770" s="2">
        <v>0</v>
      </c>
      <c r="D4770" s="2">
        <v>0</v>
      </c>
      <c r="E4770" s="2">
        <v>0</v>
      </c>
      <c r="F4770" s="2">
        <v>0</v>
      </c>
      <c r="G4770" s="2">
        <v>0</v>
      </c>
    </row>
    <row r="4771" spans="1:7" s="65" customFormat="1" x14ac:dyDescent="0.25">
      <c r="A4771" s="65">
        <v>476.799999999975</v>
      </c>
      <c r="B4771" s="2">
        <v>0</v>
      </c>
      <c r="C4771" s="2">
        <v>0</v>
      </c>
      <c r="D4771" s="2">
        <v>0</v>
      </c>
      <c r="E4771" s="2">
        <v>0</v>
      </c>
      <c r="F4771" s="2">
        <v>0</v>
      </c>
      <c r="G4771" s="2">
        <v>0</v>
      </c>
    </row>
    <row r="4772" spans="1:7" s="65" customFormat="1" x14ac:dyDescent="0.25">
      <c r="A4772" s="65">
        <v>476.89999999997502</v>
      </c>
      <c r="B4772" s="2">
        <v>0</v>
      </c>
      <c r="C4772" s="2">
        <v>0</v>
      </c>
      <c r="D4772" s="2">
        <v>0</v>
      </c>
      <c r="E4772" s="2">
        <v>0</v>
      </c>
      <c r="F4772" s="2">
        <v>0</v>
      </c>
      <c r="G4772" s="2">
        <v>0</v>
      </c>
    </row>
    <row r="4773" spans="1:7" s="65" customFormat="1" x14ac:dyDescent="0.25">
      <c r="A4773" s="65">
        <v>476.99999999997499</v>
      </c>
      <c r="B4773" s="2">
        <v>0</v>
      </c>
      <c r="C4773" s="2">
        <v>0</v>
      </c>
      <c r="D4773" s="2">
        <v>0</v>
      </c>
      <c r="E4773" s="2">
        <v>0</v>
      </c>
      <c r="F4773" s="2">
        <v>0</v>
      </c>
      <c r="G4773" s="2">
        <v>0</v>
      </c>
    </row>
    <row r="4774" spans="1:7" s="65" customFormat="1" x14ac:dyDescent="0.25">
      <c r="A4774" s="65">
        <v>477.09999999997501</v>
      </c>
      <c r="B4774" s="2">
        <v>0</v>
      </c>
      <c r="C4774" s="2">
        <v>0</v>
      </c>
      <c r="D4774" s="2">
        <v>0</v>
      </c>
      <c r="E4774" s="2">
        <v>0</v>
      </c>
      <c r="F4774" s="2">
        <v>0</v>
      </c>
      <c r="G4774" s="2">
        <v>0</v>
      </c>
    </row>
    <row r="4775" spans="1:7" s="65" customFormat="1" x14ac:dyDescent="0.25">
      <c r="A4775" s="65">
        <v>477.19999999997498</v>
      </c>
      <c r="B4775" s="2">
        <v>0</v>
      </c>
      <c r="C4775" s="2">
        <v>0</v>
      </c>
      <c r="D4775" s="2">
        <v>0</v>
      </c>
      <c r="E4775" s="2">
        <v>0</v>
      </c>
      <c r="F4775" s="2">
        <v>0</v>
      </c>
      <c r="G4775" s="2">
        <v>0</v>
      </c>
    </row>
    <row r="4776" spans="1:7" s="65" customFormat="1" x14ac:dyDescent="0.25">
      <c r="A4776" s="65">
        <v>477.299999999975</v>
      </c>
      <c r="B4776" s="2">
        <v>0</v>
      </c>
      <c r="C4776" s="2">
        <v>0</v>
      </c>
      <c r="D4776" s="2">
        <v>0</v>
      </c>
      <c r="E4776" s="2">
        <v>0</v>
      </c>
      <c r="F4776" s="2">
        <v>0</v>
      </c>
      <c r="G4776" s="2">
        <v>0</v>
      </c>
    </row>
    <row r="4777" spans="1:7" s="65" customFormat="1" x14ac:dyDescent="0.25">
      <c r="A4777" s="65">
        <v>477.39999999997502</v>
      </c>
      <c r="B4777" s="2">
        <v>0</v>
      </c>
      <c r="C4777" s="2">
        <v>0</v>
      </c>
      <c r="D4777" s="2">
        <v>0</v>
      </c>
      <c r="E4777" s="2">
        <v>0</v>
      </c>
      <c r="F4777" s="2">
        <v>0</v>
      </c>
      <c r="G4777" s="2">
        <v>0</v>
      </c>
    </row>
    <row r="4778" spans="1:7" s="65" customFormat="1" x14ac:dyDescent="0.25">
      <c r="A4778" s="65">
        <v>477.49999999997499</v>
      </c>
      <c r="B4778" s="2">
        <v>0</v>
      </c>
      <c r="C4778" s="2">
        <v>0</v>
      </c>
      <c r="D4778" s="2">
        <v>0</v>
      </c>
      <c r="E4778" s="2">
        <v>0</v>
      </c>
      <c r="F4778" s="2">
        <v>0</v>
      </c>
      <c r="G4778" s="2">
        <v>0</v>
      </c>
    </row>
    <row r="4779" spans="1:7" s="65" customFormat="1" x14ac:dyDescent="0.25">
      <c r="A4779" s="65">
        <v>477.59999999997501</v>
      </c>
      <c r="B4779" s="2">
        <v>0</v>
      </c>
      <c r="C4779" s="2">
        <v>0</v>
      </c>
      <c r="D4779" s="2">
        <v>0</v>
      </c>
      <c r="E4779" s="2">
        <v>0</v>
      </c>
      <c r="F4779" s="2">
        <v>0</v>
      </c>
      <c r="G4779" s="2">
        <v>0</v>
      </c>
    </row>
    <row r="4780" spans="1:7" s="65" customFormat="1" x14ac:dyDescent="0.25">
      <c r="A4780" s="65">
        <v>477.69999999997498</v>
      </c>
      <c r="B4780" s="2">
        <v>0</v>
      </c>
      <c r="C4780" s="2">
        <v>0</v>
      </c>
      <c r="D4780" s="2">
        <v>0</v>
      </c>
      <c r="E4780" s="2">
        <v>0</v>
      </c>
      <c r="F4780" s="2">
        <v>0</v>
      </c>
      <c r="G4780" s="2">
        <v>0</v>
      </c>
    </row>
    <row r="4781" spans="1:7" s="65" customFormat="1" x14ac:dyDescent="0.25">
      <c r="A4781" s="65">
        <v>477.79999999997398</v>
      </c>
      <c r="B4781" s="2">
        <v>0</v>
      </c>
      <c r="C4781" s="2">
        <v>0</v>
      </c>
      <c r="D4781" s="2">
        <v>0</v>
      </c>
      <c r="E4781" s="2">
        <v>0</v>
      </c>
      <c r="F4781" s="2">
        <v>0</v>
      </c>
      <c r="G4781" s="2">
        <v>0</v>
      </c>
    </row>
    <row r="4782" spans="1:7" s="65" customFormat="1" x14ac:dyDescent="0.25">
      <c r="A4782" s="65">
        <v>477.899999999974</v>
      </c>
      <c r="B4782" s="2">
        <v>0</v>
      </c>
      <c r="C4782" s="2">
        <v>0</v>
      </c>
      <c r="D4782" s="2">
        <v>0</v>
      </c>
      <c r="E4782" s="2">
        <v>0</v>
      </c>
      <c r="F4782" s="2">
        <v>0</v>
      </c>
      <c r="G4782" s="2">
        <v>0</v>
      </c>
    </row>
    <row r="4783" spans="1:7" s="65" customFormat="1" x14ac:dyDescent="0.25">
      <c r="A4783" s="65">
        <v>477.99999999997402</v>
      </c>
      <c r="B4783" s="2">
        <v>0</v>
      </c>
      <c r="C4783" s="2">
        <v>0</v>
      </c>
      <c r="D4783" s="2">
        <v>0</v>
      </c>
      <c r="E4783" s="2">
        <v>0</v>
      </c>
      <c r="F4783" s="2">
        <v>0</v>
      </c>
      <c r="G4783" s="2">
        <v>0</v>
      </c>
    </row>
    <row r="4784" spans="1:7" s="65" customFormat="1" x14ac:dyDescent="0.25">
      <c r="A4784" s="65">
        <v>478.09999999997399</v>
      </c>
      <c r="B4784" s="2">
        <v>0</v>
      </c>
      <c r="C4784" s="2">
        <v>0</v>
      </c>
      <c r="D4784" s="2">
        <v>0</v>
      </c>
      <c r="E4784" s="2">
        <v>0</v>
      </c>
      <c r="F4784" s="2">
        <v>0</v>
      </c>
      <c r="G4784" s="2">
        <v>0</v>
      </c>
    </row>
    <row r="4785" spans="1:7" s="65" customFormat="1" x14ac:dyDescent="0.25">
      <c r="A4785" s="65">
        <v>478.19999999997401</v>
      </c>
      <c r="B4785" s="2">
        <v>0</v>
      </c>
      <c r="C4785" s="2">
        <v>0</v>
      </c>
      <c r="D4785" s="2">
        <v>0</v>
      </c>
      <c r="E4785" s="2">
        <v>0</v>
      </c>
      <c r="F4785" s="2">
        <v>0</v>
      </c>
      <c r="G4785" s="2">
        <v>0</v>
      </c>
    </row>
    <row r="4786" spans="1:7" s="65" customFormat="1" x14ac:dyDescent="0.25">
      <c r="A4786" s="65">
        <v>478.29999999997398</v>
      </c>
      <c r="B4786" s="2">
        <v>0</v>
      </c>
      <c r="C4786" s="2">
        <v>0</v>
      </c>
      <c r="D4786" s="2">
        <v>0</v>
      </c>
      <c r="E4786" s="2">
        <v>0</v>
      </c>
      <c r="F4786" s="2">
        <v>0</v>
      </c>
      <c r="G4786" s="2">
        <v>0</v>
      </c>
    </row>
    <row r="4787" spans="1:7" s="65" customFormat="1" x14ac:dyDescent="0.25">
      <c r="A4787" s="65">
        <v>478.399999999974</v>
      </c>
      <c r="B4787" s="2">
        <v>0</v>
      </c>
      <c r="C4787" s="2">
        <v>0</v>
      </c>
      <c r="D4787" s="2">
        <v>0</v>
      </c>
      <c r="E4787" s="2">
        <v>0</v>
      </c>
      <c r="F4787" s="2">
        <v>0</v>
      </c>
      <c r="G4787" s="2">
        <v>0</v>
      </c>
    </row>
    <row r="4788" spans="1:7" s="65" customFormat="1" x14ac:dyDescent="0.25">
      <c r="A4788" s="65">
        <v>478.49999999997402</v>
      </c>
      <c r="B4788" s="2">
        <v>0</v>
      </c>
      <c r="C4788" s="2">
        <v>0</v>
      </c>
      <c r="D4788" s="2">
        <v>0</v>
      </c>
      <c r="E4788" s="2">
        <v>0</v>
      </c>
      <c r="F4788" s="2">
        <v>0</v>
      </c>
      <c r="G4788" s="2">
        <v>0</v>
      </c>
    </row>
    <row r="4789" spans="1:7" s="65" customFormat="1" x14ac:dyDescent="0.25">
      <c r="A4789" s="65">
        <v>478.59999999997399</v>
      </c>
      <c r="B4789" s="2">
        <v>0</v>
      </c>
      <c r="C4789" s="2">
        <v>0</v>
      </c>
      <c r="D4789" s="2">
        <v>0</v>
      </c>
      <c r="E4789" s="2">
        <v>0</v>
      </c>
      <c r="F4789" s="2">
        <v>0</v>
      </c>
      <c r="G4789" s="2">
        <v>0</v>
      </c>
    </row>
    <row r="4790" spans="1:7" s="65" customFormat="1" x14ac:dyDescent="0.25">
      <c r="A4790" s="65">
        <v>478.69999999997401</v>
      </c>
      <c r="B4790" s="2">
        <v>0</v>
      </c>
      <c r="C4790" s="2">
        <v>0</v>
      </c>
      <c r="D4790" s="2">
        <v>0</v>
      </c>
      <c r="E4790" s="2">
        <v>0</v>
      </c>
      <c r="F4790" s="2">
        <v>0</v>
      </c>
      <c r="G4790" s="2">
        <v>0</v>
      </c>
    </row>
    <row r="4791" spans="1:7" s="65" customFormat="1" x14ac:dyDescent="0.25">
      <c r="A4791" s="65">
        <v>478.79999999997398</v>
      </c>
      <c r="B4791" s="2">
        <v>0</v>
      </c>
      <c r="C4791" s="2">
        <v>0</v>
      </c>
      <c r="D4791" s="2">
        <v>0</v>
      </c>
      <c r="E4791" s="2">
        <v>0</v>
      </c>
      <c r="F4791" s="2">
        <v>0</v>
      </c>
      <c r="G4791" s="2">
        <v>0</v>
      </c>
    </row>
    <row r="4792" spans="1:7" s="65" customFormat="1" x14ac:dyDescent="0.25">
      <c r="A4792" s="65">
        <v>478.899999999974</v>
      </c>
      <c r="B4792" s="2">
        <v>0</v>
      </c>
      <c r="C4792" s="2">
        <v>0</v>
      </c>
      <c r="D4792" s="2">
        <v>0</v>
      </c>
      <c r="E4792" s="2">
        <v>0</v>
      </c>
      <c r="F4792" s="2">
        <v>0</v>
      </c>
      <c r="G4792" s="2">
        <v>0</v>
      </c>
    </row>
    <row r="4793" spans="1:7" s="65" customFormat="1" x14ac:dyDescent="0.25">
      <c r="A4793" s="65">
        <v>478.99999999997402</v>
      </c>
      <c r="B4793" s="2">
        <v>0</v>
      </c>
      <c r="C4793" s="2">
        <v>0</v>
      </c>
      <c r="D4793" s="2">
        <v>0</v>
      </c>
      <c r="E4793" s="2">
        <v>0</v>
      </c>
      <c r="F4793" s="2">
        <v>0</v>
      </c>
      <c r="G4793" s="2">
        <v>0</v>
      </c>
    </row>
    <row r="4794" spans="1:7" s="65" customFormat="1" x14ac:dyDescent="0.25">
      <c r="A4794" s="65">
        <v>479.09999999997399</v>
      </c>
      <c r="B4794" s="2">
        <v>0</v>
      </c>
      <c r="C4794" s="2">
        <v>0</v>
      </c>
      <c r="D4794" s="2">
        <v>0</v>
      </c>
      <c r="E4794" s="2">
        <v>0</v>
      </c>
      <c r="F4794" s="2">
        <v>0</v>
      </c>
      <c r="G4794" s="2">
        <v>0</v>
      </c>
    </row>
    <row r="4795" spans="1:7" s="65" customFormat="1" x14ac:dyDescent="0.25">
      <c r="A4795" s="65">
        <v>479.19999999997401</v>
      </c>
      <c r="B4795" s="2">
        <v>0</v>
      </c>
      <c r="C4795" s="2">
        <v>0</v>
      </c>
      <c r="D4795" s="2">
        <v>0</v>
      </c>
      <c r="E4795" s="2">
        <v>0</v>
      </c>
      <c r="F4795" s="2">
        <v>0</v>
      </c>
      <c r="G4795" s="2">
        <v>0</v>
      </c>
    </row>
    <row r="4796" spans="1:7" s="65" customFormat="1" x14ac:dyDescent="0.25">
      <c r="A4796" s="65">
        <v>479.29999999997398</v>
      </c>
      <c r="B4796" s="2">
        <v>0</v>
      </c>
      <c r="C4796" s="2">
        <v>0</v>
      </c>
      <c r="D4796" s="2">
        <v>0</v>
      </c>
      <c r="E4796" s="2">
        <v>0</v>
      </c>
      <c r="F4796" s="2">
        <v>0</v>
      </c>
      <c r="G4796" s="2">
        <v>0</v>
      </c>
    </row>
    <row r="4797" spans="1:7" s="65" customFormat="1" x14ac:dyDescent="0.25">
      <c r="A4797" s="65">
        <v>479.399999999974</v>
      </c>
      <c r="B4797" s="2">
        <v>0</v>
      </c>
      <c r="C4797" s="2">
        <v>0</v>
      </c>
      <c r="D4797" s="2">
        <v>0</v>
      </c>
      <c r="E4797" s="2">
        <v>0</v>
      </c>
      <c r="F4797" s="2">
        <v>0</v>
      </c>
      <c r="G4797" s="2">
        <v>0</v>
      </c>
    </row>
    <row r="4798" spans="1:7" s="65" customFormat="1" x14ac:dyDescent="0.25">
      <c r="A4798" s="65">
        <v>479.49999999997402</v>
      </c>
      <c r="B4798" s="2">
        <v>0</v>
      </c>
      <c r="C4798" s="2">
        <v>0</v>
      </c>
      <c r="D4798" s="2">
        <v>0</v>
      </c>
      <c r="E4798" s="2">
        <v>0</v>
      </c>
      <c r="F4798" s="2">
        <v>0</v>
      </c>
      <c r="G4798" s="2">
        <v>0</v>
      </c>
    </row>
    <row r="4799" spans="1:7" s="65" customFormat="1" x14ac:dyDescent="0.25">
      <c r="A4799" s="65">
        <v>479.59999999997399</v>
      </c>
      <c r="B4799" s="2">
        <v>0</v>
      </c>
      <c r="C4799" s="2">
        <v>0</v>
      </c>
      <c r="D4799" s="2">
        <v>0</v>
      </c>
      <c r="E4799" s="2">
        <v>0</v>
      </c>
      <c r="F4799" s="2">
        <v>0</v>
      </c>
      <c r="G4799" s="2">
        <v>0</v>
      </c>
    </row>
    <row r="4800" spans="1:7" s="65" customFormat="1" x14ac:dyDescent="0.25">
      <c r="A4800" s="65">
        <v>479.69999999997401</v>
      </c>
      <c r="B4800" s="2">
        <v>0</v>
      </c>
      <c r="C4800" s="2">
        <v>0</v>
      </c>
      <c r="D4800" s="2">
        <v>0</v>
      </c>
      <c r="E4800" s="2">
        <v>0</v>
      </c>
      <c r="F4800" s="2">
        <v>0</v>
      </c>
      <c r="G4800" s="2">
        <v>0</v>
      </c>
    </row>
    <row r="4801" spans="1:7" s="65" customFormat="1" x14ac:dyDescent="0.25">
      <c r="A4801" s="65">
        <v>479.79999999997398</v>
      </c>
      <c r="B4801" s="2">
        <v>0</v>
      </c>
      <c r="C4801" s="2">
        <v>0</v>
      </c>
      <c r="D4801" s="2">
        <v>0</v>
      </c>
      <c r="E4801" s="2">
        <v>0</v>
      </c>
      <c r="F4801" s="2">
        <v>0</v>
      </c>
      <c r="G4801" s="2">
        <v>0</v>
      </c>
    </row>
    <row r="4802" spans="1:7" s="65" customFormat="1" x14ac:dyDescent="0.25">
      <c r="A4802" s="65">
        <v>479.899999999974</v>
      </c>
      <c r="B4802" s="2">
        <v>0</v>
      </c>
      <c r="C4802" s="2">
        <v>0</v>
      </c>
      <c r="D4802" s="2">
        <v>0</v>
      </c>
      <c r="E4802" s="2">
        <v>0</v>
      </c>
      <c r="F4802" s="2">
        <v>0</v>
      </c>
      <c r="G4802" s="2">
        <v>0</v>
      </c>
    </row>
    <row r="4803" spans="1:7" s="65" customFormat="1" x14ac:dyDescent="0.25">
      <c r="A4803" s="65">
        <v>479.99999999997402</v>
      </c>
      <c r="B4803" s="2">
        <v>0</v>
      </c>
      <c r="C4803" s="2">
        <v>0</v>
      </c>
      <c r="D4803" s="2">
        <v>0</v>
      </c>
      <c r="E4803" s="2">
        <v>0</v>
      </c>
      <c r="F4803" s="2">
        <v>0</v>
      </c>
      <c r="G4803" s="2">
        <v>0</v>
      </c>
    </row>
    <row r="4804" spans="1:7" s="65" customFormat="1" x14ac:dyDescent="0.25">
      <c r="A4804" s="65">
        <v>480.09999999997399</v>
      </c>
      <c r="B4804" s="2">
        <v>0</v>
      </c>
      <c r="C4804" s="2">
        <v>0</v>
      </c>
      <c r="D4804" s="2">
        <v>0</v>
      </c>
      <c r="E4804" s="2">
        <v>0</v>
      </c>
      <c r="F4804" s="2">
        <v>0</v>
      </c>
      <c r="G4804" s="2">
        <v>0</v>
      </c>
    </row>
    <row r="4805" spans="1:7" s="65" customFormat="1" x14ac:dyDescent="0.25">
      <c r="A4805" s="65">
        <v>480.19999999997401</v>
      </c>
      <c r="B4805" s="2">
        <v>0</v>
      </c>
      <c r="C4805" s="2">
        <v>0</v>
      </c>
      <c r="D4805" s="2">
        <v>0</v>
      </c>
      <c r="E4805" s="2">
        <v>0</v>
      </c>
      <c r="F4805" s="2">
        <v>0</v>
      </c>
      <c r="G4805" s="2">
        <v>0</v>
      </c>
    </row>
    <row r="4806" spans="1:7" s="65" customFormat="1" x14ac:dyDescent="0.25">
      <c r="A4806" s="65">
        <v>480.29999999997398</v>
      </c>
      <c r="B4806" s="2">
        <v>0</v>
      </c>
      <c r="C4806" s="2">
        <v>0</v>
      </c>
      <c r="D4806" s="2">
        <v>0</v>
      </c>
      <c r="E4806" s="2">
        <v>0</v>
      </c>
      <c r="F4806" s="2">
        <v>0</v>
      </c>
      <c r="G4806" s="2">
        <v>0</v>
      </c>
    </row>
    <row r="4807" spans="1:7" s="65" customFormat="1" x14ac:dyDescent="0.25">
      <c r="A4807" s="65">
        <v>480.399999999974</v>
      </c>
      <c r="B4807" s="2">
        <v>0</v>
      </c>
      <c r="C4807" s="2">
        <v>0</v>
      </c>
      <c r="D4807" s="2">
        <v>0</v>
      </c>
      <c r="E4807" s="2">
        <v>0</v>
      </c>
      <c r="F4807" s="2">
        <v>0</v>
      </c>
      <c r="G4807" s="2">
        <v>0</v>
      </c>
    </row>
    <row r="4808" spans="1:7" s="65" customFormat="1" x14ac:dyDescent="0.25">
      <c r="A4808" s="65">
        <v>480.49999999997402</v>
      </c>
      <c r="B4808" s="2">
        <v>0</v>
      </c>
      <c r="C4808" s="2">
        <v>0</v>
      </c>
      <c r="D4808" s="2">
        <v>0</v>
      </c>
      <c r="E4808" s="2">
        <v>0</v>
      </c>
      <c r="F4808" s="2">
        <v>0</v>
      </c>
      <c r="G4808" s="2">
        <v>0</v>
      </c>
    </row>
    <row r="4809" spans="1:7" s="65" customFormat="1" x14ac:dyDescent="0.25">
      <c r="A4809" s="65">
        <v>480.59999999997399</v>
      </c>
      <c r="B4809" s="2">
        <v>0</v>
      </c>
      <c r="C4809" s="2">
        <v>0</v>
      </c>
      <c r="D4809" s="2">
        <v>0</v>
      </c>
      <c r="E4809" s="2">
        <v>0</v>
      </c>
      <c r="F4809" s="2">
        <v>0</v>
      </c>
      <c r="G4809" s="2">
        <v>0</v>
      </c>
    </row>
    <row r="4810" spans="1:7" s="65" customFormat="1" x14ac:dyDescent="0.25">
      <c r="A4810" s="65">
        <v>480.69999999997299</v>
      </c>
      <c r="B4810" s="2">
        <v>0</v>
      </c>
      <c r="C4810" s="2">
        <v>0</v>
      </c>
      <c r="D4810" s="2">
        <v>0</v>
      </c>
      <c r="E4810" s="2">
        <v>0</v>
      </c>
      <c r="F4810" s="2">
        <v>0</v>
      </c>
      <c r="G4810" s="2">
        <v>0</v>
      </c>
    </row>
    <row r="4811" spans="1:7" s="65" customFormat="1" x14ac:dyDescent="0.25">
      <c r="A4811" s="65">
        <v>480.79999999997398</v>
      </c>
      <c r="B4811" s="2">
        <v>0</v>
      </c>
      <c r="C4811" s="2">
        <v>0</v>
      </c>
      <c r="D4811" s="2">
        <v>0</v>
      </c>
      <c r="E4811" s="2">
        <v>0</v>
      </c>
      <c r="F4811" s="2">
        <v>0</v>
      </c>
      <c r="G4811" s="2">
        <v>0</v>
      </c>
    </row>
    <row r="4812" spans="1:7" s="65" customFormat="1" x14ac:dyDescent="0.25">
      <c r="A4812" s="65">
        <v>480.89999999997298</v>
      </c>
      <c r="B4812" s="2">
        <v>0</v>
      </c>
      <c r="C4812" s="2">
        <v>0</v>
      </c>
      <c r="D4812" s="2">
        <v>0</v>
      </c>
      <c r="E4812" s="2">
        <v>0</v>
      </c>
      <c r="F4812" s="2">
        <v>0</v>
      </c>
      <c r="G4812" s="2">
        <v>0</v>
      </c>
    </row>
    <row r="4813" spans="1:7" s="65" customFormat="1" x14ac:dyDescent="0.25">
      <c r="A4813" s="65">
        <v>480.999999999973</v>
      </c>
      <c r="B4813" s="2">
        <v>0</v>
      </c>
      <c r="C4813" s="2">
        <v>0</v>
      </c>
      <c r="D4813" s="2">
        <v>0</v>
      </c>
      <c r="E4813" s="2">
        <v>0</v>
      </c>
      <c r="F4813" s="2">
        <v>0</v>
      </c>
      <c r="G4813" s="2">
        <v>0</v>
      </c>
    </row>
    <row r="4814" spans="1:7" s="65" customFormat="1" x14ac:dyDescent="0.25">
      <c r="A4814" s="65">
        <v>481.09999999997302</v>
      </c>
      <c r="B4814" s="2">
        <v>0</v>
      </c>
      <c r="C4814" s="2">
        <v>0</v>
      </c>
      <c r="D4814" s="2">
        <v>0</v>
      </c>
      <c r="E4814" s="2">
        <v>0</v>
      </c>
      <c r="F4814" s="2">
        <v>0</v>
      </c>
      <c r="G4814" s="2">
        <v>0</v>
      </c>
    </row>
    <row r="4815" spans="1:7" s="65" customFormat="1" x14ac:dyDescent="0.25">
      <c r="A4815" s="65">
        <v>481.19999999997299</v>
      </c>
      <c r="B4815" s="2">
        <v>0</v>
      </c>
      <c r="C4815" s="2">
        <v>0</v>
      </c>
      <c r="D4815" s="2">
        <v>0</v>
      </c>
      <c r="E4815" s="2">
        <v>0</v>
      </c>
      <c r="F4815" s="2">
        <v>0</v>
      </c>
      <c r="G4815" s="2">
        <v>0</v>
      </c>
    </row>
    <row r="4816" spans="1:7" s="65" customFormat="1" x14ac:dyDescent="0.25">
      <c r="A4816" s="65">
        <v>481.29999999997301</v>
      </c>
      <c r="B4816" s="2">
        <v>0</v>
      </c>
      <c r="C4816" s="2">
        <v>0</v>
      </c>
      <c r="D4816" s="2">
        <v>0</v>
      </c>
      <c r="E4816" s="2">
        <v>0</v>
      </c>
      <c r="F4816" s="2">
        <v>0</v>
      </c>
      <c r="G4816" s="2">
        <v>0</v>
      </c>
    </row>
    <row r="4817" spans="1:7" s="65" customFormat="1" x14ac:dyDescent="0.25">
      <c r="A4817" s="65">
        <v>481.39999999997298</v>
      </c>
      <c r="B4817" s="2">
        <v>0</v>
      </c>
      <c r="C4817" s="2">
        <v>0</v>
      </c>
      <c r="D4817" s="2">
        <v>0</v>
      </c>
      <c r="E4817" s="2">
        <v>0</v>
      </c>
      <c r="F4817" s="2">
        <v>0</v>
      </c>
      <c r="G4817" s="2">
        <v>0</v>
      </c>
    </row>
    <row r="4818" spans="1:7" s="65" customFormat="1" x14ac:dyDescent="0.25">
      <c r="A4818" s="65">
        <v>481.499999999973</v>
      </c>
      <c r="B4818" s="2">
        <v>0</v>
      </c>
      <c r="C4818" s="2">
        <v>0</v>
      </c>
      <c r="D4818" s="2">
        <v>0</v>
      </c>
      <c r="E4818" s="2">
        <v>0</v>
      </c>
      <c r="F4818" s="2">
        <v>0</v>
      </c>
      <c r="G4818" s="2">
        <v>0</v>
      </c>
    </row>
    <row r="4819" spans="1:7" s="65" customFormat="1" x14ac:dyDescent="0.25">
      <c r="A4819" s="65">
        <v>481.59999999997302</v>
      </c>
      <c r="B4819" s="2">
        <v>0</v>
      </c>
      <c r="C4819" s="2">
        <v>0</v>
      </c>
      <c r="D4819" s="2">
        <v>0</v>
      </c>
      <c r="E4819" s="2">
        <v>0</v>
      </c>
      <c r="F4819" s="2">
        <v>0</v>
      </c>
      <c r="G4819" s="2">
        <v>0</v>
      </c>
    </row>
    <row r="4820" spans="1:7" s="65" customFormat="1" x14ac:dyDescent="0.25">
      <c r="A4820" s="65">
        <v>481.69999999997299</v>
      </c>
      <c r="B4820" s="2">
        <v>0</v>
      </c>
      <c r="C4820" s="2">
        <v>0</v>
      </c>
      <c r="D4820" s="2">
        <v>0</v>
      </c>
      <c r="E4820" s="2">
        <v>0</v>
      </c>
      <c r="F4820" s="2">
        <v>0</v>
      </c>
      <c r="G4820" s="2">
        <v>0</v>
      </c>
    </row>
    <row r="4821" spans="1:7" s="65" customFormat="1" x14ac:dyDescent="0.25">
      <c r="A4821" s="65">
        <v>481.79999999997301</v>
      </c>
      <c r="B4821" s="2">
        <v>0</v>
      </c>
      <c r="C4821" s="2">
        <v>0</v>
      </c>
      <c r="D4821" s="2">
        <v>0</v>
      </c>
      <c r="E4821" s="2">
        <v>0</v>
      </c>
      <c r="F4821" s="2">
        <v>0</v>
      </c>
      <c r="G4821" s="2">
        <v>0</v>
      </c>
    </row>
    <row r="4822" spans="1:7" s="65" customFormat="1" x14ac:dyDescent="0.25">
      <c r="A4822" s="65">
        <v>481.89999999997298</v>
      </c>
      <c r="B4822" s="2">
        <v>0</v>
      </c>
      <c r="C4822" s="2">
        <v>0</v>
      </c>
      <c r="D4822" s="2">
        <v>0</v>
      </c>
      <c r="E4822" s="2">
        <v>0</v>
      </c>
      <c r="F4822" s="2">
        <v>0</v>
      </c>
      <c r="G4822" s="2">
        <v>0</v>
      </c>
    </row>
    <row r="4823" spans="1:7" s="65" customFormat="1" x14ac:dyDescent="0.25">
      <c r="A4823" s="65">
        <v>481.999999999973</v>
      </c>
      <c r="B4823" s="2">
        <v>0</v>
      </c>
      <c r="C4823" s="2">
        <v>0</v>
      </c>
      <c r="D4823" s="2">
        <v>0</v>
      </c>
      <c r="E4823" s="2">
        <v>0</v>
      </c>
      <c r="F4823" s="2">
        <v>0</v>
      </c>
      <c r="G4823" s="2">
        <v>0</v>
      </c>
    </row>
    <row r="4824" spans="1:7" s="65" customFormat="1" x14ac:dyDescent="0.25">
      <c r="A4824" s="65">
        <v>482.09999999997302</v>
      </c>
      <c r="B4824" s="2">
        <v>0</v>
      </c>
      <c r="C4824" s="2">
        <v>0</v>
      </c>
      <c r="D4824" s="2">
        <v>0</v>
      </c>
      <c r="E4824" s="2">
        <v>0</v>
      </c>
      <c r="F4824" s="2">
        <v>0</v>
      </c>
      <c r="G4824" s="2">
        <v>0</v>
      </c>
    </row>
    <row r="4825" spans="1:7" s="65" customFormat="1" x14ac:dyDescent="0.25">
      <c r="A4825" s="65">
        <v>482.19999999997299</v>
      </c>
      <c r="B4825" s="2">
        <v>0</v>
      </c>
      <c r="C4825" s="2">
        <v>0</v>
      </c>
      <c r="D4825" s="2">
        <v>0</v>
      </c>
      <c r="E4825" s="2">
        <v>0</v>
      </c>
      <c r="F4825" s="2">
        <v>0</v>
      </c>
      <c r="G4825" s="2">
        <v>0</v>
      </c>
    </row>
    <row r="4826" spans="1:7" s="65" customFormat="1" x14ac:dyDescent="0.25">
      <c r="A4826" s="65">
        <v>482.29999999997301</v>
      </c>
      <c r="B4826" s="2">
        <v>0</v>
      </c>
      <c r="C4826" s="2">
        <v>0</v>
      </c>
      <c r="D4826" s="2">
        <v>0</v>
      </c>
      <c r="E4826" s="2">
        <v>0</v>
      </c>
      <c r="F4826" s="2">
        <v>0</v>
      </c>
      <c r="G4826" s="2">
        <v>0</v>
      </c>
    </row>
    <row r="4827" spans="1:7" s="65" customFormat="1" x14ac:dyDescent="0.25">
      <c r="A4827" s="65">
        <v>482.39999999997298</v>
      </c>
      <c r="B4827" s="2">
        <v>0</v>
      </c>
      <c r="C4827" s="2">
        <v>0</v>
      </c>
      <c r="D4827" s="2">
        <v>0</v>
      </c>
      <c r="E4827" s="2">
        <v>0</v>
      </c>
      <c r="F4827" s="2">
        <v>0</v>
      </c>
      <c r="G4827" s="2">
        <v>0</v>
      </c>
    </row>
    <row r="4828" spans="1:7" s="65" customFormat="1" x14ac:dyDescent="0.25">
      <c r="A4828" s="65">
        <v>482.499999999973</v>
      </c>
      <c r="B4828" s="2">
        <v>0</v>
      </c>
      <c r="C4828" s="2">
        <v>0</v>
      </c>
      <c r="D4828" s="2">
        <v>0</v>
      </c>
      <c r="E4828" s="2">
        <v>0</v>
      </c>
      <c r="F4828" s="2">
        <v>0</v>
      </c>
      <c r="G4828" s="2">
        <v>0</v>
      </c>
    </row>
    <row r="4829" spans="1:7" s="65" customFormat="1" x14ac:dyDescent="0.25">
      <c r="A4829" s="65">
        <v>482.59999999997302</v>
      </c>
      <c r="B4829" s="2">
        <v>0</v>
      </c>
      <c r="C4829" s="2">
        <v>0</v>
      </c>
      <c r="D4829" s="2">
        <v>0</v>
      </c>
      <c r="E4829" s="2">
        <v>0</v>
      </c>
      <c r="F4829" s="2">
        <v>0</v>
      </c>
      <c r="G4829" s="2">
        <v>0</v>
      </c>
    </row>
    <row r="4830" spans="1:7" s="65" customFormat="1" x14ac:dyDescent="0.25">
      <c r="A4830" s="65">
        <v>482.69999999997299</v>
      </c>
      <c r="B4830" s="2">
        <v>0</v>
      </c>
      <c r="C4830" s="2">
        <v>0</v>
      </c>
      <c r="D4830" s="2">
        <v>0</v>
      </c>
      <c r="E4830" s="2">
        <v>0</v>
      </c>
      <c r="F4830" s="2">
        <v>0</v>
      </c>
      <c r="G4830" s="2">
        <v>0</v>
      </c>
    </row>
    <row r="4831" spans="1:7" s="65" customFormat="1" x14ac:dyDescent="0.25">
      <c r="A4831" s="65">
        <v>482.79999999997301</v>
      </c>
      <c r="B4831" s="2">
        <v>0</v>
      </c>
      <c r="C4831" s="2">
        <v>0</v>
      </c>
      <c r="D4831" s="2">
        <v>0</v>
      </c>
      <c r="E4831" s="2">
        <v>0</v>
      </c>
      <c r="F4831" s="2">
        <v>0</v>
      </c>
      <c r="G4831" s="2">
        <v>0</v>
      </c>
    </row>
    <row r="4832" spans="1:7" s="65" customFormat="1" x14ac:dyDescent="0.25">
      <c r="A4832" s="65">
        <v>482.89999999997298</v>
      </c>
      <c r="B4832" s="2">
        <v>0</v>
      </c>
      <c r="C4832" s="2">
        <v>0</v>
      </c>
      <c r="D4832" s="2">
        <v>0</v>
      </c>
      <c r="E4832" s="2">
        <v>0</v>
      </c>
      <c r="F4832" s="2">
        <v>0</v>
      </c>
      <c r="G4832" s="2">
        <v>0</v>
      </c>
    </row>
    <row r="4833" spans="1:7" s="65" customFormat="1" x14ac:dyDescent="0.25">
      <c r="A4833" s="65">
        <v>482.999999999973</v>
      </c>
      <c r="B4833" s="2">
        <v>0</v>
      </c>
      <c r="C4833" s="2">
        <v>0</v>
      </c>
      <c r="D4833" s="2">
        <v>0</v>
      </c>
      <c r="E4833" s="2">
        <v>0</v>
      </c>
      <c r="F4833" s="2">
        <v>0</v>
      </c>
      <c r="G4833" s="2">
        <v>0</v>
      </c>
    </row>
    <row r="4834" spans="1:7" s="65" customFormat="1" x14ac:dyDescent="0.25">
      <c r="A4834" s="65">
        <v>483.09999999997302</v>
      </c>
      <c r="B4834" s="2">
        <v>0</v>
      </c>
      <c r="C4834" s="2">
        <v>0</v>
      </c>
      <c r="D4834" s="2">
        <v>0</v>
      </c>
      <c r="E4834" s="2">
        <v>0</v>
      </c>
      <c r="F4834" s="2">
        <v>0</v>
      </c>
      <c r="G4834" s="2">
        <v>0</v>
      </c>
    </row>
    <row r="4835" spans="1:7" s="65" customFormat="1" x14ac:dyDescent="0.25">
      <c r="A4835" s="65">
        <v>483.19999999997299</v>
      </c>
      <c r="B4835" s="2">
        <v>0</v>
      </c>
      <c r="C4835" s="2">
        <v>0</v>
      </c>
      <c r="D4835" s="2">
        <v>0</v>
      </c>
      <c r="E4835" s="2">
        <v>0</v>
      </c>
      <c r="F4835" s="2">
        <v>0</v>
      </c>
      <c r="G4835" s="2">
        <v>0</v>
      </c>
    </row>
    <row r="4836" spans="1:7" s="65" customFormat="1" x14ac:dyDescent="0.25">
      <c r="A4836" s="65">
        <v>483.29999999997301</v>
      </c>
      <c r="B4836" s="2">
        <v>0</v>
      </c>
      <c r="C4836" s="2">
        <v>0</v>
      </c>
      <c r="D4836" s="2">
        <v>0</v>
      </c>
      <c r="E4836" s="2">
        <v>0</v>
      </c>
      <c r="F4836" s="2">
        <v>0</v>
      </c>
      <c r="G4836" s="2">
        <v>0</v>
      </c>
    </row>
    <row r="4837" spans="1:7" s="65" customFormat="1" x14ac:dyDescent="0.25">
      <c r="A4837" s="65">
        <v>483.39999999997298</v>
      </c>
      <c r="B4837" s="2">
        <v>0</v>
      </c>
      <c r="C4837" s="2">
        <v>0</v>
      </c>
      <c r="D4837" s="2">
        <v>0</v>
      </c>
      <c r="E4837" s="2">
        <v>0</v>
      </c>
      <c r="F4837" s="2">
        <v>0</v>
      </c>
      <c r="G4837" s="2">
        <v>0</v>
      </c>
    </row>
    <row r="4838" spans="1:7" s="65" customFormat="1" x14ac:dyDescent="0.25">
      <c r="A4838" s="65">
        <v>483.49999999997198</v>
      </c>
      <c r="B4838" s="2">
        <v>0</v>
      </c>
      <c r="C4838" s="2">
        <v>0</v>
      </c>
      <c r="D4838" s="2">
        <v>0</v>
      </c>
      <c r="E4838" s="2">
        <v>0</v>
      </c>
      <c r="F4838" s="2">
        <v>0</v>
      </c>
      <c r="G4838" s="2">
        <v>0</v>
      </c>
    </row>
    <row r="4839" spans="1:7" s="65" customFormat="1" x14ac:dyDescent="0.25">
      <c r="A4839" s="65">
        <v>483.59999999997302</v>
      </c>
      <c r="B4839" s="2">
        <v>0</v>
      </c>
      <c r="C4839" s="2">
        <v>0</v>
      </c>
      <c r="D4839" s="2">
        <v>0</v>
      </c>
      <c r="E4839" s="2">
        <v>0</v>
      </c>
      <c r="F4839" s="2">
        <v>0</v>
      </c>
      <c r="G4839" s="2">
        <v>0</v>
      </c>
    </row>
    <row r="4840" spans="1:7" s="65" customFormat="1" x14ac:dyDescent="0.25">
      <c r="A4840" s="65">
        <v>483.69999999997299</v>
      </c>
      <c r="B4840" s="2">
        <v>0</v>
      </c>
      <c r="C4840" s="2">
        <v>0</v>
      </c>
      <c r="D4840" s="2">
        <v>0</v>
      </c>
      <c r="E4840" s="2">
        <v>0</v>
      </c>
      <c r="F4840" s="2">
        <v>0</v>
      </c>
      <c r="G4840" s="2">
        <v>0</v>
      </c>
    </row>
    <row r="4841" spans="1:7" s="65" customFormat="1" x14ac:dyDescent="0.25">
      <c r="A4841" s="65">
        <v>483.79999999997199</v>
      </c>
      <c r="B4841" s="2">
        <v>0</v>
      </c>
      <c r="C4841" s="2">
        <v>0</v>
      </c>
      <c r="D4841" s="2">
        <v>0</v>
      </c>
      <c r="E4841" s="2">
        <v>0</v>
      </c>
      <c r="F4841" s="2">
        <v>0</v>
      </c>
      <c r="G4841" s="2">
        <v>0</v>
      </c>
    </row>
    <row r="4842" spans="1:7" s="65" customFormat="1" x14ac:dyDescent="0.25">
      <c r="A4842" s="65">
        <v>483.89999999997201</v>
      </c>
      <c r="B4842" s="2">
        <v>0</v>
      </c>
      <c r="C4842" s="2">
        <v>0</v>
      </c>
      <c r="D4842" s="2">
        <v>0</v>
      </c>
      <c r="E4842" s="2">
        <v>0</v>
      </c>
      <c r="F4842" s="2">
        <v>0</v>
      </c>
      <c r="G4842" s="2">
        <v>0</v>
      </c>
    </row>
    <row r="4843" spans="1:7" s="65" customFormat="1" x14ac:dyDescent="0.25">
      <c r="A4843" s="65">
        <v>483.99999999997198</v>
      </c>
      <c r="B4843" s="2">
        <v>0</v>
      </c>
      <c r="C4843" s="2">
        <v>0</v>
      </c>
      <c r="D4843" s="2">
        <v>0</v>
      </c>
      <c r="E4843" s="2">
        <v>0</v>
      </c>
      <c r="F4843" s="2">
        <v>0</v>
      </c>
      <c r="G4843" s="2">
        <v>0</v>
      </c>
    </row>
    <row r="4844" spans="1:7" s="65" customFormat="1" x14ac:dyDescent="0.25">
      <c r="A4844" s="65">
        <v>484.099999999972</v>
      </c>
      <c r="B4844" s="2">
        <v>0</v>
      </c>
      <c r="C4844" s="2">
        <v>0</v>
      </c>
      <c r="D4844" s="2">
        <v>0</v>
      </c>
      <c r="E4844" s="2">
        <v>0</v>
      </c>
      <c r="F4844" s="2">
        <v>0</v>
      </c>
      <c r="G4844" s="2">
        <v>0</v>
      </c>
    </row>
    <row r="4845" spans="1:7" s="65" customFormat="1" x14ac:dyDescent="0.25">
      <c r="A4845" s="65">
        <v>484.19999999997202</v>
      </c>
      <c r="B4845" s="2">
        <v>0</v>
      </c>
      <c r="C4845" s="2">
        <v>0</v>
      </c>
      <c r="D4845" s="2">
        <v>0</v>
      </c>
      <c r="E4845" s="2">
        <v>0</v>
      </c>
      <c r="F4845" s="2">
        <v>0</v>
      </c>
      <c r="G4845" s="2">
        <v>0</v>
      </c>
    </row>
    <row r="4846" spans="1:7" s="65" customFormat="1" x14ac:dyDescent="0.25">
      <c r="A4846" s="65">
        <v>484.29999999997199</v>
      </c>
      <c r="B4846" s="2">
        <v>0</v>
      </c>
      <c r="C4846" s="2">
        <v>0</v>
      </c>
      <c r="D4846" s="2">
        <v>0</v>
      </c>
      <c r="E4846" s="2">
        <v>0</v>
      </c>
      <c r="F4846" s="2">
        <v>0</v>
      </c>
      <c r="G4846" s="2">
        <v>0</v>
      </c>
    </row>
    <row r="4847" spans="1:7" s="65" customFormat="1" x14ac:dyDescent="0.25">
      <c r="A4847" s="65">
        <v>484.39999999997201</v>
      </c>
      <c r="B4847" s="2">
        <v>0</v>
      </c>
      <c r="C4847" s="2">
        <v>0</v>
      </c>
      <c r="D4847" s="2">
        <v>0</v>
      </c>
      <c r="E4847" s="2">
        <v>0</v>
      </c>
      <c r="F4847" s="2">
        <v>0</v>
      </c>
      <c r="G4847" s="2">
        <v>0</v>
      </c>
    </row>
    <row r="4848" spans="1:7" s="65" customFormat="1" x14ac:dyDescent="0.25">
      <c r="A4848" s="65">
        <v>484.49999999997198</v>
      </c>
      <c r="B4848" s="2">
        <v>0</v>
      </c>
      <c r="C4848" s="2">
        <v>0</v>
      </c>
      <c r="D4848" s="2">
        <v>0</v>
      </c>
      <c r="E4848" s="2">
        <v>0</v>
      </c>
      <c r="F4848" s="2">
        <v>0</v>
      </c>
      <c r="G4848" s="2">
        <v>0</v>
      </c>
    </row>
    <row r="4849" spans="1:7" s="65" customFormat="1" x14ac:dyDescent="0.25">
      <c r="A4849" s="65">
        <v>484.599999999972</v>
      </c>
      <c r="B4849" s="2">
        <v>0</v>
      </c>
      <c r="C4849" s="2">
        <v>0</v>
      </c>
      <c r="D4849" s="2">
        <v>0</v>
      </c>
      <c r="E4849" s="2">
        <v>0</v>
      </c>
      <c r="F4849" s="2">
        <v>0</v>
      </c>
      <c r="G4849" s="2">
        <v>0</v>
      </c>
    </row>
    <row r="4850" spans="1:7" s="65" customFormat="1" x14ac:dyDescent="0.25">
      <c r="A4850" s="65">
        <v>484.69999999997202</v>
      </c>
      <c r="B4850" s="2">
        <v>0</v>
      </c>
      <c r="C4850" s="2">
        <v>0</v>
      </c>
      <c r="D4850" s="2">
        <v>0</v>
      </c>
      <c r="E4850" s="2">
        <v>0</v>
      </c>
      <c r="F4850" s="2">
        <v>0</v>
      </c>
      <c r="G4850" s="2">
        <v>0</v>
      </c>
    </row>
    <row r="4851" spans="1:7" s="65" customFormat="1" x14ac:dyDescent="0.25">
      <c r="A4851" s="65">
        <v>484.79999999997199</v>
      </c>
      <c r="B4851" s="2">
        <v>0</v>
      </c>
      <c r="C4851" s="2">
        <v>0</v>
      </c>
      <c r="D4851" s="2">
        <v>0</v>
      </c>
      <c r="E4851" s="2">
        <v>0</v>
      </c>
      <c r="F4851" s="2">
        <v>0</v>
      </c>
      <c r="G4851" s="2">
        <v>0</v>
      </c>
    </row>
    <row r="4852" spans="1:7" s="65" customFormat="1" x14ac:dyDescent="0.25">
      <c r="A4852" s="65">
        <v>484.89999999997201</v>
      </c>
      <c r="B4852" s="2">
        <v>0</v>
      </c>
      <c r="C4852" s="2">
        <v>0</v>
      </c>
      <c r="D4852" s="2">
        <v>0</v>
      </c>
      <c r="E4852" s="2">
        <v>0</v>
      </c>
      <c r="F4852" s="2">
        <v>0</v>
      </c>
      <c r="G4852" s="2">
        <v>0</v>
      </c>
    </row>
    <row r="4853" spans="1:7" s="65" customFormat="1" x14ac:dyDescent="0.25">
      <c r="A4853" s="65">
        <v>484.99999999997198</v>
      </c>
      <c r="B4853" s="2">
        <v>0</v>
      </c>
      <c r="C4853" s="2">
        <v>0</v>
      </c>
      <c r="D4853" s="2">
        <v>0</v>
      </c>
      <c r="E4853" s="2">
        <v>0</v>
      </c>
      <c r="F4853" s="2">
        <v>0</v>
      </c>
      <c r="G4853" s="2">
        <v>0</v>
      </c>
    </row>
    <row r="4854" spans="1:7" s="65" customFormat="1" x14ac:dyDescent="0.25">
      <c r="A4854" s="65">
        <v>485.099999999972</v>
      </c>
      <c r="B4854" s="2">
        <v>0</v>
      </c>
      <c r="C4854" s="2">
        <v>0</v>
      </c>
      <c r="D4854" s="2">
        <v>0</v>
      </c>
      <c r="E4854" s="2">
        <v>0</v>
      </c>
      <c r="F4854" s="2">
        <v>0</v>
      </c>
      <c r="G4854" s="2">
        <v>0</v>
      </c>
    </row>
    <row r="4855" spans="1:7" s="65" customFormat="1" x14ac:dyDescent="0.25">
      <c r="A4855" s="65">
        <v>485.19999999997202</v>
      </c>
      <c r="B4855" s="2">
        <v>0</v>
      </c>
      <c r="C4855" s="2">
        <v>0</v>
      </c>
      <c r="D4855" s="2">
        <v>0</v>
      </c>
      <c r="E4855" s="2">
        <v>0</v>
      </c>
      <c r="F4855" s="2">
        <v>0</v>
      </c>
      <c r="G4855" s="2">
        <v>0</v>
      </c>
    </row>
    <row r="4856" spans="1:7" s="65" customFormat="1" x14ac:dyDescent="0.25">
      <c r="A4856" s="65">
        <v>485.29999999997199</v>
      </c>
      <c r="B4856" s="2">
        <v>0</v>
      </c>
      <c r="C4856" s="2">
        <v>0</v>
      </c>
      <c r="D4856" s="2">
        <v>0</v>
      </c>
      <c r="E4856" s="2">
        <v>0</v>
      </c>
      <c r="F4856" s="2">
        <v>0</v>
      </c>
      <c r="G4856" s="2">
        <v>0</v>
      </c>
    </row>
    <row r="4857" spans="1:7" s="65" customFormat="1" x14ac:dyDescent="0.25">
      <c r="A4857" s="65">
        <v>485.39999999997201</v>
      </c>
      <c r="B4857" s="2">
        <v>0</v>
      </c>
      <c r="C4857" s="2">
        <v>0</v>
      </c>
      <c r="D4857" s="2">
        <v>0</v>
      </c>
      <c r="E4857" s="2">
        <v>0</v>
      </c>
      <c r="F4857" s="2">
        <v>0</v>
      </c>
      <c r="G4857" s="2">
        <v>0</v>
      </c>
    </row>
    <row r="4858" spans="1:7" s="65" customFormat="1" x14ac:dyDescent="0.25">
      <c r="A4858" s="65">
        <v>485.49999999997198</v>
      </c>
      <c r="B4858" s="2">
        <v>0</v>
      </c>
      <c r="C4858" s="2">
        <v>0</v>
      </c>
      <c r="D4858" s="2">
        <v>0</v>
      </c>
      <c r="E4858" s="2">
        <v>0</v>
      </c>
      <c r="F4858" s="2">
        <v>0</v>
      </c>
      <c r="G4858" s="2">
        <v>0</v>
      </c>
    </row>
    <row r="4859" spans="1:7" s="65" customFormat="1" x14ac:dyDescent="0.25">
      <c r="A4859" s="65">
        <v>485.599999999972</v>
      </c>
      <c r="B4859" s="2">
        <v>0</v>
      </c>
      <c r="C4859" s="2">
        <v>0</v>
      </c>
      <c r="D4859" s="2">
        <v>0</v>
      </c>
      <c r="E4859" s="2">
        <v>0</v>
      </c>
      <c r="F4859" s="2">
        <v>0</v>
      </c>
      <c r="G4859" s="2">
        <v>0</v>
      </c>
    </row>
    <row r="4860" spans="1:7" s="65" customFormat="1" x14ac:dyDescent="0.25">
      <c r="A4860" s="65">
        <v>485.69999999997202</v>
      </c>
      <c r="B4860" s="2">
        <v>0</v>
      </c>
      <c r="C4860" s="2">
        <v>0</v>
      </c>
      <c r="D4860" s="2">
        <v>0</v>
      </c>
      <c r="E4860" s="2">
        <v>0</v>
      </c>
      <c r="F4860" s="2">
        <v>0</v>
      </c>
      <c r="G4860" s="2">
        <v>0</v>
      </c>
    </row>
    <row r="4861" spans="1:7" s="65" customFormat="1" x14ac:dyDescent="0.25">
      <c r="A4861" s="65">
        <v>485.79999999997199</v>
      </c>
      <c r="B4861" s="2">
        <v>0</v>
      </c>
      <c r="C4861" s="2">
        <v>0</v>
      </c>
      <c r="D4861" s="2">
        <v>0</v>
      </c>
      <c r="E4861" s="2">
        <v>0</v>
      </c>
      <c r="F4861" s="2">
        <v>0</v>
      </c>
      <c r="G4861" s="2">
        <v>0</v>
      </c>
    </row>
    <row r="4862" spans="1:7" s="65" customFormat="1" x14ac:dyDescent="0.25">
      <c r="A4862" s="65">
        <v>485.89999999997201</v>
      </c>
      <c r="B4862" s="2">
        <v>0</v>
      </c>
      <c r="C4862" s="2">
        <v>0</v>
      </c>
      <c r="D4862" s="2">
        <v>0</v>
      </c>
      <c r="E4862" s="2">
        <v>0</v>
      </c>
      <c r="F4862" s="2">
        <v>0</v>
      </c>
      <c r="G4862" s="2">
        <v>0</v>
      </c>
    </row>
    <row r="4863" spans="1:7" s="65" customFormat="1" x14ac:dyDescent="0.25">
      <c r="A4863" s="65">
        <v>485.99999999997198</v>
      </c>
      <c r="B4863" s="2">
        <v>0</v>
      </c>
      <c r="C4863" s="2">
        <v>0</v>
      </c>
      <c r="D4863" s="2">
        <v>0</v>
      </c>
      <c r="E4863" s="2">
        <v>0</v>
      </c>
      <c r="F4863" s="2">
        <v>0</v>
      </c>
      <c r="G4863" s="2">
        <v>0</v>
      </c>
    </row>
    <row r="4864" spans="1:7" s="65" customFormat="1" x14ac:dyDescent="0.25">
      <c r="A4864" s="65">
        <v>486.099999999972</v>
      </c>
      <c r="B4864" s="2">
        <v>0</v>
      </c>
      <c r="C4864" s="2">
        <v>0</v>
      </c>
      <c r="D4864" s="2">
        <v>0</v>
      </c>
      <c r="E4864" s="2">
        <v>0</v>
      </c>
      <c r="F4864" s="2">
        <v>0</v>
      </c>
      <c r="G4864" s="2">
        <v>0</v>
      </c>
    </row>
    <row r="4865" spans="1:7" s="65" customFormat="1" x14ac:dyDescent="0.25">
      <c r="A4865" s="65">
        <v>486.19999999997202</v>
      </c>
      <c r="B4865" s="2">
        <v>0</v>
      </c>
      <c r="C4865" s="2">
        <v>0</v>
      </c>
      <c r="D4865" s="2">
        <v>0</v>
      </c>
      <c r="E4865" s="2">
        <v>0</v>
      </c>
      <c r="F4865" s="2">
        <v>0</v>
      </c>
      <c r="G4865" s="2">
        <v>0</v>
      </c>
    </row>
    <row r="4866" spans="1:7" s="65" customFormat="1" x14ac:dyDescent="0.25">
      <c r="A4866" s="65">
        <v>486.29999999997199</v>
      </c>
      <c r="B4866" s="2">
        <v>0</v>
      </c>
      <c r="C4866" s="2">
        <v>0</v>
      </c>
      <c r="D4866" s="2">
        <v>0</v>
      </c>
      <c r="E4866" s="2">
        <v>0</v>
      </c>
      <c r="F4866" s="2">
        <v>0</v>
      </c>
      <c r="G4866" s="2">
        <v>0</v>
      </c>
    </row>
    <row r="4867" spans="1:7" s="65" customFormat="1" x14ac:dyDescent="0.25">
      <c r="A4867" s="65">
        <v>486.39999999997099</v>
      </c>
      <c r="B4867" s="2">
        <v>0</v>
      </c>
      <c r="C4867" s="2">
        <v>0</v>
      </c>
      <c r="D4867" s="2">
        <v>0</v>
      </c>
      <c r="E4867" s="2">
        <v>0</v>
      </c>
      <c r="F4867" s="2">
        <v>0</v>
      </c>
      <c r="G4867" s="2">
        <v>0</v>
      </c>
    </row>
    <row r="4868" spans="1:7" s="65" customFormat="1" x14ac:dyDescent="0.25">
      <c r="A4868" s="65">
        <v>486.49999999997198</v>
      </c>
      <c r="B4868" s="2">
        <v>0</v>
      </c>
      <c r="C4868" s="2">
        <v>0</v>
      </c>
      <c r="D4868" s="2">
        <v>0</v>
      </c>
      <c r="E4868" s="2">
        <v>0</v>
      </c>
      <c r="F4868" s="2">
        <v>0</v>
      </c>
      <c r="G4868" s="2">
        <v>0</v>
      </c>
    </row>
    <row r="4869" spans="1:7" s="65" customFormat="1" x14ac:dyDescent="0.25">
      <c r="A4869" s="65">
        <v>486.59999999997098</v>
      </c>
      <c r="B4869" s="2">
        <v>0</v>
      </c>
      <c r="C4869" s="2">
        <v>0</v>
      </c>
      <c r="D4869" s="2">
        <v>0</v>
      </c>
      <c r="E4869" s="2">
        <v>0</v>
      </c>
      <c r="F4869" s="2">
        <v>0</v>
      </c>
      <c r="G4869" s="2">
        <v>0</v>
      </c>
    </row>
    <row r="4870" spans="1:7" s="65" customFormat="1" x14ac:dyDescent="0.25">
      <c r="A4870" s="65">
        <v>486.699999999971</v>
      </c>
      <c r="B4870" s="2">
        <v>0</v>
      </c>
      <c r="C4870" s="2">
        <v>0</v>
      </c>
      <c r="D4870" s="2">
        <v>0</v>
      </c>
      <c r="E4870" s="2">
        <v>0</v>
      </c>
      <c r="F4870" s="2">
        <v>0</v>
      </c>
      <c r="G4870" s="2">
        <v>0</v>
      </c>
    </row>
    <row r="4871" spans="1:7" s="65" customFormat="1" x14ac:dyDescent="0.25">
      <c r="A4871" s="65">
        <v>486.79999999997102</v>
      </c>
      <c r="B4871" s="2">
        <v>0</v>
      </c>
      <c r="C4871" s="2">
        <v>0</v>
      </c>
      <c r="D4871" s="2">
        <v>0</v>
      </c>
      <c r="E4871" s="2">
        <v>0</v>
      </c>
      <c r="F4871" s="2">
        <v>0</v>
      </c>
      <c r="G4871" s="2">
        <v>0</v>
      </c>
    </row>
    <row r="4872" spans="1:7" s="65" customFormat="1" x14ac:dyDescent="0.25">
      <c r="A4872" s="65">
        <v>486.89999999997099</v>
      </c>
      <c r="B4872" s="2">
        <v>0</v>
      </c>
      <c r="C4872" s="2">
        <v>0</v>
      </c>
      <c r="D4872" s="2">
        <v>0</v>
      </c>
      <c r="E4872" s="2">
        <v>0</v>
      </c>
      <c r="F4872" s="2">
        <v>0</v>
      </c>
      <c r="G4872" s="2">
        <v>0</v>
      </c>
    </row>
    <row r="4873" spans="1:7" s="65" customFormat="1" x14ac:dyDescent="0.25">
      <c r="A4873" s="65">
        <v>486.99999999997101</v>
      </c>
      <c r="B4873" s="2">
        <v>0</v>
      </c>
      <c r="C4873" s="2">
        <v>0</v>
      </c>
      <c r="D4873" s="2">
        <v>0</v>
      </c>
      <c r="E4873" s="2">
        <v>0</v>
      </c>
      <c r="F4873" s="2">
        <v>0</v>
      </c>
      <c r="G4873" s="2">
        <v>0</v>
      </c>
    </row>
    <row r="4874" spans="1:7" s="65" customFormat="1" x14ac:dyDescent="0.25">
      <c r="A4874" s="65">
        <v>487.09999999997098</v>
      </c>
      <c r="B4874" s="2">
        <v>0</v>
      </c>
      <c r="C4874" s="2">
        <v>0</v>
      </c>
      <c r="D4874" s="2">
        <v>0</v>
      </c>
      <c r="E4874" s="2">
        <v>0</v>
      </c>
      <c r="F4874" s="2">
        <v>0</v>
      </c>
      <c r="G4874" s="2">
        <v>0</v>
      </c>
    </row>
    <row r="4875" spans="1:7" s="65" customFormat="1" x14ac:dyDescent="0.25">
      <c r="A4875" s="65">
        <v>487.199999999971</v>
      </c>
      <c r="B4875" s="2">
        <v>0</v>
      </c>
      <c r="C4875" s="2">
        <v>0</v>
      </c>
      <c r="D4875" s="2">
        <v>0</v>
      </c>
      <c r="E4875" s="2">
        <v>0</v>
      </c>
      <c r="F4875" s="2">
        <v>0</v>
      </c>
      <c r="G4875" s="2">
        <v>0</v>
      </c>
    </row>
    <row r="4876" spans="1:7" s="65" customFormat="1" x14ac:dyDescent="0.25">
      <c r="A4876" s="65">
        <v>487.29999999997102</v>
      </c>
      <c r="B4876" s="2">
        <v>0</v>
      </c>
      <c r="C4876" s="2">
        <v>0</v>
      </c>
      <c r="D4876" s="2">
        <v>0</v>
      </c>
      <c r="E4876" s="2">
        <v>0</v>
      </c>
      <c r="F4876" s="2">
        <v>0</v>
      </c>
      <c r="G4876" s="2">
        <v>0</v>
      </c>
    </row>
    <row r="4877" spans="1:7" s="65" customFormat="1" x14ac:dyDescent="0.25">
      <c r="A4877" s="65">
        <v>487.39999999997099</v>
      </c>
      <c r="B4877" s="2">
        <v>0</v>
      </c>
      <c r="C4877" s="2">
        <v>0</v>
      </c>
      <c r="D4877" s="2">
        <v>0</v>
      </c>
      <c r="E4877" s="2">
        <v>0</v>
      </c>
      <c r="F4877" s="2">
        <v>0</v>
      </c>
      <c r="G4877" s="2">
        <v>0</v>
      </c>
    </row>
    <row r="4878" spans="1:7" s="65" customFormat="1" x14ac:dyDescent="0.25">
      <c r="A4878" s="65">
        <v>487.49999999997101</v>
      </c>
      <c r="B4878" s="2">
        <v>0</v>
      </c>
      <c r="C4878" s="2">
        <v>0</v>
      </c>
      <c r="D4878" s="2">
        <v>0</v>
      </c>
      <c r="E4878" s="2">
        <v>0</v>
      </c>
      <c r="F4878" s="2">
        <v>0</v>
      </c>
      <c r="G4878" s="2">
        <v>0</v>
      </c>
    </row>
    <row r="4879" spans="1:7" s="65" customFormat="1" x14ac:dyDescent="0.25">
      <c r="A4879" s="65">
        <v>487.59999999997098</v>
      </c>
      <c r="B4879" s="2">
        <v>0</v>
      </c>
      <c r="C4879" s="2">
        <v>0</v>
      </c>
      <c r="D4879" s="2">
        <v>0</v>
      </c>
      <c r="E4879" s="2">
        <v>0</v>
      </c>
      <c r="F4879" s="2">
        <v>0</v>
      </c>
      <c r="G4879" s="2">
        <v>0</v>
      </c>
    </row>
    <row r="4880" spans="1:7" s="65" customFormat="1" x14ac:dyDescent="0.25">
      <c r="A4880" s="65">
        <v>487.699999999971</v>
      </c>
      <c r="B4880" s="2">
        <v>0</v>
      </c>
      <c r="C4880" s="2">
        <v>0</v>
      </c>
      <c r="D4880" s="2">
        <v>0</v>
      </c>
      <c r="E4880" s="2">
        <v>0</v>
      </c>
      <c r="F4880" s="2">
        <v>0</v>
      </c>
      <c r="G4880" s="2">
        <v>0</v>
      </c>
    </row>
    <row r="4881" spans="1:7" s="65" customFormat="1" x14ac:dyDescent="0.25">
      <c r="A4881" s="65">
        <v>487.79999999997102</v>
      </c>
      <c r="B4881" s="2">
        <v>0</v>
      </c>
      <c r="C4881" s="2">
        <v>0</v>
      </c>
      <c r="D4881" s="2">
        <v>0</v>
      </c>
      <c r="E4881" s="2">
        <v>0</v>
      </c>
      <c r="F4881" s="2">
        <v>0</v>
      </c>
      <c r="G4881" s="2">
        <v>0</v>
      </c>
    </row>
    <row r="4882" spans="1:7" s="65" customFormat="1" x14ac:dyDescent="0.25">
      <c r="A4882" s="65">
        <v>487.89999999997099</v>
      </c>
      <c r="B4882" s="2">
        <v>0</v>
      </c>
      <c r="C4882" s="2">
        <v>0</v>
      </c>
      <c r="D4882" s="2">
        <v>0</v>
      </c>
      <c r="E4882" s="2">
        <v>0</v>
      </c>
      <c r="F4882" s="2">
        <v>0</v>
      </c>
      <c r="G4882" s="2">
        <v>0</v>
      </c>
    </row>
    <row r="4883" spans="1:7" s="65" customFormat="1" x14ac:dyDescent="0.25">
      <c r="A4883" s="65">
        <v>487.99999999997101</v>
      </c>
      <c r="B4883" s="2">
        <v>0</v>
      </c>
      <c r="C4883" s="2">
        <v>0</v>
      </c>
      <c r="D4883" s="2">
        <v>0</v>
      </c>
      <c r="E4883" s="2">
        <v>0</v>
      </c>
      <c r="F4883" s="2">
        <v>0</v>
      </c>
      <c r="G4883" s="2">
        <v>0</v>
      </c>
    </row>
    <row r="4884" spans="1:7" s="65" customFormat="1" x14ac:dyDescent="0.25">
      <c r="A4884" s="65">
        <v>488.09999999997098</v>
      </c>
      <c r="B4884" s="2">
        <v>0</v>
      </c>
      <c r="C4884" s="2">
        <v>0</v>
      </c>
      <c r="D4884" s="2">
        <v>0</v>
      </c>
      <c r="E4884" s="2">
        <v>0</v>
      </c>
      <c r="F4884" s="2">
        <v>0</v>
      </c>
      <c r="G4884" s="2">
        <v>0</v>
      </c>
    </row>
    <row r="4885" spans="1:7" s="65" customFormat="1" x14ac:dyDescent="0.25">
      <c r="A4885" s="65">
        <v>488.199999999971</v>
      </c>
      <c r="B4885" s="2">
        <v>0</v>
      </c>
      <c r="C4885" s="2">
        <v>0</v>
      </c>
      <c r="D4885" s="2">
        <v>0</v>
      </c>
      <c r="E4885" s="2">
        <v>0</v>
      </c>
      <c r="F4885" s="2">
        <v>0</v>
      </c>
      <c r="G4885" s="2">
        <v>0</v>
      </c>
    </row>
    <row r="4886" spans="1:7" s="65" customFormat="1" x14ac:dyDescent="0.25">
      <c r="A4886" s="65">
        <v>488.29999999997102</v>
      </c>
      <c r="B4886" s="2">
        <v>0</v>
      </c>
      <c r="C4886" s="2">
        <v>0</v>
      </c>
      <c r="D4886" s="2">
        <v>0</v>
      </c>
      <c r="E4886" s="2">
        <v>0</v>
      </c>
      <c r="F4886" s="2">
        <v>0</v>
      </c>
      <c r="G4886" s="2">
        <v>0</v>
      </c>
    </row>
    <row r="4887" spans="1:7" s="65" customFormat="1" x14ac:dyDescent="0.25">
      <c r="A4887" s="65">
        <v>488.39999999997099</v>
      </c>
      <c r="B4887" s="2">
        <v>0</v>
      </c>
      <c r="C4887" s="2">
        <v>0</v>
      </c>
      <c r="D4887" s="2">
        <v>0</v>
      </c>
      <c r="E4887" s="2">
        <v>0</v>
      </c>
      <c r="F4887" s="2">
        <v>0</v>
      </c>
      <c r="G4887" s="2">
        <v>0</v>
      </c>
    </row>
    <row r="4888" spans="1:7" s="65" customFormat="1" x14ac:dyDescent="0.25">
      <c r="A4888" s="65">
        <v>488.49999999997101</v>
      </c>
      <c r="B4888" s="2">
        <v>0</v>
      </c>
      <c r="C4888" s="2">
        <v>0</v>
      </c>
      <c r="D4888" s="2">
        <v>0</v>
      </c>
      <c r="E4888" s="2">
        <v>0</v>
      </c>
      <c r="F4888" s="2">
        <v>0</v>
      </c>
      <c r="G4888" s="2">
        <v>0</v>
      </c>
    </row>
    <row r="4889" spans="1:7" s="65" customFormat="1" x14ac:dyDescent="0.25">
      <c r="A4889" s="65">
        <v>488.59999999997098</v>
      </c>
      <c r="B4889" s="2">
        <v>0</v>
      </c>
      <c r="C4889" s="2">
        <v>0</v>
      </c>
      <c r="D4889" s="2">
        <v>0</v>
      </c>
      <c r="E4889" s="2">
        <v>0</v>
      </c>
      <c r="F4889" s="2">
        <v>0</v>
      </c>
      <c r="G4889" s="2">
        <v>0</v>
      </c>
    </row>
    <row r="4890" spans="1:7" s="65" customFormat="1" x14ac:dyDescent="0.25">
      <c r="A4890" s="65">
        <v>488.699999999971</v>
      </c>
      <c r="B4890" s="2">
        <v>0</v>
      </c>
      <c r="C4890" s="2">
        <v>0</v>
      </c>
      <c r="D4890" s="2">
        <v>0</v>
      </c>
      <c r="E4890" s="2">
        <v>0</v>
      </c>
      <c r="F4890" s="2">
        <v>0</v>
      </c>
      <c r="G4890" s="2">
        <v>0</v>
      </c>
    </row>
    <row r="4891" spans="1:7" s="65" customFormat="1" x14ac:dyDescent="0.25">
      <c r="A4891" s="65">
        <v>488.79999999997102</v>
      </c>
      <c r="B4891" s="2">
        <v>0</v>
      </c>
      <c r="C4891" s="2">
        <v>0</v>
      </c>
      <c r="D4891" s="2">
        <v>0</v>
      </c>
      <c r="E4891" s="2">
        <v>0</v>
      </c>
      <c r="F4891" s="2">
        <v>0</v>
      </c>
      <c r="G4891" s="2">
        <v>0</v>
      </c>
    </row>
    <row r="4892" spans="1:7" s="65" customFormat="1" x14ac:dyDescent="0.25">
      <c r="A4892" s="65">
        <v>488.89999999997099</v>
      </c>
      <c r="B4892" s="2">
        <v>0</v>
      </c>
      <c r="C4892" s="2">
        <v>0</v>
      </c>
      <c r="D4892" s="2">
        <v>0</v>
      </c>
      <c r="E4892" s="2">
        <v>0</v>
      </c>
      <c r="F4892" s="2">
        <v>0</v>
      </c>
      <c r="G4892" s="2">
        <v>0</v>
      </c>
    </row>
    <row r="4893" spans="1:7" s="65" customFormat="1" x14ac:dyDescent="0.25">
      <c r="A4893" s="65">
        <v>488.99999999997101</v>
      </c>
      <c r="B4893" s="2">
        <v>0</v>
      </c>
      <c r="C4893" s="2">
        <v>0</v>
      </c>
      <c r="D4893" s="2">
        <v>0</v>
      </c>
      <c r="E4893" s="2">
        <v>0</v>
      </c>
      <c r="F4893" s="2">
        <v>0</v>
      </c>
      <c r="G4893" s="2">
        <v>0</v>
      </c>
    </row>
    <row r="4894" spans="1:7" s="65" customFormat="1" x14ac:dyDescent="0.25">
      <c r="A4894" s="65">
        <v>489.09999999997098</v>
      </c>
      <c r="B4894" s="2">
        <v>0</v>
      </c>
      <c r="C4894" s="2">
        <v>0</v>
      </c>
      <c r="D4894" s="2">
        <v>0</v>
      </c>
      <c r="E4894" s="2">
        <v>0</v>
      </c>
      <c r="F4894" s="2">
        <v>0</v>
      </c>
      <c r="G4894" s="2">
        <v>0</v>
      </c>
    </row>
    <row r="4895" spans="1:7" s="65" customFormat="1" x14ac:dyDescent="0.25">
      <c r="A4895" s="65">
        <v>489.199999999971</v>
      </c>
      <c r="B4895" s="2">
        <v>0</v>
      </c>
      <c r="C4895" s="2">
        <v>0</v>
      </c>
      <c r="D4895" s="2">
        <v>0</v>
      </c>
      <c r="E4895" s="2">
        <v>0</v>
      </c>
      <c r="F4895" s="2">
        <v>0</v>
      </c>
      <c r="G4895" s="2">
        <v>0</v>
      </c>
    </row>
    <row r="4896" spans="1:7" s="65" customFormat="1" x14ac:dyDescent="0.25">
      <c r="A4896" s="65">
        <v>489.29999999997102</v>
      </c>
      <c r="B4896" s="2">
        <v>0</v>
      </c>
      <c r="C4896" s="2">
        <v>0</v>
      </c>
      <c r="D4896" s="2">
        <v>0</v>
      </c>
      <c r="E4896" s="2">
        <v>0</v>
      </c>
      <c r="F4896" s="2">
        <v>0</v>
      </c>
      <c r="G4896" s="2">
        <v>0</v>
      </c>
    </row>
    <row r="4897" spans="1:7" s="65" customFormat="1" x14ac:dyDescent="0.25">
      <c r="A4897" s="65">
        <v>489.39999999997099</v>
      </c>
      <c r="B4897" s="2">
        <v>0</v>
      </c>
      <c r="C4897" s="2">
        <v>0</v>
      </c>
      <c r="D4897" s="2">
        <v>0</v>
      </c>
      <c r="E4897" s="2">
        <v>0</v>
      </c>
      <c r="F4897" s="2">
        <v>0</v>
      </c>
      <c r="G4897" s="2">
        <v>0</v>
      </c>
    </row>
    <row r="4898" spans="1:7" s="65" customFormat="1" x14ac:dyDescent="0.25">
      <c r="A4898" s="65">
        <v>489.49999999996999</v>
      </c>
      <c r="B4898" s="2">
        <v>0</v>
      </c>
      <c r="C4898" s="2">
        <v>0</v>
      </c>
      <c r="D4898" s="2">
        <v>0</v>
      </c>
      <c r="E4898" s="2">
        <v>0</v>
      </c>
      <c r="F4898" s="2">
        <v>0</v>
      </c>
      <c r="G4898" s="2">
        <v>0</v>
      </c>
    </row>
    <row r="4899" spans="1:7" s="65" customFormat="1" x14ac:dyDescent="0.25">
      <c r="A4899" s="65">
        <v>489.59999999997001</v>
      </c>
      <c r="B4899" s="2">
        <v>0</v>
      </c>
      <c r="C4899" s="2">
        <v>0</v>
      </c>
      <c r="D4899" s="2">
        <v>0</v>
      </c>
      <c r="E4899" s="2">
        <v>0</v>
      </c>
      <c r="F4899" s="2">
        <v>0</v>
      </c>
      <c r="G4899" s="2">
        <v>0</v>
      </c>
    </row>
    <row r="4900" spans="1:7" s="65" customFormat="1" x14ac:dyDescent="0.25">
      <c r="A4900" s="65">
        <v>489.69999999996998</v>
      </c>
      <c r="B4900" s="2">
        <v>0</v>
      </c>
      <c r="C4900" s="2">
        <v>0</v>
      </c>
      <c r="D4900" s="2">
        <v>0</v>
      </c>
      <c r="E4900" s="2">
        <v>0</v>
      </c>
      <c r="F4900" s="2">
        <v>0</v>
      </c>
      <c r="G4900" s="2">
        <v>0</v>
      </c>
    </row>
    <row r="4901" spans="1:7" s="65" customFormat="1" x14ac:dyDescent="0.25">
      <c r="A4901" s="65">
        <v>489.79999999997</v>
      </c>
      <c r="B4901" s="2">
        <v>0</v>
      </c>
      <c r="C4901" s="2">
        <v>0</v>
      </c>
      <c r="D4901" s="2">
        <v>0</v>
      </c>
      <c r="E4901" s="2">
        <v>0</v>
      </c>
      <c r="F4901" s="2">
        <v>0</v>
      </c>
      <c r="G4901" s="2">
        <v>0</v>
      </c>
    </row>
    <row r="4902" spans="1:7" s="65" customFormat="1" x14ac:dyDescent="0.25">
      <c r="A4902" s="65">
        <v>489.89999999997002</v>
      </c>
      <c r="B4902" s="2">
        <v>0</v>
      </c>
      <c r="C4902" s="2">
        <v>0</v>
      </c>
      <c r="D4902" s="2">
        <v>0</v>
      </c>
      <c r="E4902" s="2">
        <v>0</v>
      </c>
      <c r="F4902" s="2">
        <v>0</v>
      </c>
      <c r="G4902" s="2">
        <v>0</v>
      </c>
    </row>
    <row r="4903" spans="1:7" s="65" customFormat="1" x14ac:dyDescent="0.25">
      <c r="A4903" s="65">
        <v>489.99999999996999</v>
      </c>
      <c r="B4903" s="2">
        <v>0</v>
      </c>
      <c r="C4903" s="2">
        <v>0</v>
      </c>
      <c r="D4903" s="2">
        <v>0</v>
      </c>
      <c r="E4903" s="2">
        <v>0</v>
      </c>
      <c r="F4903" s="2">
        <v>0</v>
      </c>
      <c r="G4903" s="2">
        <v>0</v>
      </c>
    </row>
    <row r="4904" spans="1:7" s="65" customFormat="1" x14ac:dyDescent="0.25">
      <c r="A4904" s="65">
        <v>490.09999999997001</v>
      </c>
      <c r="B4904" s="2">
        <v>0</v>
      </c>
      <c r="C4904" s="2">
        <v>0</v>
      </c>
      <c r="D4904" s="2">
        <v>0</v>
      </c>
      <c r="E4904" s="2">
        <v>0</v>
      </c>
      <c r="F4904" s="2">
        <v>0</v>
      </c>
      <c r="G4904" s="2">
        <v>0</v>
      </c>
    </row>
    <row r="4905" spans="1:7" s="65" customFormat="1" x14ac:dyDescent="0.25">
      <c r="A4905" s="65">
        <v>490.19999999996998</v>
      </c>
      <c r="B4905" s="2">
        <v>0</v>
      </c>
      <c r="C4905" s="2">
        <v>0</v>
      </c>
      <c r="D4905" s="2">
        <v>0</v>
      </c>
      <c r="E4905" s="2">
        <v>0</v>
      </c>
      <c r="F4905" s="2">
        <v>0</v>
      </c>
      <c r="G4905" s="2">
        <v>0</v>
      </c>
    </row>
    <row r="4906" spans="1:7" s="65" customFormat="1" x14ac:dyDescent="0.25">
      <c r="A4906" s="65">
        <v>490.29999999997</v>
      </c>
      <c r="B4906" s="2">
        <v>0</v>
      </c>
      <c r="C4906" s="2">
        <v>0</v>
      </c>
      <c r="D4906" s="2">
        <v>0</v>
      </c>
      <c r="E4906" s="2">
        <v>0</v>
      </c>
      <c r="F4906" s="2">
        <v>0</v>
      </c>
      <c r="G4906" s="2">
        <v>0</v>
      </c>
    </row>
    <row r="4907" spans="1:7" s="65" customFormat="1" x14ac:dyDescent="0.25">
      <c r="A4907" s="65">
        <v>490.39999999997002</v>
      </c>
      <c r="B4907" s="2">
        <v>0</v>
      </c>
      <c r="C4907" s="2">
        <v>0</v>
      </c>
      <c r="D4907" s="2">
        <v>0</v>
      </c>
      <c r="E4907" s="2">
        <v>0</v>
      </c>
      <c r="F4907" s="2">
        <v>0</v>
      </c>
      <c r="G4907" s="2">
        <v>0</v>
      </c>
    </row>
    <row r="4908" spans="1:7" s="65" customFormat="1" x14ac:dyDescent="0.25">
      <c r="A4908" s="65">
        <v>490.49999999996999</v>
      </c>
      <c r="B4908" s="2">
        <v>0</v>
      </c>
      <c r="C4908" s="2">
        <v>0</v>
      </c>
      <c r="D4908" s="2">
        <v>0</v>
      </c>
      <c r="E4908" s="2">
        <v>0</v>
      </c>
      <c r="F4908" s="2">
        <v>0</v>
      </c>
      <c r="G4908" s="2">
        <v>0</v>
      </c>
    </row>
    <row r="4909" spans="1:7" s="65" customFormat="1" x14ac:dyDescent="0.25">
      <c r="A4909" s="65">
        <v>490.59999999997001</v>
      </c>
      <c r="B4909" s="2">
        <v>0</v>
      </c>
      <c r="C4909" s="2">
        <v>0</v>
      </c>
      <c r="D4909" s="2">
        <v>0</v>
      </c>
      <c r="E4909" s="2">
        <v>0</v>
      </c>
      <c r="F4909" s="2">
        <v>0</v>
      </c>
      <c r="G4909" s="2">
        <v>0</v>
      </c>
    </row>
    <row r="4910" spans="1:7" s="65" customFormat="1" x14ac:dyDescent="0.25">
      <c r="A4910" s="65">
        <v>490.69999999996998</v>
      </c>
      <c r="B4910" s="2">
        <v>0</v>
      </c>
      <c r="C4910" s="2">
        <v>0</v>
      </c>
      <c r="D4910" s="2">
        <v>0</v>
      </c>
      <c r="E4910" s="2">
        <v>0</v>
      </c>
      <c r="F4910" s="2">
        <v>0</v>
      </c>
      <c r="G4910" s="2">
        <v>0</v>
      </c>
    </row>
    <row r="4911" spans="1:7" s="65" customFormat="1" x14ac:dyDescent="0.25">
      <c r="A4911" s="65">
        <v>490.79999999997</v>
      </c>
      <c r="B4911" s="2">
        <v>0</v>
      </c>
      <c r="C4911" s="2">
        <v>0</v>
      </c>
      <c r="D4911" s="2">
        <v>0</v>
      </c>
      <c r="E4911" s="2">
        <v>0</v>
      </c>
      <c r="F4911" s="2">
        <v>0</v>
      </c>
      <c r="G4911" s="2">
        <v>0</v>
      </c>
    </row>
    <row r="4912" spans="1:7" s="65" customFormat="1" x14ac:dyDescent="0.25">
      <c r="A4912" s="65">
        <v>490.89999999997002</v>
      </c>
      <c r="B4912" s="2">
        <v>0</v>
      </c>
      <c r="C4912" s="2">
        <v>0</v>
      </c>
      <c r="D4912" s="2">
        <v>0</v>
      </c>
      <c r="E4912" s="2">
        <v>0</v>
      </c>
      <c r="F4912" s="2">
        <v>0</v>
      </c>
      <c r="G4912" s="2">
        <v>0</v>
      </c>
    </row>
    <row r="4913" spans="1:7" s="65" customFormat="1" x14ac:dyDescent="0.25">
      <c r="A4913" s="65">
        <v>490.99999999996999</v>
      </c>
      <c r="B4913" s="2">
        <v>0</v>
      </c>
      <c r="C4913" s="2">
        <v>0</v>
      </c>
      <c r="D4913" s="2">
        <v>0</v>
      </c>
      <c r="E4913" s="2">
        <v>0</v>
      </c>
      <c r="F4913" s="2">
        <v>0</v>
      </c>
      <c r="G4913" s="2">
        <v>0</v>
      </c>
    </row>
    <row r="4914" spans="1:7" s="65" customFormat="1" x14ac:dyDescent="0.25">
      <c r="A4914" s="65">
        <v>491.09999999997001</v>
      </c>
      <c r="B4914" s="2">
        <v>0</v>
      </c>
      <c r="C4914" s="2">
        <v>0</v>
      </c>
      <c r="D4914" s="2">
        <v>0</v>
      </c>
      <c r="E4914" s="2">
        <v>0</v>
      </c>
      <c r="F4914" s="2">
        <v>0</v>
      </c>
      <c r="G4914" s="2">
        <v>0</v>
      </c>
    </row>
    <row r="4915" spans="1:7" s="65" customFormat="1" x14ac:dyDescent="0.25">
      <c r="A4915" s="65">
        <v>491.19999999996998</v>
      </c>
      <c r="B4915" s="2">
        <v>0</v>
      </c>
      <c r="C4915" s="2">
        <v>0</v>
      </c>
      <c r="D4915" s="2">
        <v>0</v>
      </c>
      <c r="E4915" s="2">
        <v>0</v>
      </c>
      <c r="F4915" s="2">
        <v>0</v>
      </c>
      <c r="G4915" s="2">
        <v>0</v>
      </c>
    </row>
    <row r="4916" spans="1:7" s="65" customFormat="1" x14ac:dyDescent="0.25">
      <c r="A4916" s="65">
        <v>491.29999999997</v>
      </c>
      <c r="B4916" s="2">
        <v>0</v>
      </c>
      <c r="C4916" s="2">
        <v>0</v>
      </c>
      <c r="D4916" s="2">
        <v>0</v>
      </c>
      <c r="E4916" s="2">
        <v>0</v>
      </c>
      <c r="F4916" s="2">
        <v>0</v>
      </c>
      <c r="G4916" s="2">
        <v>0</v>
      </c>
    </row>
    <row r="4917" spans="1:7" s="65" customFormat="1" x14ac:dyDescent="0.25">
      <c r="A4917" s="65">
        <v>491.39999999997002</v>
      </c>
      <c r="B4917" s="2">
        <v>0</v>
      </c>
      <c r="C4917" s="2">
        <v>0</v>
      </c>
      <c r="D4917" s="2">
        <v>0</v>
      </c>
      <c r="E4917" s="2">
        <v>0</v>
      </c>
      <c r="F4917" s="2">
        <v>0</v>
      </c>
      <c r="G4917" s="2">
        <v>0</v>
      </c>
    </row>
    <row r="4918" spans="1:7" s="65" customFormat="1" x14ac:dyDescent="0.25">
      <c r="A4918" s="65">
        <v>491.49999999996999</v>
      </c>
      <c r="B4918" s="2">
        <v>0</v>
      </c>
      <c r="C4918" s="2">
        <v>0</v>
      </c>
      <c r="D4918" s="2">
        <v>0</v>
      </c>
      <c r="E4918" s="2">
        <v>0</v>
      </c>
      <c r="F4918" s="2">
        <v>0</v>
      </c>
      <c r="G4918" s="2">
        <v>0</v>
      </c>
    </row>
    <row r="4919" spans="1:7" s="65" customFormat="1" x14ac:dyDescent="0.25">
      <c r="A4919" s="65">
        <v>491.59999999997001</v>
      </c>
      <c r="B4919" s="2">
        <v>0</v>
      </c>
      <c r="C4919" s="2">
        <v>0</v>
      </c>
      <c r="D4919" s="2">
        <v>0</v>
      </c>
      <c r="E4919" s="2">
        <v>0</v>
      </c>
      <c r="F4919" s="2">
        <v>0</v>
      </c>
      <c r="G4919" s="2">
        <v>0</v>
      </c>
    </row>
    <row r="4920" spans="1:7" s="65" customFormat="1" x14ac:dyDescent="0.25">
      <c r="A4920" s="65">
        <v>491.69999999996998</v>
      </c>
      <c r="B4920" s="2">
        <v>0</v>
      </c>
      <c r="C4920" s="2">
        <v>0</v>
      </c>
      <c r="D4920" s="2">
        <v>0</v>
      </c>
      <c r="E4920" s="2">
        <v>0</v>
      </c>
      <c r="F4920" s="2">
        <v>0</v>
      </c>
      <c r="G4920" s="2">
        <v>0</v>
      </c>
    </row>
    <row r="4921" spans="1:7" s="65" customFormat="1" x14ac:dyDescent="0.25">
      <c r="A4921" s="65">
        <v>491.79999999997</v>
      </c>
      <c r="B4921" s="2">
        <v>0</v>
      </c>
      <c r="C4921" s="2">
        <v>0</v>
      </c>
      <c r="D4921" s="2">
        <v>0</v>
      </c>
      <c r="E4921" s="2">
        <v>0</v>
      </c>
      <c r="F4921" s="2">
        <v>0</v>
      </c>
      <c r="G4921" s="2">
        <v>0</v>
      </c>
    </row>
    <row r="4922" spans="1:7" s="65" customFormat="1" x14ac:dyDescent="0.25">
      <c r="A4922" s="65">
        <v>491.89999999997002</v>
      </c>
      <c r="B4922" s="2">
        <v>0</v>
      </c>
      <c r="C4922" s="2">
        <v>0</v>
      </c>
      <c r="D4922" s="2">
        <v>0</v>
      </c>
      <c r="E4922" s="2">
        <v>0</v>
      </c>
      <c r="F4922" s="2">
        <v>0</v>
      </c>
      <c r="G4922" s="2">
        <v>0</v>
      </c>
    </row>
    <row r="4923" spans="1:7" s="65" customFormat="1" x14ac:dyDescent="0.25">
      <c r="A4923" s="65">
        <v>491.99999999996999</v>
      </c>
      <c r="B4923" s="2">
        <v>0</v>
      </c>
      <c r="C4923" s="2">
        <v>0</v>
      </c>
      <c r="D4923" s="2">
        <v>0</v>
      </c>
      <c r="E4923" s="2">
        <v>0</v>
      </c>
      <c r="F4923" s="2">
        <v>0</v>
      </c>
      <c r="G4923" s="2">
        <v>0</v>
      </c>
    </row>
    <row r="4924" spans="1:7" s="65" customFormat="1" x14ac:dyDescent="0.25">
      <c r="A4924" s="65">
        <v>492.09999999997001</v>
      </c>
      <c r="B4924" s="2">
        <v>0</v>
      </c>
      <c r="C4924" s="2">
        <v>0</v>
      </c>
      <c r="D4924" s="2">
        <v>0</v>
      </c>
      <c r="E4924" s="2">
        <v>0</v>
      </c>
      <c r="F4924" s="2">
        <v>0</v>
      </c>
      <c r="G4924" s="2">
        <v>0</v>
      </c>
    </row>
    <row r="4925" spans="1:7" s="65" customFormat="1" x14ac:dyDescent="0.25">
      <c r="A4925" s="65">
        <v>492.19999999996998</v>
      </c>
      <c r="B4925" s="2">
        <v>0</v>
      </c>
      <c r="C4925" s="2">
        <v>0</v>
      </c>
      <c r="D4925" s="2">
        <v>0</v>
      </c>
      <c r="E4925" s="2">
        <v>0</v>
      </c>
      <c r="F4925" s="2">
        <v>0</v>
      </c>
      <c r="G4925" s="2">
        <v>0</v>
      </c>
    </row>
    <row r="4926" spans="1:7" s="65" customFormat="1" x14ac:dyDescent="0.25">
      <c r="A4926" s="65">
        <v>492.29999999997</v>
      </c>
      <c r="B4926" s="2">
        <v>0</v>
      </c>
      <c r="C4926" s="2">
        <v>0</v>
      </c>
      <c r="D4926" s="2">
        <v>0</v>
      </c>
      <c r="E4926" s="2">
        <v>0</v>
      </c>
      <c r="F4926" s="2">
        <v>0</v>
      </c>
      <c r="G4926" s="2">
        <v>0</v>
      </c>
    </row>
    <row r="4927" spans="1:7" s="65" customFormat="1" x14ac:dyDescent="0.25">
      <c r="A4927" s="65">
        <v>492.399999999969</v>
      </c>
      <c r="B4927" s="2">
        <v>0</v>
      </c>
      <c r="C4927" s="2">
        <v>0</v>
      </c>
      <c r="D4927" s="2">
        <v>0</v>
      </c>
      <c r="E4927" s="2">
        <v>0</v>
      </c>
      <c r="F4927" s="2">
        <v>0</v>
      </c>
      <c r="G4927" s="2">
        <v>0</v>
      </c>
    </row>
    <row r="4928" spans="1:7" s="65" customFormat="1" x14ac:dyDescent="0.25">
      <c r="A4928" s="65">
        <v>492.49999999996902</v>
      </c>
      <c r="B4928" s="2">
        <v>0</v>
      </c>
      <c r="C4928" s="2">
        <v>0</v>
      </c>
      <c r="D4928" s="2">
        <v>0</v>
      </c>
      <c r="E4928" s="2">
        <v>0</v>
      </c>
      <c r="F4928" s="2">
        <v>0</v>
      </c>
      <c r="G4928" s="2">
        <v>0</v>
      </c>
    </row>
    <row r="4929" spans="1:7" s="65" customFormat="1" x14ac:dyDescent="0.25">
      <c r="A4929" s="65">
        <v>492.59999999996899</v>
      </c>
      <c r="B4929" s="2">
        <v>0</v>
      </c>
      <c r="C4929" s="2">
        <v>0</v>
      </c>
      <c r="D4929" s="2">
        <v>0</v>
      </c>
      <c r="E4929" s="2">
        <v>0</v>
      </c>
      <c r="F4929" s="2">
        <v>0</v>
      </c>
      <c r="G4929" s="2">
        <v>0</v>
      </c>
    </row>
    <row r="4930" spans="1:7" s="65" customFormat="1" x14ac:dyDescent="0.25">
      <c r="A4930" s="65">
        <v>492.69999999996901</v>
      </c>
      <c r="B4930" s="2">
        <v>0</v>
      </c>
      <c r="C4930" s="2">
        <v>0</v>
      </c>
      <c r="D4930" s="2">
        <v>0</v>
      </c>
      <c r="E4930" s="2">
        <v>0</v>
      </c>
      <c r="F4930" s="2">
        <v>0</v>
      </c>
      <c r="G4930" s="2">
        <v>0</v>
      </c>
    </row>
    <row r="4931" spans="1:7" s="65" customFormat="1" x14ac:dyDescent="0.25">
      <c r="A4931" s="65">
        <v>492.79999999996897</v>
      </c>
      <c r="B4931" s="2">
        <v>0</v>
      </c>
      <c r="C4931" s="2">
        <v>0</v>
      </c>
      <c r="D4931" s="2">
        <v>0</v>
      </c>
      <c r="E4931" s="2">
        <v>0</v>
      </c>
      <c r="F4931" s="2">
        <v>0</v>
      </c>
      <c r="G4931" s="2">
        <v>0</v>
      </c>
    </row>
    <row r="4932" spans="1:7" s="65" customFormat="1" x14ac:dyDescent="0.25">
      <c r="A4932" s="65">
        <v>492.899999999969</v>
      </c>
      <c r="B4932" s="2">
        <v>0</v>
      </c>
      <c r="C4932" s="2">
        <v>0</v>
      </c>
      <c r="D4932" s="2">
        <v>0</v>
      </c>
      <c r="E4932" s="2">
        <v>0</v>
      </c>
      <c r="F4932" s="2">
        <v>0</v>
      </c>
      <c r="G4932" s="2">
        <v>0</v>
      </c>
    </row>
    <row r="4933" spans="1:7" s="65" customFormat="1" x14ac:dyDescent="0.25">
      <c r="A4933" s="65">
        <v>492.99999999996902</v>
      </c>
      <c r="B4933" s="2">
        <v>0</v>
      </c>
      <c r="C4933" s="2">
        <v>0</v>
      </c>
      <c r="D4933" s="2">
        <v>0</v>
      </c>
      <c r="E4933" s="2">
        <v>0</v>
      </c>
      <c r="F4933" s="2">
        <v>0</v>
      </c>
      <c r="G4933" s="2">
        <v>0</v>
      </c>
    </row>
    <row r="4934" spans="1:7" s="65" customFormat="1" x14ac:dyDescent="0.25">
      <c r="A4934" s="65">
        <v>493.09999999996899</v>
      </c>
      <c r="B4934" s="2">
        <v>0</v>
      </c>
      <c r="C4934" s="2">
        <v>0</v>
      </c>
      <c r="D4934" s="2">
        <v>0</v>
      </c>
      <c r="E4934" s="2">
        <v>0</v>
      </c>
      <c r="F4934" s="2">
        <v>0</v>
      </c>
      <c r="G4934" s="2">
        <v>0</v>
      </c>
    </row>
    <row r="4935" spans="1:7" s="65" customFormat="1" x14ac:dyDescent="0.25">
      <c r="A4935" s="65">
        <v>493.19999999996901</v>
      </c>
      <c r="B4935" s="2">
        <v>0</v>
      </c>
      <c r="C4935" s="2">
        <v>0</v>
      </c>
      <c r="D4935" s="2">
        <v>0</v>
      </c>
      <c r="E4935" s="2">
        <v>0</v>
      </c>
      <c r="F4935" s="2">
        <v>0</v>
      </c>
      <c r="G4935" s="2">
        <v>0</v>
      </c>
    </row>
    <row r="4936" spans="1:7" s="65" customFormat="1" x14ac:dyDescent="0.25">
      <c r="A4936" s="65">
        <v>493.29999999996897</v>
      </c>
      <c r="B4936" s="2">
        <v>0</v>
      </c>
      <c r="C4936" s="2">
        <v>0</v>
      </c>
      <c r="D4936" s="2">
        <v>0</v>
      </c>
      <c r="E4936" s="2">
        <v>0</v>
      </c>
      <c r="F4936" s="2">
        <v>0</v>
      </c>
      <c r="G4936" s="2">
        <v>0</v>
      </c>
    </row>
    <row r="4937" spans="1:7" s="65" customFormat="1" x14ac:dyDescent="0.25">
      <c r="A4937" s="65">
        <v>493.399999999969</v>
      </c>
      <c r="B4937" s="2">
        <v>0</v>
      </c>
      <c r="C4937" s="2">
        <v>0</v>
      </c>
      <c r="D4937" s="2">
        <v>0</v>
      </c>
      <c r="E4937" s="2">
        <v>0</v>
      </c>
      <c r="F4937" s="2">
        <v>0</v>
      </c>
      <c r="G4937" s="2">
        <v>0</v>
      </c>
    </row>
    <row r="4938" spans="1:7" s="65" customFormat="1" x14ac:dyDescent="0.25">
      <c r="A4938" s="65">
        <v>493.49999999996902</v>
      </c>
      <c r="B4938" s="2">
        <v>0</v>
      </c>
      <c r="C4938" s="2">
        <v>0</v>
      </c>
      <c r="D4938" s="2">
        <v>0</v>
      </c>
      <c r="E4938" s="2">
        <v>0</v>
      </c>
      <c r="F4938" s="2">
        <v>0</v>
      </c>
      <c r="G4938" s="2">
        <v>0</v>
      </c>
    </row>
    <row r="4939" spans="1:7" s="65" customFormat="1" x14ac:dyDescent="0.25">
      <c r="A4939" s="65">
        <v>493.59999999996899</v>
      </c>
      <c r="B4939" s="2">
        <v>0</v>
      </c>
      <c r="C4939" s="2">
        <v>0</v>
      </c>
      <c r="D4939" s="2">
        <v>0</v>
      </c>
      <c r="E4939" s="2">
        <v>0</v>
      </c>
      <c r="F4939" s="2">
        <v>0</v>
      </c>
      <c r="G4939" s="2">
        <v>0</v>
      </c>
    </row>
    <row r="4940" spans="1:7" s="65" customFormat="1" x14ac:dyDescent="0.25">
      <c r="A4940" s="65">
        <v>493.69999999996901</v>
      </c>
      <c r="B4940" s="2">
        <v>0</v>
      </c>
      <c r="C4940" s="2">
        <v>0</v>
      </c>
      <c r="D4940" s="2">
        <v>0</v>
      </c>
      <c r="E4940" s="2">
        <v>0</v>
      </c>
      <c r="F4940" s="2">
        <v>0</v>
      </c>
      <c r="G4940" s="2">
        <v>0</v>
      </c>
    </row>
    <row r="4941" spans="1:7" s="65" customFormat="1" x14ac:dyDescent="0.25">
      <c r="A4941" s="65">
        <v>493.79999999996897</v>
      </c>
      <c r="B4941" s="2">
        <v>0</v>
      </c>
      <c r="C4941" s="2">
        <v>0</v>
      </c>
      <c r="D4941" s="2">
        <v>0</v>
      </c>
      <c r="E4941" s="2">
        <v>0</v>
      </c>
      <c r="F4941" s="2">
        <v>0</v>
      </c>
      <c r="G4941" s="2">
        <v>0</v>
      </c>
    </row>
    <row r="4942" spans="1:7" s="65" customFormat="1" x14ac:dyDescent="0.25">
      <c r="A4942" s="65">
        <v>493.899999999969</v>
      </c>
      <c r="B4942" s="2">
        <v>0</v>
      </c>
      <c r="C4942" s="2">
        <v>0</v>
      </c>
      <c r="D4942" s="2">
        <v>0</v>
      </c>
      <c r="E4942" s="2">
        <v>0</v>
      </c>
      <c r="F4942" s="2">
        <v>0</v>
      </c>
      <c r="G4942" s="2">
        <v>0</v>
      </c>
    </row>
    <row r="4943" spans="1:7" s="65" customFormat="1" x14ac:dyDescent="0.25">
      <c r="A4943" s="65">
        <v>493.99999999996902</v>
      </c>
      <c r="B4943" s="2">
        <v>0</v>
      </c>
      <c r="C4943" s="2">
        <v>0</v>
      </c>
      <c r="D4943" s="2">
        <v>0</v>
      </c>
      <c r="E4943" s="2">
        <v>0</v>
      </c>
      <c r="F4943" s="2">
        <v>0</v>
      </c>
      <c r="G4943" s="2">
        <v>0</v>
      </c>
    </row>
    <row r="4944" spans="1:7" s="65" customFormat="1" x14ac:dyDescent="0.25">
      <c r="A4944" s="65">
        <v>494.09999999996899</v>
      </c>
      <c r="B4944" s="2">
        <v>0</v>
      </c>
      <c r="C4944" s="2">
        <v>0</v>
      </c>
      <c r="D4944" s="2">
        <v>0</v>
      </c>
      <c r="E4944" s="2">
        <v>0</v>
      </c>
      <c r="F4944" s="2">
        <v>0</v>
      </c>
      <c r="G4944" s="2">
        <v>0</v>
      </c>
    </row>
    <row r="4945" spans="1:7" s="65" customFormat="1" x14ac:dyDescent="0.25">
      <c r="A4945" s="65">
        <v>494.19999999996901</v>
      </c>
      <c r="B4945" s="2">
        <v>0</v>
      </c>
      <c r="C4945" s="2">
        <v>0</v>
      </c>
      <c r="D4945" s="2">
        <v>0</v>
      </c>
      <c r="E4945" s="2">
        <v>0</v>
      </c>
      <c r="F4945" s="2">
        <v>0</v>
      </c>
      <c r="G4945" s="2">
        <v>0</v>
      </c>
    </row>
    <row r="4946" spans="1:7" s="65" customFormat="1" x14ac:dyDescent="0.25">
      <c r="A4946" s="65">
        <v>494.29999999996897</v>
      </c>
      <c r="B4946" s="2">
        <v>0</v>
      </c>
      <c r="C4946" s="2">
        <v>0</v>
      </c>
      <c r="D4946" s="2">
        <v>0</v>
      </c>
      <c r="E4946" s="2">
        <v>0</v>
      </c>
      <c r="F4946" s="2">
        <v>0</v>
      </c>
      <c r="G4946" s="2">
        <v>0</v>
      </c>
    </row>
    <row r="4947" spans="1:7" s="65" customFormat="1" x14ac:dyDescent="0.25">
      <c r="A4947" s="65">
        <v>494.399999999969</v>
      </c>
      <c r="B4947" s="2">
        <v>0</v>
      </c>
      <c r="C4947" s="2">
        <v>0</v>
      </c>
      <c r="D4947" s="2">
        <v>0</v>
      </c>
      <c r="E4947" s="2">
        <v>0</v>
      </c>
      <c r="F4947" s="2">
        <v>0</v>
      </c>
      <c r="G4947" s="2">
        <v>0</v>
      </c>
    </row>
    <row r="4948" spans="1:7" s="65" customFormat="1" x14ac:dyDescent="0.25">
      <c r="A4948" s="65">
        <v>494.49999999996902</v>
      </c>
      <c r="B4948" s="2">
        <v>0</v>
      </c>
      <c r="C4948" s="2">
        <v>0</v>
      </c>
      <c r="D4948" s="2">
        <v>0</v>
      </c>
      <c r="E4948" s="2">
        <v>0</v>
      </c>
      <c r="F4948" s="2">
        <v>0</v>
      </c>
      <c r="G4948" s="2">
        <v>0</v>
      </c>
    </row>
    <row r="4949" spans="1:7" s="65" customFormat="1" x14ac:dyDescent="0.25">
      <c r="A4949" s="65">
        <v>494.59999999996899</v>
      </c>
      <c r="B4949" s="2">
        <v>0</v>
      </c>
      <c r="C4949" s="2">
        <v>0</v>
      </c>
      <c r="D4949" s="2">
        <v>0</v>
      </c>
      <c r="E4949" s="2">
        <v>0</v>
      </c>
      <c r="F4949" s="2">
        <v>0</v>
      </c>
      <c r="G4949" s="2">
        <v>0</v>
      </c>
    </row>
    <row r="4950" spans="1:7" s="65" customFormat="1" x14ac:dyDescent="0.25">
      <c r="A4950" s="65">
        <v>494.69999999996901</v>
      </c>
      <c r="B4950" s="2">
        <v>0</v>
      </c>
      <c r="C4950" s="2">
        <v>0</v>
      </c>
      <c r="D4950" s="2">
        <v>0</v>
      </c>
      <c r="E4950" s="2">
        <v>0</v>
      </c>
      <c r="F4950" s="2">
        <v>0</v>
      </c>
      <c r="G4950" s="2">
        <v>0</v>
      </c>
    </row>
    <row r="4951" spans="1:7" s="65" customFormat="1" x14ac:dyDescent="0.25">
      <c r="A4951" s="65">
        <v>494.79999999996897</v>
      </c>
      <c r="B4951" s="2">
        <v>0</v>
      </c>
      <c r="C4951" s="2">
        <v>0</v>
      </c>
      <c r="D4951" s="2">
        <v>0</v>
      </c>
      <c r="E4951" s="2">
        <v>0</v>
      </c>
      <c r="F4951" s="2">
        <v>0</v>
      </c>
      <c r="G4951" s="2">
        <v>0</v>
      </c>
    </row>
    <row r="4952" spans="1:7" s="65" customFormat="1" x14ac:dyDescent="0.25">
      <c r="A4952" s="65">
        <v>494.899999999969</v>
      </c>
      <c r="B4952" s="2">
        <v>0</v>
      </c>
      <c r="C4952" s="2">
        <v>0</v>
      </c>
      <c r="D4952" s="2">
        <v>0</v>
      </c>
      <c r="E4952" s="2">
        <v>0</v>
      </c>
      <c r="F4952" s="2">
        <v>0</v>
      </c>
      <c r="G4952" s="2">
        <v>0</v>
      </c>
    </row>
    <row r="4953" spans="1:7" s="65" customFormat="1" x14ac:dyDescent="0.25">
      <c r="A4953" s="65">
        <v>494.99999999996902</v>
      </c>
      <c r="B4953" s="2">
        <v>0</v>
      </c>
      <c r="C4953" s="2">
        <v>0</v>
      </c>
      <c r="D4953" s="2">
        <v>0</v>
      </c>
      <c r="E4953" s="2">
        <v>0</v>
      </c>
      <c r="F4953" s="2">
        <v>0</v>
      </c>
      <c r="G4953" s="2">
        <v>0</v>
      </c>
    </row>
    <row r="4954" spans="1:7" s="65" customFormat="1" x14ac:dyDescent="0.25">
      <c r="A4954" s="65">
        <v>495.09999999996899</v>
      </c>
      <c r="B4954" s="2">
        <v>0</v>
      </c>
      <c r="C4954" s="2">
        <v>0</v>
      </c>
      <c r="D4954" s="2">
        <v>0</v>
      </c>
      <c r="E4954" s="2">
        <v>0</v>
      </c>
      <c r="F4954" s="2">
        <v>0</v>
      </c>
      <c r="G4954" s="2">
        <v>0</v>
      </c>
    </row>
    <row r="4955" spans="1:7" s="65" customFormat="1" x14ac:dyDescent="0.25">
      <c r="A4955" s="65">
        <v>495.19999999996901</v>
      </c>
      <c r="B4955" s="2">
        <v>0</v>
      </c>
      <c r="C4955" s="2">
        <v>0</v>
      </c>
      <c r="D4955" s="2">
        <v>0</v>
      </c>
      <c r="E4955" s="2">
        <v>0</v>
      </c>
      <c r="F4955" s="2">
        <v>0</v>
      </c>
      <c r="G4955" s="2">
        <v>0</v>
      </c>
    </row>
    <row r="4956" spans="1:7" s="65" customFormat="1" x14ac:dyDescent="0.25">
      <c r="A4956" s="65">
        <v>495.29999999996897</v>
      </c>
      <c r="B4956" s="2">
        <v>0</v>
      </c>
      <c r="C4956" s="2">
        <v>0</v>
      </c>
      <c r="D4956" s="2">
        <v>0</v>
      </c>
      <c r="E4956" s="2">
        <v>0</v>
      </c>
      <c r="F4956" s="2">
        <v>0</v>
      </c>
      <c r="G4956" s="2">
        <v>0</v>
      </c>
    </row>
    <row r="4957" spans="1:7" s="65" customFormat="1" x14ac:dyDescent="0.25">
      <c r="A4957" s="65">
        <v>495.39999999996797</v>
      </c>
      <c r="B4957" s="2">
        <v>0</v>
      </c>
      <c r="C4957" s="2">
        <v>0</v>
      </c>
      <c r="D4957" s="2">
        <v>0</v>
      </c>
      <c r="E4957" s="2">
        <v>0</v>
      </c>
      <c r="F4957" s="2">
        <v>0</v>
      </c>
      <c r="G4957" s="2">
        <v>0</v>
      </c>
    </row>
    <row r="4958" spans="1:7" s="65" customFormat="1" x14ac:dyDescent="0.25">
      <c r="A4958" s="65">
        <v>495.499999999968</v>
      </c>
      <c r="B4958" s="2">
        <v>0</v>
      </c>
      <c r="C4958" s="2">
        <v>0</v>
      </c>
      <c r="D4958" s="2">
        <v>0</v>
      </c>
      <c r="E4958" s="2">
        <v>0</v>
      </c>
      <c r="F4958" s="2">
        <v>0</v>
      </c>
      <c r="G4958" s="2">
        <v>0</v>
      </c>
    </row>
    <row r="4959" spans="1:7" s="65" customFormat="1" x14ac:dyDescent="0.25">
      <c r="A4959" s="65">
        <v>495.59999999996802</v>
      </c>
      <c r="B4959" s="2">
        <v>0</v>
      </c>
      <c r="C4959" s="2">
        <v>0</v>
      </c>
      <c r="D4959" s="2">
        <v>0</v>
      </c>
      <c r="E4959" s="2">
        <v>0</v>
      </c>
      <c r="F4959" s="2">
        <v>0</v>
      </c>
      <c r="G4959" s="2">
        <v>0</v>
      </c>
    </row>
    <row r="4960" spans="1:7" s="65" customFormat="1" x14ac:dyDescent="0.25">
      <c r="A4960" s="65">
        <v>495.69999999996799</v>
      </c>
      <c r="B4960" s="2">
        <v>0</v>
      </c>
      <c r="C4960" s="2">
        <v>0</v>
      </c>
      <c r="D4960" s="2">
        <v>0</v>
      </c>
      <c r="E4960" s="2">
        <v>0</v>
      </c>
      <c r="F4960" s="2">
        <v>0</v>
      </c>
      <c r="G4960" s="2">
        <v>0</v>
      </c>
    </row>
    <row r="4961" spans="1:7" s="65" customFormat="1" x14ac:dyDescent="0.25">
      <c r="A4961" s="65">
        <v>495.79999999996801</v>
      </c>
      <c r="B4961" s="2">
        <v>0</v>
      </c>
      <c r="C4961" s="2">
        <v>0</v>
      </c>
      <c r="D4961" s="2">
        <v>0</v>
      </c>
      <c r="E4961" s="2">
        <v>0</v>
      </c>
      <c r="F4961" s="2">
        <v>0</v>
      </c>
      <c r="G4961" s="2">
        <v>0</v>
      </c>
    </row>
    <row r="4962" spans="1:7" s="65" customFormat="1" x14ac:dyDescent="0.25">
      <c r="A4962" s="65">
        <v>495.89999999996797</v>
      </c>
      <c r="B4962" s="2">
        <v>0</v>
      </c>
      <c r="C4962" s="2">
        <v>0</v>
      </c>
      <c r="D4962" s="2">
        <v>0</v>
      </c>
      <c r="E4962" s="2">
        <v>0</v>
      </c>
      <c r="F4962" s="2">
        <v>0</v>
      </c>
      <c r="G4962" s="2">
        <v>0</v>
      </c>
    </row>
    <row r="4963" spans="1:7" s="65" customFormat="1" x14ac:dyDescent="0.25">
      <c r="A4963" s="65">
        <v>495.999999999968</v>
      </c>
      <c r="B4963" s="2">
        <v>0</v>
      </c>
      <c r="C4963" s="2">
        <v>0</v>
      </c>
      <c r="D4963" s="2">
        <v>0</v>
      </c>
      <c r="E4963" s="2">
        <v>0</v>
      </c>
      <c r="F4963" s="2">
        <v>0</v>
      </c>
      <c r="G4963" s="2">
        <v>0</v>
      </c>
    </row>
    <row r="4964" spans="1:7" s="65" customFormat="1" x14ac:dyDescent="0.25">
      <c r="A4964" s="65">
        <v>496.09999999996802</v>
      </c>
      <c r="B4964" s="2">
        <v>0</v>
      </c>
      <c r="C4964" s="2">
        <v>0</v>
      </c>
      <c r="D4964" s="2">
        <v>0</v>
      </c>
      <c r="E4964" s="2">
        <v>0</v>
      </c>
      <c r="F4964" s="2">
        <v>0</v>
      </c>
      <c r="G4964" s="2">
        <v>0</v>
      </c>
    </row>
    <row r="4965" spans="1:7" s="65" customFormat="1" x14ac:dyDescent="0.25">
      <c r="A4965" s="65">
        <v>496.19999999996799</v>
      </c>
      <c r="B4965" s="2">
        <v>0</v>
      </c>
      <c r="C4965" s="2">
        <v>0</v>
      </c>
      <c r="D4965" s="2">
        <v>0</v>
      </c>
      <c r="E4965" s="2">
        <v>0</v>
      </c>
      <c r="F4965" s="2">
        <v>0</v>
      </c>
      <c r="G4965" s="2">
        <v>0</v>
      </c>
    </row>
    <row r="4966" spans="1:7" s="65" customFormat="1" x14ac:dyDescent="0.25">
      <c r="A4966" s="65">
        <v>496.29999999996801</v>
      </c>
      <c r="B4966" s="2">
        <v>0</v>
      </c>
      <c r="C4966" s="2">
        <v>0</v>
      </c>
      <c r="D4966" s="2">
        <v>0</v>
      </c>
      <c r="E4966" s="2">
        <v>0</v>
      </c>
      <c r="F4966" s="2">
        <v>0</v>
      </c>
      <c r="G4966" s="2">
        <v>0</v>
      </c>
    </row>
    <row r="4967" spans="1:7" s="65" customFormat="1" x14ac:dyDescent="0.25">
      <c r="A4967" s="65">
        <v>496.39999999996797</v>
      </c>
      <c r="B4967" s="2">
        <v>0</v>
      </c>
      <c r="C4967" s="2">
        <v>0</v>
      </c>
      <c r="D4967" s="2">
        <v>0</v>
      </c>
      <c r="E4967" s="2">
        <v>0</v>
      </c>
      <c r="F4967" s="2">
        <v>0</v>
      </c>
      <c r="G4967" s="2">
        <v>0</v>
      </c>
    </row>
    <row r="4968" spans="1:7" s="65" customFormat="1" x14ac:dyDescent="0.25">
      <c r="A4968" s="65">
        <v>496.499999999968</v>
      </c>
      <c r="B4968" s="2">
        <v>0</v>
      </c>
      <c r="C4968" s="2">
        <v>0</v>
      </c>
      <c r="D4968" s="2">
        <v>0</v>
      </c>
      <c r="E4968" s="2">
        <v>0</v>
      </c>
      <c r="F4968" s="2">
        <v>0</v>
      </c>
      <c r="G4968" s="2">
        <v>0</v>
      </c>
    </row>
    <row r="4969" spans="1:7" s="65" customFormat="1" x14ac:dyDescent="0.25">
      <c r="A4969" s="65">
        <v>496.59999999996802</v>
      </c>
      <c r="B4969" s="2">
        <v>0</v>
      </c>
      <c r="C4969" s="2">
        <v>0</v>
      </c>
      <c r="D4969" s="2">
        <v>0</v>
      </c>
      <c r="E4969" s="2">
        <v>0</v>
      </c>
      <c r="F4969" s="2">
        <v>0</v>
      </c>
      <c r="G4969" s="2">
        <v>0</v>
      </c>
    </row>
    <row r="4970" spans="1:7" s="65" customFormat="1" x14ac:dyDescent="0.25">
      <c r="A4970" s="65">
        <v>496.69999999996799</v>
      </c>
      <c r="B4970" s="2">
        <v>0</v>
      </c>
      <c r="C4970" s="2">
        <v>0</v>
      </c>
      <c r="D4970" s="2">
        <v>0</v>
      </c>
      <c r="E4970" s="2">
        <v>0</v>
      </c>
      <c r="F4970" s="2">
        <v>0</v>
      </c>
      <c r="G4970" s="2">
        <v>0</v>
      </c>
    </row>
    <row r="4971" spans="1:7" s="65" customFormat="1" x14ac:dyDescent="0.25">
      <c r="A4971" s="65">
        <v>496.79999999996801</v>
      </c>
      <c r="B4971" s="2">
        <v>0</v>
      </c>
      <c r="C4971" s="2">
        <v>0</v>
      </c>
      <c r="D4971" s="2">
        <v>0</v>
      </c>
      <c r="E4971" s="2">
        <v>0</v>
      </c>
      <c r="F4971" s="2">
        <v>0</v>
      </c>
      <c r="G4971" s="2">
        <v>0</v>
      </c>
    </row>
    <row r="4972" spans="1:7" s="65" customFormat="1" x14ac:dyDescent="0.25">
      <c r="A4972" s="65">
        <v>496.89999999996797</v>
      </c>
      <c r="B4972" s="2">
        <v>0</v>
      </c>
      <c r="C4972" s="2">
        <v>0</v>
      </c>
      <c r="D4972" s="2">
        <v>0</v>
      </c>
      <c r="E4972" s="2">
        <v>0</v>
      </c>
      <c r="F4972" s="2">
        <v>0</v>
      </c>
      <c r="G4972" s="2">
        <v>0</v>
      </c>
    </row>
    <row r="4973" spans="1:7" s="65" customFormat="1" x14ac:dyDescent="0.25">
      <c r="A4973" s="65">
        <v>496.999999999968</v>
      </c>
      <c r="B4973" s="2">
        <v>0</v>
      </c>
      <c r="C4973" s="2">
        <v>0</v>
      </c>
      <c r="D4973" s="2">
        <v>0</v>
      </c>
      <c r="E4973" s="2">
        <v>0</v>
      </c>
      <c r="F4973" s="2">
        <v>0</v>
      </c>
      <c r="G4973" s="2">
        <v>0</v>
      </c>
    </row>
    <row r="4974" spans="1:7" s="65" customFormat="1" x14ac:dyDescent="0.25">
      <c r="A4974" s="65">
        <v>497.09999999996802</v>
      </c>
      <c r="B4974" s="2">
        <v>0</v>
      </c>
      <c r="C4974" s="2">
        <v>0</v>
      </c>
      <c r="D4974" s="2">
        <v>0</v>
      </c>
      <c r="E4974" s="2">
        <v>0</v>
      </c>
      <c r="F4974" s="2">
        <v>0</v>
      </c>
      <c r="G4974" s="2">
        <v>0</v>
      </c>
    </row>
    <row r="4975" spans="1:7" s="65" customFormat="1" x14ac:dyDescent="0.25">
      <c r="A4975" s="65">
        <v>497.19999999996799</v>
      </c>
      <c r="B4975" s="2">
        <v>0</v>
      </c>
      <c r="C4975" s="2">
        <v>0</v>
      </c>
      <c r="D4975" s="2">
        <v>0</v>
      </c>
      <c r="E4975" s="2">
        <v>0</v>
      </c>
      <c r="F4975" s="2">
        <v>0</v>
      </c>
      <c r="G4975" s="2">
        <v>0</v>
      </c>
    </row>
    <row r="4976" spans="1:7" s="65" customFormat="1" x14ac:dyDescent="0.25">
      <c r="A4976" s="65">
        <v>497.29999999996801</v>
      </c>
      <c r="B4976" s="2">
        <v>0</v>
      </c>
      <c r="C4976" s="2">
        <v>0</v>
      </c>
      <c r="D4976" s="2">
        <v>0</v>
      </c>
      <c r="E4976" s="2">
        <v>0</v>
      </c>
      <c r="F4976" s="2">
        <v>0</v>
      </c>
      <c r="G4976" s="2">
        <v>0</v>
      </c>
    </row>
    <row r="4977" spans="1:7" s="65" customFormat="1" x14ac:dyDescent="0.25">
      <c r="A4977" s="65">
        <v>497.39999999996797</v>
      </c>
      <c r="B4977" s="2">
        <v>0</v>
      </c>
      <c r="C4977" s="2">
        <v>0</v>
      </c>
      <c r="D4977" s="2">
        <v>0</v>
      </c>
      <c r="E4977" s="2">
        <v>0</v>
      </c>
      <c r="F4977" s="2">
        <v>0</v>
      </c>
      <c r="G4977" s="2">
        <v>0</v>
      </c>
    </row>
    <row r="4978" spans="1:7" s="65" customFormat="1" x14ac:dyDescent="0.25">
      <c r="A4978" s="65">
        <v>497.499999999968</v>
      </c>
      <c r="B4978" s="2">
        <v>0</v>
      </c>
      <c r="C4978" s="2">
        <v>0</v>
      </c>
      <c r="D4978" s="2">
        <v>0</v>
      </c>
      <c r="E4978" s="2">
        <v>0</v>
      </c>
      <c r="F4978" s="2">
        <v>0</v>
      </c>
      <c r="G4978" s="2">
        <v>0</v>
      </c>
    </row>
    <row r="4979" spans="1:7" s="65" customFormat="1" x14ac:dyDescent="0.25">
      <c r="A4979" s="65">
        <v>497.59999999996802</v>
      </c>
      <c r="B4979" s="2">
        <v>0</v>
      </c>
      <c r="C4979" s="2">
        <v>0</v>
      </c>
      <c r="D4979" s="2">
        <v>0</v>
      </c>
      <c r="E4979" s="2">
        <v>0</v>
      </c>
      <c r="F4979" s="2">
        <v>0</v>
      </c>
      <c r="G4979" s="2">
        <v>0</v>
      </c>
    </row>
    <row r="4980" spans="1:7" s="65" customFormat="1" x14ac:dyDescent="0.25">
      <c r="A4980" s="65">
        <v>497.69999999996799</v>
      </c>
      <c r="B4980" s="2">
        <v>0</v>
      </c>
      <c r="C4980" s="2">
        <v>0</v>
      </c>
      <c r="D4980" s="2">
        <v>0</v>
      </c>
      <c r="E4980" s="2">
        <v>0</v>
      </c>
      <c r="F4980" s="2">
        <v>0</v>
      </c>
      <c r="G4980" s="2">
        <v>0</v>
      </c>
    </row>
    <row r="4981" spans="1:7" s="65" customFormat="1" x14ac:dyDescent="0.25">
      <c r="A4981" s="65">
        <v>497.79999999996801</v>
      </c>
      <c r="B4981" s="2">
        <v>0</v>
      </c>
      <c r="C4981" s="2">
        <v>0</v>
      </c>
      <c r="D4981" s="2">
        <v>0</v>
      </c>
      <c r="E4981" s="2">
        <v>0</v>
      </c>
      <c r="F4981" s="2">
        <v>0</v>
      </c>
      <c r="G4981" s="2">
        <v>0</v>
      </c>
    </row>
    <row r="4982" spans="1:7" s="65" customFormat="1" x14ac:dyDescent="0.25">
      <c r="A4982" s="65">
        <v>497.89999999996797</v>
      </c>
      <c r="B4982" s="2">
        <v>0</v>
      </c>
      <c r="C4982" s="2">
        <v>0</v>
      </c>
      <c r="D4982" s="2">
        <v>0</v>
      </c>
      <c r="E4982" s="2">
        <v>0</v>
      </c>
      <c r="F4982" s="2">
        <v>0</v>
      </c>
      <c r="G4982" s="2">
        <v>0</v>
      </c>
    </row>
    <row r="4983" spans="1:7" s="65" customFormat="1" x14ac:dyDescent="0.25">
      <c r="A4983" s="65">
        <v>497.999999999968</v>
      </c>
      <c r="B4983" s="2">
        <v>0</v>
      </c>
      <c r="C4983" s="2">
        <v>0</v>
      </c>
      <c r="D4983" s="2">
        <v>0</v>
      </c>
      <c r="E4983" s="2">
        <v>0</v>
      </c>
      <c r="F4983" s="2">
        <v>0</v>
      </c>
      <c r="G4983" s="2">
        <v>0</v>
      </c>
    </row>
    <row r="4984" spans="1:7" s="65" customFormat="1" x14ac:dyDescent="0.25">
      <c r="A4984" s="65">
        <v>498.09999999996802</v>
      </c>
      <c r="B4984" s="2">
        <v>0</v>
      </c>
      <c r="C4984" s="2">
        <v>0</v>
      </c>
      <c r="D4984" s="2">
        <v>0</v>
      </c>
      <c r="E4984" s="2">
        <v>0</v>
      </c>
      <c r="F4984" s="2">
        <v>0</v>
      </c>
      <c r="G4984" s="2">
        <v>0</v>
      </c>
    </row>
    <row r="4985" spans="1:7" s="65" customFormat="1" x14ac:dyDescent="0.25">
      <c r="A4985" s="65">
        <v>498.19999999996799</v>
      </c>
      <c r="B4985" s="2">
        <v>0</v>
      </c>
      <c r="C4985" s="2">
        <v>0</v>
      </c>
      <c r="D4985" s="2">
        <v>0</v>
      </c>
      <c r="E4985" s="2">
        <v>0</v>
      </c>
      <c r="F4985" s="2">
        <v>0</v>
      </c>
      <c r="G4985" s="2">
        <v>0</v>
      </c>
    </row>
    <row r="4986" spans="1:7" s="65" customFormat="1" x14ac:dyDescent="0.25">
      <c r="A4986" s="65">
        <v>498.29999999996699</v>
      </c>
      <c r="B4986" s="2">
        <v>0</v>
      </c>
      <c r="C4986" s="2">
        <v>0</v>
      </c>
      <c r="D4986" s="2">
        <v>0</v>
      </c>
      <c r="E4986" s="2">
        <v>0</v>
      </c>
      <c r="F4986" s="2">
        <v>0</v>
      </c>
      <c r="G4986" s="2">
        <v>0</v>
      </c>
    </row>
    <row r="4987" spans="1:7" s="65" customFormat="1" x14ac:dyDescent="0.25">
      <c r="A4987" s="65">
        <v>498.39999999996701</v>
      </c>
      <c r="B4987" s="2">
        <v>0</v>
      </c>
      <c r="C4987" s="2">
        <v>0</v>
      </c>
      <c r="D4987" s="2">
        <v>0</v>
      </c>
      <c r="E4987" s="2">
        <v>0</v>
      </c>
      <c r="F4987" s="2">
        <v>0</v>
      </c>
      <c r="G4987" s="2">
        <v>0</v>
      </c>
    </row>
    <row r="4988" spans="1:7" s="65" customFormat="1" x14ac:dyDescent="0.25">
      <c r="A4988" s="65">
        <v>498.49999999996697</v>
      </c>
      <c r="B4988" s="2">
        <v>0</v>
      </c>
      <c r="C4988" s="2">
        <v>0</v>
      </c>
      <c r="D4988" s="2">
        <v>0</v>
      </c>
      <c r="E4988" s="2">
        <v>0</v>
      </c>
      <c r="F4988" s="2">
        <v>0</v>
      </c>
      <c r="G4988" s="2">
        <v>0</v>
      </c>
    </row>
    <row r="4989" spans="1:7" s="65" customFormat="1" x14ac:dyDescent="0.25">
      <c r="A4989" s="65">
        <v>498.599999999967</v>
      </c>
      <c r="B4989" s="2">
        <v>0</v>
      </c>
      <c r="C4989" s="2">
        <v>0</v>
      </c>
      <c r="D4989" s="2">
        <v>0</v>
      </c>
      <c r="E4989" s="2">
        <v>0</v>
      </c>
      <c r="F4989" s="2">
        <v>0</v>
      </c>
      <c r="G4989" s="2">
        <v>0</v>
      </c>
    </row>
    <row r="4990" spans="1:7" s="65" customFormat="1" x14ac:dyDescent="0.25">
      <c r="A4990" s="65">
        <v>498.69999999996702</v>
      </c>
      <c r="B4990" s="2">
        <v>0</v>
      </c>
      <c r="C4990" s="2">
        <v>0</v>
      </c>
      <c r="D4990" s="2">
        <v>0</v>
      </c>
      <c r="E4990" s="2">
        <v>0</v>
      </c>
      <c r="F4990" s="2">
        <v>0</v>
      </c>
      <c r="G4990" s="2">
        <v>0</v>
      </c>
    </row>
    <row r="4991" spans="1:7" s="65" customFormat="1" x14ac:dyDescent="0.25">
      <c r="A4991" s="65">
        <v>498.79999999996699</v>
      </c>
      <c r="B4991" s="2">
        <v>0</v>
      </c>
      <c r="C4991" s="2">
        <v>0</v>
      </c>
      <c r="D4991" s="2">
        <v>0</v>
      </c>
      <c r="E4991" s="2">
        <v>0</v>
      </c>
      <c r="F4991" s="2">
        <v>0</v>
      </c>
      <c r="G4991" s="2">
        <v>0</v>
      </c>
    </row>
    <row r="4992" spans="1:7" s="65" customFormat="1" x14ac:dyDescent="0.25">
      <c r="A4992" s="65">
        <v>498.89999999996701</v>
      </c>
      <c r="B4992" s="2">
        <v>0</v>
      </c>
      <c r="C4992" s="2">
        <v>0</v>
      </c>
      <c r="D4992" s="2">
        <v>0</v>
      </c>
      <c r="E4992" s="2">
        <v>0</v>
      </c>
      <c r="F4992" s="2">
        <v>0</v>
      </c>
      <c r="G4992" s="2">
        <v>0</v>
      </c>
    </row>
    <row r="4993" spans="1:7" s="65" customFormat="1" x14ac:dyDescent="0.25">
      <c r="A4993" s="65">
        <v>498.99999999996697</v>
      </c>
      <c r="B4993" s="2">
        <v>0</v>
      </c>
      <c r="C4993" s="2">
        <v>0</v>
      </c>
      <c r="D4993" s="2">
        <v>0</v>
      </c>
      <c r="E4993" s="2">
        <v>0</v>
      </c>
      <c r="F4993" s="2">
        <v>0</v>
      </c>
      <c r="G4993" s="2">
        <v>0</v>
      </c>
    </row>
    <row r="4994" spans="1:7" s="65" customFormat="1" x14ac:dyDescent="0.25">
      <c r="A4994" s="65">
        <v>499.099999999967</v>
      </c>
      <c r="B4994" s="2">
        <v>0</v>
      </c>
      <c r="C4994" s="2">
        <v>0</v>
      </c>
      <c r="D4994" s="2">
        <v>0</v>
      </c>
      <c r="E4994" s="2">
        <v>0</v>
      </c>
      <c r="F4994" s="2">
        <v>0</v>
      </c>
      <c r="G4994" s="2">
        <v>0</v>
      </c>
    </row>
    <row r="4995" spans="1:7" s="65" customFormat="1" x14ac:dyDescent="0.25">
      <c r="A4995" s="65">
        <v>499.19999999996702</v>
      </c>
      <c r="B4995" s="2">
        <v>0</v>
      </c>
      <c r="C4995" s="2">
        <v>0</v>
      </c>
      <c r="D4995" s="2">
        <v>0</v>
      </c>
      <c r="E4995" s="2">
        <v>0</v>
      </c>
      <c r="F4995" s="2">
        <v>0</v>
      </c>
      <c r="G4995" s="2">
        <v>0</v>
      </c>
    </row>
    <row r="4996" spans="1:7" s="65" customFormat="1" x14ac:dyDescent="0.25">
      <c r="A4996" s="65">
        <v>499.29999999996699</v>
      </c>
      <c r="B4996" s="2">
        <v>0</v>
      </c>
      <c r="C4996" s="2">
        <v>0</v>
      </c>
      <c r="D4996" s="2">
        <v>0</v>
      </c>
      <c r="E4996" s="2">
        <v>0</v>
      </c>
      <c r="F4996" s="2">
        <v>0</v>
      </c>
      <c r="G4996" s="2">
        <v>0</v>
      </c>
    </row>
    <row r="4997" spans="1:7" s="65" customFormat="1" x14ac:dyDescent="0.25">
      <c r="A4997" s="65">
        <v>499.39999999996701</v>
      </c>
      <c r="B4997" s="2">
        <v>0</v>
      </c>
      <c r="C4997" s="2">
        <v>0</v>
      </c>
      <c r="D4997" s="2">
        <v>0</v>
      </c>
      <c r="E4997" s="2">
        <v>0</v>
      </c>
      <c r="F4997" s="2">
        <v>0</v>
      </c>
      <c r="G4997" s="2">
        <v>0</v>
      </c>
    </row>
    <row r="4998" spans="1:7" s="65" customFormat="1" x14ac:dyDescent="0.25">
      <c r="A4998" s="65">
        <v>499.49999999996697</v>
      </c>
      <c r="B4998" s="2">
        <v>0</v>
      </c>
      <c r="C4998" s="2">
        <v>0</v>
      </c>
      <c r="D4998" s="2">
        <v>0</v>
      </c>
      <c r="E4998" s="2">
        <v>0</v>
      </c>
      <c r="F4998" s="2">
        <v>0</v>
      </c>
      <c r="G4998" s="2">
        <v>0</v>
      </c>
    </row>
    <row r="4999" spans="1:7" s="65" customFormat="1" x14ac:dyDescent="0.25">
      <c r="A4999" s="65">
        <v>499.599999999967</v>
      </c>
      <c r="B4999" s="2">
        <v>0</v>
      </c>
      <c r="C4999" s="2">
        <v>0</v>
      </c>
      <c r="D4999" s="2">
        <v>0</v>
      </c>
      <c r="E4999" s="2">
        <v>0</v>
      </c>
      <c r="F4999" s="2">
        <v>0</v>
      </c>
      <c r="G4999" s="2">
        <v>0</v>
      </c>
    </row>
    <row r="5000" spans="1:7" s="65" customFormat="1" x14ac:dyDescent="0.25">
      <c r="A5000" s="65">
        <v>499.69999999996702</v>
      </c>
      <c r="B5000" s="2">
        <v>0</v>
      </c>
      <c r="C5000" s="2">
        <v>0</v>
      </c>
      <c r="D5000" s="2">
        <v>0</v>
      </c>
      <c r="E5000" s="2">
        <v>0</v>
      </c>
      <c r="F5000" s="2">
        <v>0</v>
      </c>
      <c r="G5000" s="2">
        <v>0</v>
      </c>
    </row>
    <row r="5001" spans="1:7" s="65" customFormat="1" x14ac:dyDescent="0.25">
      <c r="A5001" s="65">
        <v>499.79999999996699</v>
      </c>
      <c r="B5001" s="2">
        <v>0</v>
      </c>
      <c r="C5001" s="2">
        <v>0</v>
      </c>
      <c r="D5001" s="2">
        <v>0</v>
      </c>
      <c r="E5001" s="2">
        <v>0</v>
      </c>
      <c r="F5001" s="2">
        <v>0</v>
      </c>
      <c r="G5001" s="2">
        <v>0</v>
      </c>
    </row>
    <row r="5002" spans="1:7" s="65" customFormat="1" x14ac:dyDescent="0.25">
      <c r="A5002" s="65">
        <v>499.89999999996701</v>
      </c>
      <c r="B5002" s="2">
        <v>0</v>
      </c>
      <c r="C5002" s="2">
        <v>0</v>
      </c>
      <c r="D5002" s="2">
        <v>0</v>
      </c>
      <c r="E5002" s="2">
        <v>0</v>
      </c>
      <c r="F5002" s="2">
        <v>0</v>
      </c>
      <c r="G5002" s="2">
        <v>0</v>
      </c>
    </row>
    <row r="5003" spans="1:7" s="65" customFormat="1" x14ac:dyDescent="0.25">
      <c r="A5003" s="65">
        <v>499.99999999996697</v>
      </c>
      <c r="B5003" s="2">
        <v>0</v>
      </c>
      <c r="C5003" s="2">
        <v>0</v>
      </c>
      <c r="D5003" s="2">
        <v>0</v>
      </c>
      <c r="E5003" s="2">
        <v>0</v>
      </c>
      <c r="F5003" s="2">
        <v>0</v>
      </c>
      <c r="G5003" s="2">
        <v>0</v>
      </c>
    </row>
    <row r="5004" spans="1:7" s="65" customFormat="1" x14ac:dyDescent="0.25">
      <c r="A5004" s="65">
        <v>500.099999999967</v>
      </c>
      <c r="B5004" s="2">
        <v>0</v>
      </c>
      <c r="C5004" s="2">
        <v>0</v>
      </c>
      <c r="D5004" s="2">
        <v>0</v>
      </c>
      <c r="E5004" s="2">
        <v>0</v>
      </c>
      <c r="F5004" s="2">
        <v>0</v>
      </c>
      <c r="G5004" s="2">
        <v>0</v>
      </c>
    </row>
    <row r="5005" spans="1:7" s="65" customFormat="1" x14ac:dyDescent="0.25">
      <c r="A5005" s="65">
        <v>500.19999999996702</v>
      </c>
      <c r="B5005" s="2">
        <v>0</v>
      </c>
      <c r="C5005" s="2">
        <v>0</v>
      </c>
      <c r="D5005" s="2">
        <v>0</v>
      </c>
      <c r="E5005" s="2">
        <v>0</v>
      </c>
      <c r="F5005" s="2">
        <v>0</v>
      </c>
      <c r="G5005" s="2">
        <v>0</v>
      </c>
    </row>
    <row r="5006" spans="1:7" s="65" customFormat="1" x14ac:dyDescent="0.25">
      <c r="A5006" s="65">
        <v>500.29999999996699</v>
      </c>
      <c r="B5006" s="2">
        <v>0</v>
      </c>
      <c r="C5006" s="2">
        <v>0</v>
      </c>
      <c r="D5006" s="2">
        <v>0</v>
      </c>
      <c r="E5006" s="2">
        <v>0</v>
      </c>
      <c r="F5006" s="2">
        <v>0</v>
      </c>
      <c r="G5006" s="2">
        <v>0</v>
      </c>
    </row>
    <row r="5007" spans="1:7" s="65" customFormat="1" x14ac:dyDescent="0.25">
      <c r="A5007" s="65">
        <v>500.39999999996701</v>
      </c>
      <c r="B5007" s="2">
        <v>0</v>
      </c>
      <c r="C5007" s="2">
        <v>0</v>
      </c>
      <c r="D5007" s="2">
        <v>0</v>
      </c>
      <c r="E5007" s="2">
        <v>0</v>
      </c>
      <c r="F5007" s="2">
        <v>0</v>
      </c>
      <c r="G5007" s="2">
        <v>0</v>
      </c>
    </row>
    <row r="5008" spans="1:7" s="65" customFormat="1" x14ac:dyDescent="0.25">
      <c r="A5008" s="65">
        <v>500.49999999996697</v>
      </c>
      <c r="B5008" s="2">
        <v>0</v>
      </c>
      <c r="C5008" s="2">
        <v>0</v>
      </c>
      <c r="D5008" s="2">
        <v>0</v>
      </c>
      <c r="E5008" s="2">
        <v>0</v>
      </c>
      <c r="F5008" s="2">
        <v>0</v>
      </c>
      <c r="G5008" s="2">
        <v>0</v>
      </c>
    </row>
    <row r="5009" spans="1:7" s="65" customFormat="1" x14ac:dyDescent="0.25">
      <c r="A5009" s="65">
        <v>500.599999999967</v>
      </c>
      <c r="B5009" s="2">
        <v>0</v>
      </c>
      <c r="C5009" s="2">
        <v>0</v>
      </c>
      <c r="D5009" s="2">
        <v>0</v>
      </c>
      <c r="E5009" s="2">
        <v>0</v>
      </c>
      <c r="F5009" s="2">
        <v>0</v>
      </c>
      <c r="G5009" s="2">
        <v>0</v>
      </c>
    </row>
    <row r="5010" spans="1:7" s="65" customFormat="1" x14ac:dyDescent="0.25">
      <c r="A5010" s="65">
        <v>500.69999999996702</v>
      </c>
      <c r="B5010" s="2">
        <v>0</v>
      </c>
      <c r="C5010" s="2">
        <v>0</v>
      </c>
      <c r="D5010" s="2">
        <v>0</v>
      </c>
      <c r="E5010" s="2">
        <v>0</v>
      </c>
      <c r="F5010" s="2">
        <v>0</v>
      </c>
      <c r="G5010" s="2">
        <v>0</v>
      </c>
    </row>
    <row r="5011" spans="1:7" s="65" customFormat="1" x14ac:dyDescent="0.25">
      <c r="A5011" s="65">
        <v>500.79999999996699</v>
      </c>
      <c r="B5011" s="2">
        <v>0</v>
      </c>
      <c r="C5011" s="2">
        <v>0</v>
      </c>
      <c r="D5011" s="2">
        <v>0</v>
      </c>
      <c r="E5011" s="2">
        <v>0</v>
      </c>
      <c r="F5011" s="2">
        <v>0</v>
      </c>
      <c r="G5011" s="2">
        <v>0</v>
      </c>
    </row>
    <row r="5012" spans="1:7" s="65" customFormat="1" x14ac:dyDescent="0.25">
      <c r="A5012" s="65">
        <v>500.89999999996701</v>
      </c>
      <c r="B5012" s="2">
        <v>0</v>
      </c>
      <c r="C5012" s="2">
        <v>0</v>
      </c>
      <c r="D5012" s="2">
        <v>0</v>
      </c>
      <c r="E5012" s="2">
        <v>0</v>
      </c>
      <c r="F5012" s="2">
        <v>0</v>
      </c>
      <c r="G5012" s="2">
        <v>0</v>
      </c>
    </row>
    <row r="5013" spans="1:7" s="65" customFormat="1" x14ac:dyDescent="0.25">
      <c r="A5013" s="65">
        <v>500.99999999996697</v>
      </c>
      <c r="B5013" s="2">
        <v>0</v>
      </c>
      <c r="C5013" s="2">
        <v>0</v>
      </c>
      <c r="D5013" s="2">
        <v>0</v>
      </c>
      <c r="E5013" s="2">
        <v>0</v>
      </c>
      <c r="F5013" s="2">
        <v>0</v>
      </c>
      <c r="G5013" s="2">
        <v>0</v>
      </c>
    </row>
    <row r="5014" spans="1:7" s="65" customFormat="1" x14ac:dyDescent="0.25">
      <c r="A5014" s="65">
        <v>501.099999999967</v>
      </c>
      <c r="B5014" s="2">
        <v>0</v>
      </c>
      <c r="C5014" s="2">
        <v>0</v>
      </c>
      <c r="D5014" s="2">
        <v>0</v>
      </c>
      <c r="E5014" s="2">
        <v>0</v>
      </c>
      <c r="F5014" s="2">
        <v>0</v>
      </c>
      <c r="G5014" s="2">
        <v>0</v>
      </c>
    </row>
    <row r="5015" spans="1:7" s="65" customFormat="1" x14ac:dyDescent="0.25">
      <c r="A5015" s="65">
        <v>501.199999999966</v>
      </c>
      <c r="B5015" s="2">
        <v>0</v>
      </c>
      <c r="C5015" s="2">
        <v>0</v>
      </c>
      <c r="D5015" s="2">
        <v>0</v>
      </c>
      <c r="E5015" s="2">
        <v>0</v>
      </c>
      <c r="F5015" s="2">
        <v>0</v>
      </c>
      <c r="G5015" s="2">
        <v>0</v>
      </c>
    </row>
    <row r="5016" spans="1:7" s="65" customFormat="1" x14ac:dyDescent="0.25">
      <c r="A5016" s="65">
        <v>501.29999999996602</v>
      </c>
      <c r="B5016" s="2">
        <v>0</v>
      </c>
      <c r="C5016" s="2">
        <v>0</v>
      </c>
      <c r="D5016" s="2">
        <v>0</v>
      </c>
      <c r="E5016" s="2">
        <v>0</v>
      </c>
      <c r="F5016" s="2">
        <v>0</v>
      </c>
      <c r="G5016" s="2">
        <v>0</v>
      </c>
    </row>
    <row r="5017" spans="1:7" s="65" customFormat="1" x14ac:dyDescent="0.25">
      <c r="A5017" s="65">
        <v>501.39999999996598</v>
      </c>
      <c r="B5017" s="2">
        <v>0</v>
      </c>
      <c r="C5017" s="2">
        <v>0</v>
      </c>
      <c r="D5017" s="2">
        <v>0</v>
      </c>
      <c r="E5017" s="2">
        <v>0</v>
      </c>
      <c r="F5017" s="2">
        <v>0</v>
      </c>
      <c r="G5017" s="2">
        <v>0</v>
      </c>
    </row>
    <row r="5018" spans="1:7" s="65" customFormat="1" x14ac:dyDescent="0.25">
      <c r="A5018" s="65">
        <v>501.49999999996601</v>
      </c>
      <c r="B5018" s="2">
        <v>0</v>
      </c>
      <c r="C5018" s="2">
        <v>0</v>
      </c>
      <c r="D5018" s="2">
        <v>0</v>
      </c>
      <c r="E5018" s="2">
        <v>0</v>
      </c>
      <c r="F5018" s="2">
        <v>0</v>
      </c>
      <c r="G5018" s="2">
        <v>0</v>
      </c>
    </row>
    <row r="5019" spans="1:7" s="65" customFormat="1" x14ac:dyDescent="0.25">
      <c r="A5019" s="65">
        <v>501.59999999996597</v>
      </c>
      <c r="B5019" s="2">
        <v>0</v>
      </c>
      <c r="C5019" s="2">
        <v>0</v>
      </c>
      <c r="D5019" s="2">
        <v>0</v>
      </c>
      <c r="E5019" s="2">
        <v>0</v>
      </c>
      <c r="F5019" s="2">
        <v>0</v>
      </c>
      <c r="G5019" s="2">
        <v>0</v>
      </c>
    </row>
    <row r="5020" spans="1:7" s="65" customFormat="1" x14ac:dyDescent="0.25">
      <c r="A5020" s="65">
        <v>501.699999999966</v>
      </c>
      <c r="B5020" s="2">
        <v>0</v>
      </c>
      <c r="C5020" s="2">
        <v>0</v>
      </c>
      <c r="D5020" s="2">
        <v>0</v>
      </c>
      <c r="E5020" s="2">
        <v>0</v>
      </c>
      <c r="F5020" s="2">
        <v>0</v>
      </c>
      <c r="G5020" s="2">
        <v>0</v>
      </c>
    </row>
    <row r="5021" spans="1:7" s="65" customFormat="1" x14ac:dyDescent="0.25">
      <c r="A5021" s="65">
        <v>501.79999999996602</v>
      </c>
      <c r="B5021" s="2">
        <v>0</v>
      </c>
      <c r="C5021" s="2">
        <v>0</v>
      </c>
      <c r="D5021" s="2">
        <v>0</v>
      </c>
      <c r="E5021" s="2">
        <v>0</v>
      </c>
      <c r="F5021" s="2">
        <v>0</v>
      </c>
      <c r="G5021" s="2">
        <v>0</v>
      </c>
    </row>
    <row r="5022" spans="1:7" s="65" customFormat="1" x14ac:dyDescent="0.25">
      <c r="A5022" s="65">
        <v>501.89999999996598</v>
      </c>
      <c r="B5022" s="2">
        <v>0</v>
      </c>
      <c r="C5022" s="2">
        <v>0</v>
      </c>
      <c r="D5022" s="2">
        <v>0</v>
      </c>
      <c r="E5022" s="2">
        <v>0</v>
      </c>
      <c r="F5022" s="2">
        <v>0</v>
      </c>
      <c r="G5022" s="2">
        <v>0</v>
      </c>
    </row>
    <row r="5023" spans="1:7" s="65" customFormat="1" x14ac:dyDescent="0.25">
      <c r="A5023" s="65">
        <v>501.99999999996601</v>
      </c>
      <c r="B5023" s="2">
        <v>0</v>
      </c>
      <c r="C5023" s="2">
        <v>0</v>
      </c>
      <c r="D5023" s="2">
        <v>0</v>
      </c>
      <c r="E5023" s="2">
        <v>0</v>
      </c>
      <c r="F5023" s="2">
        <v>0</v>
      </c>
      <c r="G5023" s="2">
        <v>0</v>
      </c>
    </row>
    <row r="5024" spans="1:7" s="65" customFormat="1" x14ac:dyDescent="0.25">
      <c r="A5024" s="65">
        <v>502.09999999996597</v>
      </c>
      <c r="B5024" s="2">
        <v>0</v>
      </c>
      <c r="C5024" s="2">
        <v>0</v>
      </c>
      <c r="D5024" s="2">
        <v>0</v>
      </c>
      <c r="E5024" s="2">
        <v>0</v>
      </c>
      <c r="F5024" s="2">
        <v>0</v>
      </c>
      <c r="G5024" s="2">
        <v>0</v>
      </c>
    </row>
    <row r="5025" spans="1:7" s="65" customFormat="1" x14ac:dyDescent="0.25">
      <c r="A5025" s="65">
        <v>502.199999999966</v>
      </c>
      <c r="B5025" s="2">
        <v>0</v>
      </c>
      <c r="C5025" s="2">
        <v>0</v>
      </c>
      <c r="D5025" s="2">
        <v>0</v>
      </c>
      <c r="E5025" s="2">
        <v>0</v>
      </c>
      <c r="F5025" s="2">
        <v>0</v>
      </c>
      <c r="G5025" s="2">
        <v>0</v>
      </c>
    </row>
    <row r="5026" spans="1:7" s="65" customFormat="1" x14ac:dyDescent="0.25">
      <c r="A5026" s="65">
        <v>502.29999999996602</v>
      </c>
      <c r="B5026" s="2">
        <v>0</v>
      </c>
      <c r="C5026" s="2">
        <v>0</v>
      </c>
      <c r="D5026" s="2">
        <v>0</v>
      </c>
      <c r="E5026" s="2">
        <v>0</v>
      </c>
      <c r="F5026" s="2">
        <v>0</v>
      </c>
      <c r="G5026" s="2">
        <v>0</v>
      </c>
    </row>
    <row r="5027" spans="1:7" s="65" customFormat="1" x14ac:dyDescent="0.25">
      <c r="A5027" s="65">
        <v>502.39999999996598</v>
      </c>
      <c r="B5027" s="2">
        <v>0</v>
      </c>
      <c r="C5027" s="2">
        <v>0</v>
      </c>
      <c r="D5027" s="2">
        <v>0</v>
      </c>
      <c r="E5027" s="2">
        <v>0</v>
      </c>
      <c r="F5027" s="2">
        <v>0</v>
      </c>
      <c r="G5027" s="2">
        <v>0</v>
      </c>
    </row>
    <row r="5028" spans="1:7" s="65" customFormat="1" x14ac:dyDescent="0.25">
      <c r="A5028" s="65">
        <v>502.49999999996601</v>
      </c>
      <c r="B5028" s="2">
        <v>0</v>
      </c>
      <c r="C5028" s="2">
        <v>0</v>
      </c>
      <c r="D5028" s="2">
        <v>0</v>
      </c>
      <c r="E5028" s="2">
        <v>0</v>
      </c>
      <c r="F5028" s="2">
        <v>0</v>
      </c>
      <c r="G5028" s="2">
        <v>0</v>
      </c>
    </row>
    <row r="5029" spans="1:7" s="65" customFormat="1" x14ac:dyDescent="0.25">
      <c r="A5029" s="65">
        <v>502.59999999996597</v>
      </c>
      <c r="B5029" s="2">
        <v>0</v>
      </c>
      <c r="C5029" s="2">
        <v>0</v>
      </c>
      <c r="D5029" s="2">
        <v>0</v>
      </c>
      <c r="E5029" s="2">
        <v>0</v>
      </c>
      <c r="F5029" s="2">
        <v>0</v>
      </c>
      <c r="G5029" s="2">
        <v>0</v>
      </c>
    </row>
    <row r="5030" spans="1:7" s="65" customFormat="1" x14ac:dyDescent="0.25">
      <c r="A5030" s="65">
        <v>502.699999999966</v>
      </c>
      <c r="B5030" s="2">
        <v>0</v>
      </c>
      <c r="C5030" s="2">
        <v>0</v>
      </c>
      <c r="D5030" s="2">
        <v>0</v>
      </c>
      <c r="E5030" s="2">
        <v>0</v>
      </c>
      <c r="F5030" s="2">
        <v>0</v>
      </c>
      <c r="G5030" s="2">
        <v>0</v>
      </c>
    </row>
    <row r="5031" spans="1:7" s="65" customFormat="1" x14ac:dyDescent="0.25">
      <c r="A5031" s="65">
        <v>502.79999999996602</v>
      </c>
      <c r="B5031" s="2">
        <v>0</v>
      </c>
      <c r="C5031" s="2">
        <v>0</v>
      </c>
      <c r="D5031" s="2">
        <v>0</v>
      </c>
      <c r="E5031" s="2">
        <v>0</v>
      </c>
      <c r="F5031" s="2">
        <v>0</v>
      </c>
      <c r="G5031" s="2">
        <v>0</v>
      </c>
    </row>
    <row r="5032" spans="1:7" s="65" customFormat="1" x14ac:dyDescent="0.25">
      <c r="A5032" s="65">
        <v>502.89999999996598</v>
      </c>
      <c r="B5032" s="2">
        <v>0</v>
      </c>
      <c r="C5032" s="2">
        <v>0</v>
      </c>
      <c r="D5032" s="2">
        <v>0</v>
      </c>
      <c r="E5032" s="2">
        <v>0</v>
      </c>
      <c r="F5032" s="2">
        <v>0</v>
      </c>
      <c r="G5032" s="2">
        <v>0</v>
      </c>
    </row>
    <row r="5033" spans="1:7" s="65" customFormat="1" x14ac:dyDescent="0.25">
      <c r="A5033" s="65">
        <v>502.99999999996601</v>
      </c>
      <c r="B5033" s="2">
        <v>0</v>
      </c>
      <c r="C5033" s="2">
        <v>0</v>
      </c>
      <c r="D5033" s="2">
        <v>0</v>
      </c>
      <c r="E5033" s="2">
        <v>0</v>
      </c>
      <c r="F5033" s="2">
        <v>0</v>
      </c>
      <c r="G5033" s="2">
        <v>0</v>
      </c>
    </row>
    <row r="5034" spans="1:7" s="65" customFormat="1" x14ac:dyDescent="0.25">
      <c r="A5034" s="65">
        <v>503.09999999996597</v>
      </c>
      <c r="B5034" s="2">
        <v>0</v>
      </c>
      <c r="C5034" s="2">
        <v>0</v>
      </c>
      <c r="D5034" s="2">
        <v>0</v>
      </c>
      <c r="E5034" s="2">
        <v>0</v>
      </c>
      <c r="F5034" s="2">
        <v>0</v>
      </c>
      <c r="G5034" s="2">
        <v>0</v>
      </c>
    </row>
    <row r="5035" spans="1:7" s="65" customFormat="1" x14ac:dyDescent="0.25">
      <c r="A5035" s="65">
        <v>503.199999999966</v>
      </c>
      <c r="B5035" s="2">
        <v>0</v>
      </c>
      <c r="C5035" s="2">
        <v>0</v>
      </c>
      <c r="D5035" s="2">
        <v>0</v>
      </c>
      <c r="E5035" s="2">
        <v>0</v>
      </c>
      <c r="F5035" s="2">
        <v>0</v>
      </c>
      <c r="G5035" s="2">
        <v>0</v>
      </c>
    </row>
    <row r="5036" spans="1:7" s="65" customFormat="1" x14ac:dyDescent="0.25">
      <c r="A5036" s="65">
        <v>503.29999999996602</v>
      </c>
      <c r="B5036" s="2">
        <v>0</v>
      </c>
      <c r="C5036" s="2">
        <v>0</v>
      </c>
      <c r="D5036" s="2">
        <v>0</v>
      </c>
      <c r="E5036" s="2">
        <v>0</v>
      </c>
      <c r="F5036" s="2">
        <v>0</v>
      </c>
      <c r="G5036" s="2">
        <v>0</v>
      </c>
    </row>
    <row r="5037" spans="1:7" s="65" customFormat="1" x14ac:dyDescent="0.25">
      <c r="A5037" s="65">
        <v>503.39999999996598</v>
      </c>
      <c r="B5037" s="2">
        <v>0</v>
      </c>
      <c r="C5037" s="2">
        <v>0</v>
      </c>
      <c r="D5037" s="2">
        <v>0</v>
      </c>
      <c r="E5037" s="2">
        <v>0</v>
      </c>
      <c r="F5037" s="2">
        <v>0</v>
      </c>
      <c r="G5037" s="2">
        <v>0</v>
      </c>
    </row>
    <row r="5038" spans="1:7" s="65" customFormat="1" x14ac:dyDescent="0.25">
      <c r="A5038" s="65">
        <v>503.49999999996601</v>
      </c>
      <c r="B5038" s="2">
        <v>0</v>
      </c>
      <c r="C5038" s="2">
        <v>0</v>
      </c>
      <c r="D5038" s="2">
        <v>0</v>
      </c>
      <c r="E5038" s="2">
        <v>0</v>
      </c>
      <c r="F5038" s="2">
        <v>0</v>
      </c>
      <c r="G5038" s="2">
        <v>0</v>
      </c>
    </row>
    <row r="5039" spans="1:7" s="65" customFormat="1" x14ac:dyDescent="0.25">
      <c r="A5039" s="65">
        <v>503.59999999996597</v>
      </c>
      <c r="B5039" s="2">
        <v>0</v>
      </c>
      <c r="C5039" s="2">
        <v>0</v>
      </c>
      <c r="D5039" s="2">
        <v>0</v>
      </c>
      <c r="E5039" s="2">
        <v>0</v>
      </c>
      <c r="F5039" s="2">
        <v>0</v>
      </c>
      <c r="G5039" s="2">
        <v>0</v>
      </c>
    </row>
    <row r="5040" spans="1:7" s="65" customFormat="1" x14ac:dyDescent="0.25">
      <c r="A5040" s="65">
        <v>503.699999999966</v>
      </c>
      <c r="B5040" s="2">
        <v>0</v>
      </c>
      <c r="C5040" s="2">
        <v>0</v>
      </c>
      <c r="D5040" s="2">
        <v>0</v>
      </c>
      <c r="E5040" s="2">
        <v>0</v>
      </c>
      <c r="F5040" s="2">
        <v>0</v>
      </c>
      <c r="G5040" s="2">
        <v>0</v>
      </c>
    </row>
    <row r="5041" spans="1:7" s="65" customFormat="1" x14ac:dyDescent="0.25">
      <c r="A5041" s="65">
        <v>503.79999999996602</v>
      </c>
      <c r="B5041" s="2">
        <v>0</v>
      </c>
      <c r="C5041" s="2">
        <v>0</v>
      </c>
      <c r="D5041" s="2">
        <v>0</v>
      </c>
      <c r="E5041" s="2">
        <v>0</v>
      </c>
      <c r="F5041" s="2">
        <v>0</v>
      </c>
      <c r="G5041" s="2">
        <v>0</v>
      </c>
    </row>
    <row r="5042" spans="1:7" s="65" customFormat="1" x14ac:dyDescent="0.25">
      <c r="A5042" s="65">
        <v>503.89999999996598</v>
      </c>
      <c r="B5042" s="2">
        <v>0</v>
      </c>
      <c r="C5042" s="2">
        <v>0</v>
      </c>
      <c r="D5042" s="2">
        <v>0</v>
      </c>
      <c r="E5042" s="2">
        <v>0</v>
      </c>
      <c r="F5042" s="2">
        <v>0</v>
      </c>
      <c r="G5042" s="2">
        <v>0</v>
      </c>
    </row>
    <row r="5043" spans="1:7" s="65" customFormat="1" x14ac:dyDescent="0.25">
      <c r="A5043" s="65">
        <v>503.99999999996601</v>
      </c>
      <c r="B5043" s="2">
        <v>0</v>
      </c>
      <c r="C5043" s="2">
        <v>0</v>
      </c>
      <c r="D5043" s="2">
        <v>0</v>
      </c>
      <c r="E5043" s="2">
        <v>0</v>
      </c>
      <c r="F5043" s="2">
        <v>0</v>
      </c>
      <c r="G5043" s="2">
        <v>0</v>
      </c>
    </row>
    <row r="5044" spans="1:7" s="65" customFormat="1" x14ac:dyDescent="0.25">
      <c r="A5044" s="65">
        <v>504.09999999996597</v>
      </c>
      <c r="B5044" s="2">
        <v>0</v>
      </c>
      <c r="C5044" s="2">
        <v>0</v>
      </c>
      <c r="D5044" s="2">
        <v>0</v>
      </c>
      <c r="E5044" s="2">
        <v>0</v>
      </c>
      <c r="F5044" s="2">
        <v>0</v>
      </c>
      <c r="G5044" s="2">
        <v>0</v>
      </c>
    </row>
    <row r="5045" spans="1:7" s="65" customFormat="1" x14ac:dyDescent="0.25">
      <c r="A5045" s="65">
        <v>504.19999999996497</v>
      </c>
      <c r="B5045" s="2">
        <v>0</v>
      </c>
      <c r="C5045" s="2">
        <v>0</v>
      </c>
      <c r="D5045" s="2">
        <v>0</v>
      </c>
      <c r="E5045" s="2">
        <v>0</v>
      </c>
      <c r="F5045" s="2">
        <v>0</v>
      </c>
      <c r="G5045" s="2">
        <v>0</v>
      </c>
    </row>
    <row r="5046" spans="1:7" s="65" customFormat="1" x14ac:dyDescent="0.25">
      <c r="A5046" s="65">
        <v>504.299999999965</v>
      </c>
      <c r="B5046" s="2">
        <v>0</v>
      </c>
      <c r="C5046" s="2">
        <v>0</v>
      </c>
      <c r="D5046" s="2">
        <v>0</v>
      </c>
      <c r="E5046" s="2">
        <v>0</v>
      </c>
      <c r="F5046" s="2">
        <v>0</v>
      </c>
      <c r="G5046" s="2">
        <v>0</v>
      </c>
    </row>
    <row r="5047" spans="1:7" s="65" customFormat="1" x14ac:dyDescent="0.25">
      <c r="A5047" s="65">
        <v>504.39999999996502</v>
      </c>
      <c r="B5047" s="2">
        <v>0</v>
      </c>
      <c r="C5047" s="2">
        <v>0</v>
      </c>
      <c r="D5047" s="2">
        <v>0</v>
      </c>
      <c r="E5047" s="2">
        <v>0</v>
      </c>
      <c r="F5047" s="2">
        <v>0</v>
      </c>
      <c r="G5047" s="2">
        <v>0</v>
      </c>
    </row>
    <row r="5048" spans="1:7" s="65" customFormat="1" x14ac:dyDescent="0.25">
      <c r="A5048" s="65">
        <v>504.49999999996498</v>
      </c>
      <c r="B5048" s="2">
        <v>0</v>
      </c>
      <c r="C5048" s="2">
        <v>0</v>
      </c>
      <c r="D5048" s="2">
        <v>0</v>
      </c>
      <c r="E5048" s="2">
        <v>0</v>
      </c>
      <c r="F5048" s="2">
        <v>0</v>
      </c>
      <c r="G5048" s="2">
        <v>0</v>
      </c>
    </row>
    <row r="5049" spans="1:7" s="65" customFormat="1" x14ac:dyDescent="0.25">
      <c r="A5049" s="65">
        <v>504.59999999996501</v>
      </c>
      <c r="B5049" s="2">
        <v>0</v>
      </c>
      <c r="C5049" s="2">
        <v>0</v>
      </c>
      <c r="D5049" s="2">
        <v>0</v>
      </c>
      <c r="E5049" s="2">
        <v>0</v>
      </c>
      <c r="F5049" s="2">
        <v>0</v>
      </c>
      <c r="G5049" s="2">
        <v>0</v>
      </c>
    </row>
    <row r="5050" spans="1:7" s="65" customFormat="1" x14ac:dyDescent="0.25">
      <c r="A5050" s="65">
        <v>504.69999999996497</v>
      </c>
      <c r="B5050" s="2">
        <v>0</v>
      </c>
      <c r="C5050" s="2">
        <v>0</v>
      </c>
      <c r="D5050" s="2">
        <v>0</v>
      </c>
      <c r="E5050" s="2">
        <v>0</v>
      </c>
      <c r="F5050" s="2">
        <v>0</v>
      </c>
      <c r="G5050" s="2">
        <v>0</v>
      </c>
    </row>
    <row r="5051" spans="1:7" s="65" customFormat="1" x14ac:dyDescent="0.25">
      <c r="A5051" s="65">
        <v>504.799999999965</v>
      </c>
      <c r="B5051" s="2">
        <v>0</v>
      </c>
      <c r="C5051" s="2">
        <v>0</v>
      </c>
      <c r="D5051" s="2">
        <v>0</v>
      </c>
      <c r="E5051" s="2">
        <v>0</v>
      </c>
      <c r="F5051" s="2">
        <v>0</v>
      </c>
      <c r="G5051" s="2">
        <v>0</v>
      </c>
    </row>
    <row r="5052" spans="1:7" s="65" customFormat="1" x14ac:dyDescent="0.25">
      <c r="A5052" s="65">
        <v>504.89999999996502</v>
      </c>
      <c r="B5052" s="2">
        <v>0</v>
      </c>
      <c r="C5052" s="2">
        <v>0</v>
      </c>
      <c r="D5052" s="2">
        <v>0</v>
      </c>
      <c r="E5052" s="2">
        <v>0</v>
      </c>
      <c r="F5052" s="2">
        <v>0</v>
      </c>
      <c r="G5052" s="2">
        <v>0</v>
      </c>
    </row>
    <row r="5053" spans="1:7" s="65" customFormat="1" x14ac:dyDescent="0.25">
      <c r="A5053" s="65">
        <v>504.99999999996498</v>
      </c>
      <c r="B5053" s="2">
        <v>0</v>
      </c>
      <c r="C5053" s="2">
        <v>0</v>
      </c>
      <c r="D5053" s="2">
        <v>0</v>
      </c>
      <c r="E5053" s="2">
        <v>0</v>
      </c>
      <c r="F5053" s="2">
        <v>0</v>
      </c>
      <c r="G5053" s="2">
        <v>0</v>
      </c>
    </row>
    <row r="5054" spans="1:7" s="65" customFormat="1" x14ac:dyDescent="0.25">
      <c r="A5054" s="65">
        <v>505.09999999996501</v>
      </c>
      <c r="B5054" s="2">
        <v>0</v>
      </c>
      <c r="C5054" s="2">
        <v>0</v>
      </c>
      <c r="D5054" s="2">
        <v>0</v>
      </c>
      <c r="E5054" s="2">
        <v>0</v>
      </c>
      <c r="F5054" s="2">
        <v>0</v>
      </c>
      <c r="G5054" s="2">
        <v>0</v>
      </c>
    </row>
    <row r="5055" spans="1:7" s="65" customFormat="1" x14ac:dyDescent="0.25">
      <c r="A5055" s="65">
        <v>505.19999999996497</v>
      </c>
      <c r="B5055" s="2">
        <v>0</v>
      </c>
      <c r="C5055" s="2">
        <v>0</v>
      </c>
      <c r="D5055" s="2">
        <v>0</v>
      </c>
      <c r="E5055" s="2">
        <v>0</v>
      </c>
      <c r="F5055" s="2">
        <v>0</v>
      </c>
      <c r="G5055" s="2">
        <v>0</v>
      </c>
    </row>
    <row r="5056" spans="1:7" s="65" customFormat="1" x14ac:dyDescent="0.25">
      <c r="A5056" s="65">
        <v>505.299999999965</v>
      </c>
      <c r="B5056" s="2">
        <v>0</v>
      </c>
      <c r="C5056" s="2">
        <v>0</v>
      </c>
      <c r="D5056" s="2">
        <v>0</v>
      </c>
      <c r="E5056" s="2">
        <v>0</v>
      </c>
      <c r="F5056" s="2">
        <v>0</v>
      </c>
      <c r="G5056" s="2">
        <v>0</v>
      </c>
    </row>
    <row r="5057" spans="1:7" s="65" customFormat="1" x14ac:dyDescent="0.25">
      <c r="A5057" s="65">
        <v>505.39999999996502</v>
      </c>
      <c r="B5057" s="2">
        <v>0</v>
      </c>
      <c r="C5057" s="2">
        <v>0</v>
      </c>
      <c r="D5057" s="2">
        <v>0</v>
      </c>
      <c r="E5057" s="2">
        <v>0</v>
      </c>
      <c r="F5057" s="2">
        <v>0</v>
      </c>
      <c r="G5057" s="2">
        <v>0</v>
      </c>
    </row>
    <row r="5058" spans="1:7" s="65" customFormat="1" x14ac:dyDescent="0.25">
      <c r="A5058" s="65">
        <v>505.49999999996498</v>
      </c>
      <c r="B5058" s="2">
        <v>0</v>
      </c>
      <c r="C5058" s="2">
        <v>0</v>
      </c>
      <c r="D5058" s="2">
        <v>0</v>
      </c>
      <c r="E5058" s="2">
        <v>0</v>
      </c>
      <c r="F5058" s="2">
        <v>0</v>
      </c>
      <c r="G5058" s="2">
        <v>0</v>
      </c>
    </row>
    <row r="5059" spans="1:7" s="65" customFormat="1" x14ac:dyDescent="0.25">
      <c r="A5059" s="65">
        <v>505.59999999996501</v>
      </c>
      <c r="B5059" s="2">
        <v>0</v>
      </c>
      <c r="C5059" s="2">
        <v>0</v>
      </c>
      <c r="D5059" s="2">
        <v>0</v>
      </c>
      <c r="E5059" s="2">
        <v>0</v>
      </c>
      <c r="F5059" s="2">
        <v>0</v>
      </c>
      <c r="G5059" s="2">
        <v>0</v>
      </c>
    </row>
    <row r="5060" spans="1:7" s="65" customFormat="1" x14ac:dyDescent="0.25">
      <c r="A5060" s="65">
        <v>505.69999999996497</v>
      </c>
      <c r="B5060" s="2">
        <v>0</v>
      </c>
      <c r="C5060" s="2">
        <v>0</v>
      </c>
      <c r="D5060" s="2">
        <v>0</v>
      </c>
      <c r="E5060" s="2">
        <v>0</v>
      </c>
      <c r="F5060" s="2">
        <v>0</v>
      </c>
      <c r="G5060" s="2">
        <v>0</v>
      </c>
    </row>
    <row r="5061" spans="1:7" s="65" customFormat="1" x14ac:dyDescent="0.25">
      <c r="A5061" s="65">
        <v>505.799999999965</v>
      </c>
      <c r="B5061" s="2">
        <v>0</v>
      </c>
      <c r="C5061" s="2">
        <v>0</v>
      </c>
      <c r="D5061" s="2">
        <v>0</v>
      </c>
      <c r="E5061" s="2">
        <v>0</v>
      </c>
      <c r="F5061" s="2">
        <v>0</v>
      </c>
      <c r="G5061" s="2">
        <v>0</v>
      </c>
    </row>
    <row r="5062" spans="1:7" s="65" customFormat="1" x14ac:dyDescent="0.25">
      <c r="A5062" s="65">
        <v>505.89999999996502</v>
      </c>
      <c r="B5062" s="2">
        <v>0</v>
      </c>
      <c r="C5062" s="2">
        <v>0</v>
      </c>
      <c r="D5062" s="2">
        <v>0</v>
      </c>
      <c r="E5062" s="2">
        <v>0</v>
      </c>
      <c r="F5062" s="2">
        <v>0</v>
      </c>
      <c r="G5062" s="2">
        <v>0</v>
      </c>
    </row>
    <row r="5063" spans="1:7" s="65" customFormat="1" x14ac:dyDescent="0.25">
      <c r="A5063" s="65">
        <v>505.99999999996498</v>
      </c>
      <c r="B5063" s="2">
        <v>0</v>
      </c>
      <c r="C5063" s="2">
        <v>0</v>
      </c>
      <c r="D5063" s="2">
        <v>0</v>
      </c>
      <c r="E5063" s="2">
        <v>0</v>
      </c>
      <c r="F5063" s="2">
        <v>0</v>
      </c>
      <c r="G5063" s="2">
        <v>0</v>
      </c>
    </row>
    <row r="5064" spans="1:7" s="65" customFormat="1" x14ac:dyDescent="0.25">
      <c r="A5064" s="65">
        <v>506.09999999996501</v>
      </c>
      <c r="B5064" s="2">
        <v>0</v>
      </c>
      <c r="C5064" s="2">
        <v>0</v>
      </c>
      <c r="D5064" s="2">
        <v>0</v>
      </c>
      <c r="E5064" s="2">
        <v>0</v>
      </c>
      <c r="F5064" s="2">
        <v>0</v>
      </c>
      <c r="G5064" s="2">
        <v>0</v>
      </c>
    </row>
    <row r="5065" spans="1:7" s="65" customFormat="1" x14ac:dyDescent="0.25">
      <c r="A5065" s="65">
        <v>506.19999999996497</v>
      </c>
      <c r="B5065" s="2">
        <v>0</v>
      </c>
      <c r="C5065" s="2">
        <v>0</v>
      </c>
      <c r="D5065" s="2">
        <v>0</v>
      </c>
      <c r="E5065" s="2">
        <v>0</v>
      </c>
      <c r="F5065" s="2">
        <v>0</v>
      </c>
      <c r="G5065" s="2">
        <v>0</v>
      </c>
    </row>
    <row r="5066" spans="1:7" s="65" customFormat="1" x14ac:dyDescent="0.25">
      <c r="A5066" s="65">
        <v>506.299999999965</v>
      </c>
      <c r="B5066" s="2">
        <v>0</v>
      </c>
      <c r="C5066" s="2">
        <v>0</v>
      </c>
      <c r="D5066" s="2">
        <v>0</v>
      </c>
      <c r="E5066" s="2">
        <v>0</v>
      </c>
      <c r="F5066" s="2">
        <v>0</v>
      </c>
      <c r="G5066" s="2">
        <v>0</v>
      </c>
    </row>
    <row r="5067" spans="1:7" s="65" customFormat="1" x14ac:dyDescent="0.25">
      <c r="A5067" s="65">
        <v>506.39999999996502</v>
      </c>
      <c r="B5067" s="2">
        <v>0</v>
      </c>
      <c r="C5067" s="2">
        <v>0</v>
      </c>
      <c r="D5067" s="2">
        <v>0</v>
      </c>
      <c r="E5067" s="2">
        <v>0</v>
      </c>
      <c r="F5067" s="2">
        <v>0</v>
      </c>
      <c r="G5067" s="2">
        <v>0</v>
      </c>
    </row>
    <row r="5068" spans="1:7" s="65" customFormat="1" x14ac:dyDescent="0.25">
      <c r="A5068" s="65">
        <v>506.49999999996498</v>
      </c>
      <c r="B5068" s="2">
        <v>0</v>
      </c>
      <c r="C5068" s="2">
        <v>0</v>
      </c>
      <c r="D5068" s="2">
        <v>0</v>
      </c>
      <c r="E5068" s="2">
        <v>0</v>
      </c>
      <c r="F5068" s="2">
        <v>0</v>
      </c>
      <c r="G5068" s="2">
        <v>0</v>
      </c>
    </row>
    <row r="5069" spans="1:7" s="65" customFormat="1" x14ac:dyDescent="0.25">
      <c r="A5069" s="65">
        <v>506.59999999996501</v>
      </c>
      <c r="B5069" s="2">
        <v>0</v>
      </c>
      <c r="C5069" s="2">
        <v>0</v>
      </c>
      <c r="D5069" s="2">
        <v>0</v>
      </c>
      <c r="E5069" s="2">
        <v>0</v>
      </c>
      <c r="F5069" s="2">
        <v>0</v>
      </c>
      <c r="G5069" s="2">
        <v>0</v>
      </c>
    </row>
    <row r="5070" spans="1:7" s="65" customFormat="1" x14ac:dyDescent="0.25">
      <c r="A5070" s="65">
        <v>506.69999999996497</v>
      </c>
      <c r="B5070" s="2">
        <v>0</v>
      </c>
      <c r="C5070" s="2">
        <v>0</v>
      </c>
      <c r="D5070" s="2">
        <v>0</v>
      </c>
      <c r="E5070" s="2">
        <v>0</v>
      </c>
      <c r="F5070" s="2">
        <v>0</v>
      </c>
      <c r="G5070" s="2">
        <v>0</v>
      </c>
    </row>
    <row r="5071" spans="1:7" s="65" customFormat="1" x14ac:dyDescent="0.25">
      <c r="A5071" s="65">
        <v>506.799999999965</v>
      </c>
      <c r="B5071" s="2">
        <v>0</v>
      </c>
      <c r="C5071" s="2">
        <v>0</v>
      </c>
      <c r="D5071" s="2">
        <v>0</v>
      </c>
      <c r="E5071" s="2">
        <v>0</v>
      </c>
      <c r="F5071" s="2">
        <v>0</v>
      </c>
      <c r="G5071" s="2">
        <v>0</v>
      </c>
    </row>
    <row r="5072" spans="1:7" s="65" customFormat="1" x14ac:dyDescent="0.25">
      <c r="A5072" s="65">
        <v>506.89999999996502</v>
      </c>
      <c r="B5072" s="2">
        <v>0</v>
      </c>
      <c r="C5072" s="2">
        <v>0</v>
      </c>
      <c r="D5072" s="2">
        <v>0</v>
      </c>
      <c r="E5072" s="2">
        <v>0</v>
      </c>
      <c r="F5072" s="2">
        <v>0</v>
      </c>
      <c r="G5072" s="2">
        <v>0</v>
      </c>
    </row>
    <row r="5073" spans="1:7" s="65" customFormat="1" x14ac:dyDescent="0.25">
      <c r="A5073" s="65">
        <v>506.99999999996498</v>
      </c>
      <c r="B5073" s="2">
        <v>0</v>
      </c>
      <c r="C5073" s="2">
        <v>0</v>
      </c>
      <c r="D5073" s="2">
        <v>0</v>
      </c>
      <c r="E5073" s="2">
        <v>0</v>
      </c>
      <c r="F5073" s="2">
        <v>0</v>
      </c>
      <c r="G5073" s="2">
        <v>0</v>
      </c>
    </row>
    <row r="5074" spans="1:7" s="65" customFormat="1" x14ac:dyDescent="0.25">
      <c r="A5074" s="65">
        <v>507.09999999996398</v>
      </c>
      <c r="B5074" s="2">
        <v>0</v>
      </c>
      <c r="C5074" s="2">
        <v>0</v>
      </c>
      <c r="D5074" s="2">
        <v>0</v>
      </c>
      <c r="E5074" s="2">
        <v>0</v>
      </c>
      <c r="F5074" s="2">
        <v>0</v>
      </c>
      <c r="G5074" s="2">
        <v>0</v>
      </c>
    </row>
    <row r="5075" spans="1:7" s="65" customFormat="1" x14ac:dyDescent="0.25">
      <c r="A5075" s="65">
        <v>507.19999999996401</v>
      </c>
      <c r="B5075" s="2">
        <v>0</v>
      </c>
      <c r="C5075" s="2">
        <v>0</v>
      </c>
      <c r="D5075" s="2">
        <v>0</v>
      </c>
      <c r="E5075" s="2">
        <v>0</v>
      </c>
      <c r="F5075" s="2">
        <v>0</v>
      </c>
      <c r="G5075" s="2">
        <v>0</v>
      </c>
    </row>
    <row r="5076" spans="1:7" s="65" customFormat="1" x14ac:dyDescent="0.25">
      <c r="A5076" s="65">
        <v>507.29999999996397</v>
      </c>
      <c r="B5076" s="2">
        <v>0</v>
      </c>
      <c r="C5076" s="2">
        <v>0</v>
      </c>
      <c r="D5076" s="2">
        <v>0</v>
      </c>
      <c r="E5076" s="2">
        <v>0</v>
      </c>
      <c r="F5076" s="2">
        <v>0</v>
      </c>
      <c r="G5076" s="2">
        <v>0</v>
      </c>
    </row>
    <row r="5077" spans="1:7" s="65" customFormat="1" x14ac:dyDescent="0.25">
      <c r="A5077" s="65">
        <v>507.399999999964</v>
      </c>
      <c r="B5077" s="2">
        <v>0</v>
      </c>
      <c r="C5077" s="2">
        <v>0</v>
      </c>
      <c r="D5077" s="2">
        <v>0</v>
      </c>
      <c r="E5077" s="2">
        <v>0</v>
      </c>
      <c r="F5077" s="2">
        <v>0</v>
      </c>
      <c r="G5077" s="2">
        <v>0</v>
      </c>
    </row>
    <row r="5078" spans="1:7" s="65" customFormat="1" x14ac:dyDescent="0.25">
      <c r="A5078" s="65">
        <v>507.49999999996402</v>
      </c>
      <c r="B5078" s="2">
        <v>0</v>
      </c>
      <c r="C5078" s="2">
        <v>0</v>
      </c>
      <c r="D5078" s="2">
        <v>0</v>
      </c>
      <c r="E5078" s="2">
        <v>0</v>
      </c>
      <c r="F5078" s="2">
        <v>0</v>
      </c>
      <c r="G5078" s="2">
        <v>0</v>
      </c>
    </row>
    <row r="5079" spans="1:7" s="65" customFormat="1" x14ac:dyDescent="0.25">
      <c r="A5079" s="65">
        <v>507.59999999996398</v>
      </c>
      <c r="B5079" s="2">
        <v>0</v>
      </c>
      <c r="C5079" s="2">
        <v>0</v>
      </c>
      <c r="D5079" s="2">
        <v>0</v>
      </c>
      <c r="E5079" s="2">
        <v>0</v>
      </c>
      <c r="F5079" s="2">
        <v>0</v>
      </c>
      <c r="G5079" s="2">
        <v>0</v>
      </c>
    </row>
    <row r="5080" spans="1:7" s="65" customFormat="1" x14ac:dyDescent="0.25">
      <c r="A5080" s="65">
        <v>507.69999999996401</v>
      </c>
      <c r="B5080" s="2">
        <v>0</v>
      </c>
      <c r="C5080" s="2">
        <v>0</v>
      </c>
      <c r="D5080" s="2">
        <v>0</v>
      </c>
      <c r="E5080" s="2">
        <v>0</v>
      </c>
      <c r="F5080" s="2">
        <v>0</v>
      </c>
      <c r="G5080" s="2">
        <v>0</v>
      </c>
    </row>
    <row r="5081" spans="1:7" s="65" customFormat="1" x14ac:dyDescent="0.25">
      <c r="A5081" s="65">
        <v>507.79999999996397</v>
      </c>
      <c r="B5081" s="2">
        <v>0</v>
      </c>
      <c r="C5081" s="2">
        <v>0</v>
      </c>
      <c r="D5081" s="2">
        <v>0</v>
      </c>
      <c r="E5081" s="2">
        <v>0</v>
      </c>
      <c r="F5081" s="2">
        <v>0</v>
      </c>
      <c r="G5081" s="2">
        <v>0</v>
      </c>
    </row>
    <row r="5082" spans="1:7" s="65" customFormat="1" x14ac:dyDescent="0.25">
      <c r="A5082" s="65">
        <v>507.899999999964</v>
      </c>
      <c r="B5082" s="2">
        <v>0</v>
      </c>
      <c r="C5082" s="2">
        <v>0</v>
      </c>
      <c r="D5082" s="2">
        <v>0</v>
      </c>
      <c r="E5082" s="2">
        <v>0</v>
      </c>
      <c r="F5082" s="2">
        <v>0</v>
      </c>
      <c r="G5082" s="2">
        <v>0</v>
      </c>
    </row>
    <row r="5083" spans="1:7" s="65" customFormat="1" x14ac:dyDescent="0.25">
      <c r="A5083" s="65">
        <v>507.99999999996402</v>
      </c>
      <c r="B5083" s="2">
        <v>0</v>
      </c>
      <c r="C5083" s="2">
        <v>0</v>
      </c>
      <c r="D5083" s="2">
        <v>0</v>
      </c>
      <c r="E5083" s="2">
        <v>0</v>
      </c>
      <c r="F5083" s="2">
        <v>0</v>
      </c>
      <c r="G5083" s="2">
        <v>0</v>
      </c>
    </row>
    <row r="5084" spans="1:7" s="65" customFormat="1" x14ac:dyDescent="0.25">
      <c r="A5084" s="65">
        <v>508.09999999996398</v>
      </c>
      <c r="B5084" s="2">
        <v>0</v>
      </c>
      <c r="C5084" s="2">
        <v>0</v>
      </c>
      <c r="D5084" s="2">
        <v>0</v>
      </c>
      <c r="E5084" s="2">
        <v>0</v>
      </c>
      <c r="F5084" s="2">
        <v>0</v>
      </c>
      <c r="G5084" s="2">
        <v>0</v>
      </c>
    </row>
    <row r="5085" spans="1:7" s="65" customFormat="1" x14ac:dyDescent="0.25">
      <c r="A5085" s="65">
        <v>508.19999999996401</v>
      </c>
      <c r="B5085" s="2">
        <v>0</v>
      </c>
      <c r="C5085" s="2">
        <v>0</v>
      </c>
      <c r="D5085" s="2">
        <v>0</v>
      </c>
      <c r="E5085" s="2">
        <v>0</v>
      </c>
      <c r="F5085" s="2">
        <v>0</v>
      </c>
      <c r="G5085" s="2">
        <v>0</v>
      </c>
    </row>
    <row r="5086" spans="1:7" s="65" customFormat="1" x14ac:dyDescent="0.25">
      <c r="A5086" s="65">
        <v>508.29999999996397</v>
      </c>
      <c r="B5086" s="2">
        <v>0</v>
      </c>
      <c r="C5086" s="2">
        <v>0</v>
      </c>
      <c r="D5086" s="2">
        <v>0</v>
      </c>
      <c r="E5086" s="2">
        <v>0</v>
      </c>
      <c r="F5086" s="2">
        <v>0</v>
      </c>
      <c r="G5086" s="2">
        <v>0</v>
      </c>
    </row>
    <row r="5087" spans="1:7" s="65" customFormat="1" x14ac:dyDescent="0.25">
      <c r="A5087" s="65">
        <v>508.399999999964</v>
      </c>
      <c r="B5087" s="2">
        <v>0</v>
      </c>
      <c r="C5087" s="2">
        <v>0</v>
      </c>
      <c r="D5087" s="2">
        <v>0</v>
      </c>
      <c r="E5087" s="2">
        <v>0</v>
      </c>
      <c r="F5087" s="2">
        <v>0</v>
      </c>
      <c r="G5087" s="2">
        <v>0</v>
      </c>
    </row>
    <row r="5088" spans="1:7" s="65" customFormat="1" x14ac:dyDescent="0.25">
      <c r="A5088" s="65">
        <v>508.49999999996402</v>
      </c>
      <c r="B5088" s="2">
        <v>0</v>
      </c>
      <c r="C5088" s="2">
        <v>0</v>
      </c>
      <c r="D5088" s="2">
        <v>0</v>
      </c>
      <c r="E5088" s="2">
        <v>0</v>
      </c>
      <c r="F5088" s="2">
        <v>0</v>
      </c>
      <c r="G5088" s="2">
        <v>0</v>
      </c>
    </row>
    <row r="5089" spans="1:7" s="65" customFormat="1" x14ac:dyDescent="0.25">
      <c r="A5089" s="65">
        <v>508.59999999996398</v>
      </c>
      <c r="B5089" s="2">
        <v>0</v>
      </c>
      <c r="C5089" s="2">
        <v>0</v>
      </c>
      <c r="D5089" s="2">
        <v>0</v>
      </c>
      <c r="E5089" s="2">
        <v>0</v>
      </c>
      <c r="F5089" s="2">
        <v>0</v>
      </c>
      <c r="G5089" s="2">
        <v>0</v>
      </c>
    </row>
    <row r="5090" spans="1:7" s="65" customFormat="1" x14ac:dyDescent="0.25">
      <c r="A5090" s="65">
        <v>508.69999999996401</v>
      </c>
      <c r="B5090" s="2">
        <v>0</v>
      </c>
      <c r="C5090" s="2">
        <v>0</v>
      </c>
      <c r="D5090" s="2">
        <v>0</v>
      </c>
      <c r="E5090" s="2">
        <v>0</v>
      </c>
      <c r="F5090" s="2">
        <v>0</v>
      </c>
      <c r="G5090" s="2">
        <v>0</v>
      </c>
    </row>
    <row r="5091" spans="1:7" s="65" customFormat="1" x14ac:dyDescent="0.25">
      <c r="A5091" s="65">
        <v>508.79999999996397</v>
      </c>
      <c r="B5091" s="2">
        <v>0</v>
      </c>
      <c r="C5091" s="2">
        <v>0</v>
      </c>
      <c r="D5091" s="2">
        <v>0</v>
      </c>
      <c r="E5091" s="2">
        <v>0</v>
      </c>
      <c r="F5091" s="2">
        <v>0</v>
      </c>
      <c r="G5091" s="2">
        <v>0</v>
      </c>
    </row>
    <row r="5092" spans="1:7" s="65" customFormat="1" x14ac:dyDescent="0.25">
      <c r="A5092" s="65">
        <v>508.899999999964</v>
      </c>
      <c r="B5092" s="2">
        <v>0</v>
      </c>
      <c r="C5092" s="2">
        <v>0</v>
      </c>
      <c r="D5092" s="2">
        <v>0</v>
      </c>
      <c r="E5092" s="2">
        <v>0</v>
      </c>
      <c r="F5092" s="2">
        <v>0</v>
      </c>
      <c r="G5092" s="2">
        <v>0</v>
      </c>
    </row>
    <row r="5093" spans="1:7" s="65" customFormat="1" x14ac:dyDescent="0.25">
      <c r="A5093" s="65">
        <v>508.99999999996402</v>
      </c>
      <c r="B5093" s="2">
        <v>0</v>
      </c>
      <c r="C5093" s="2">
        <v>0</v>
      </c>
      <c r="D5093" s="2">
        <v>0</v>
      </c>
      <c r="E5093" s="2">
        <v>0</v>
      </c>
      <c r="F5093" s="2">
        <v>0</v>
      </c>
      <c r="G5093" s="2">
        <v>0</v>
      </c>
    </row>
    <row r="5094" spans="1:7" s="65" customFormat="1" x14ac:dyDescent="0.25">
      <c r="A5094" s="65">
        <v>509.09999999996398</v>
      </c>
      <c r="B5094" s="2">
        <v>0</v>
      </c>
      <c r="C5094" s="2">
        <v>0</v>
      </c>
      <c r="D5094" s="2">
        <v>0</v>
      </c>
      <c r="E5094" s="2">
        <v>0</v>
      </c>
      <c r="F5094" s="2">
        <v>0</v>
      </c>
      <c r="G5094" s="2">
        <v>0</v>
      </c>
    </row>
    <row r="5095" spans="1:7" s="65" customFormat="1" x14ac:dyDescent="0.25">
      <c r="A5095" s="65">
        <v>509.19999999996401</v>
      </c>
      <c r="B5095" s="2">
        <v>0</v>
      </c>
      <c r="C5095" s="2">
        <v>0</v>
      </c>
      <c r="D5095" s="2">
        <v>0</v>
      </c>
      <c r="E5095" s="2">
        <v>0</v>
      </c>
      <c r="F5095" s="2">
        <v>0</v>
      </c>
      <c r="G5095" s="2">
        <v>0</v>
      </c>
    </row>
    <row r="5096" spans="1:7" s="65" customFormat="1" x14ac:dyDescent="0.25">
      <c r="A5096" s="65">
        <v>509.29999999996397</v>
      </c>
      <c r="B5096" s="2">
        <v>0</v>
      </c>
      <c r="C5096" s="2">
        <v>0</v>
      </c>
      <c r="D5096" s="2">
        <v>0</v>
      </c>
      <c r="E5096" s="2">
        <v>0</v>
      </c>
      <c r="F5096" s="2">
        <v>0</v>
      </c>
      <c r="G5096" s="2">
        <v>0</v>
      </c>
    </row>
    <row r="5097" spans="1:7" s="65" customFormat="1" x14ac:dyDescent="0.25">
      <c r="A5097" s="65">
        <v>509.399999999964</v>
      </c>
      <c r="B5097" s="2">
        <v>0</v>
      </c>
      <c r="C5097" s="2">
        <v>0</v>
      </c>
      <c r="D5097" s="2">
        <v>0</v>
      </c>
      <c r="E5097" s="2">
        <v>0</v>
      </c>
      <c r="F5097" s="2">
        <v>0</v>
      </c>
      <c r="G5097" s="2">
        <v>0</v>
      </c>
    </row>
    <row r="5098" spans="1:7" s="65" customFormat="1" x14ac:dyDescent="0.25">
      <c r="A5098" s="65">
        <v>509.49999999996402</v>
      </c>
      <c r="B5098" s="2">
        <v>0</v>
      </c>
      <c r="C5098" s="2">
        <v>0</v>
      </c>
      <c r="D5098" s="2">
        <v>0</v>
      </c>
      <c r="E5098" s="2">
        <v>0</v>
      </c>
      <c r="F5098" s="2">
        <v>0</v>
      </c>
      <c r="G5098" s="2">
        <v>0</v>
      </c>
    </row>
    <row r="5099" spans="1:7" s="65" customFormat="1" x14ac:dyDescent="0.25">
      <c r="A5099" s="65">
        <v>509.59999999996398</v>
      </c>
      <c r="B5099" s="2">
        <v>0</v>
      </c>
      <c r="C5099" s="2">
        <v>0</v>
      </c>
      <c r="D5099" s="2">
        <v>0</v>
      </c>
      <c r="E5099" s="2">
        <v>0</v>
      </c>
      <c r="F5099" s="2">
        <v>0</v>
      </c>
      <c r="G5099" s="2">
        <v>0</v>
      </c>
    </row>
    <row r="5100" spans="1:7" s="65" customFormat="1" x14ac:dyDescent="0.25">
      <c r="A5100" s="65">
        <v>509.69999999996401</v>
      </c>
      <c r="B5100" s="2">
        <v>0</v>
      </c>
      <c r="C5100" s="2">
        <v>0</v>
      </c>
      <c r="D5100" s="2">
        <v>0</v>
      </c>
      <c r="E5100" s="2">
        <v>0</v>
      </c>
      <c r="F5100" s="2">
        <v>0</v>
      </c>
      <c r="G5100" s="2">
        <v>0</v>
      </c>
    </row>
    <row r="5101" spans="1:7" s="65" customFormat="1" x14ac:dyDescent="0.25">
      <c r="A5101" s="65">
        <v>509.79999999996397</v>
      </c>
      <c r="B5101" s="2">
        <v>0</v>
      </c>
      <c r="C5101" s="2">
        <v>0</v>
      </c>
      <c r="D5101" s="2">
        <v>0</v>
      </c>
      <c r="E5101" s="2">
        <v>0</v>
      </c>
      <c r="F5101" s="2">
        <v>0</v>
      </c>
      <c r="G5101" s="2">
        <v>0</v>
      </c>
    </row>
    <row r="5102" spans="1:7" s="65" customFormat="1" x14ac:dyDescent="0.25">
      <c r="A5102" s="65">
        <v>509.899999999964</v>
      </c>
      <c r="B5102" s="2">
        <v>0</v>
      </c>
      <c r="C5102" s="2">
        <v>0</v>
      </c>
      <c r="D5102" s="2">
        <v>0</v>
      </c>
      <c r="E5102" s="2">
        <v>0</v>
      </c>
      <c r="F5102" s="2">
        <v>0</v>
      </c>
      <c r="G5102" s="2">
        <v>0</v>
      </c>
    </row>
    <row r="5103" spans="1:7" s="65" customFormat="1" x14ac:dyDescent="0.25">
      <c r="A5103" s="65">
        <v>509.99999999996299</v>
      </c>
      <c r="B5103" s="2">
        <v>0</v>
      </c>
      <c r="C5103" s="2">
        <v>0</v>
      </c>
      <c r="D5103" s="2">
        <v>0</v>
      </c>
      <c r="E5103" s="2">
        <v>0</v>
      </c>
      <c r="F5103" s="2">
        <v>0</v>
      </c>
      <c r="G5103" s="2">
        <v>0</v>
      </c>
    </row>
    <row r="5104" spans="1:7" s="65" customFormat="1" x14ac:dyDescent="0.25">
      <c r="A5104" s="65">
        <v>510.09999999996302</v>
      </c>
      <c r="B5104" s="2">
        <v>0</v>
      </c>
      <c r="C5104" s="2">
        <v>0</v>
      </c>
      <c r="D5104" s="2">
        <v>0</v>
      </c>
      <c r="E5104" s="2">
        <v>0</v>
      </c>
      <c r="F5104" s="2">
        <v>0</v>
      </c>
      <c r="G5104" s="2">
        <v>0</v>
      </c>
    </row>
    <row r="5105" spans="1:7" s="65" customFormat="1" x14ac:dyDescent="0.25">
      <c r="A5105" s="65">
        <v>510.19999999996298</v>
      </c>
      <c r="B5105" s="2">
        <v>0</v>
      </c>
      <c r="C5105" s="2">
        <v>0</v>
      </c>
      <c r="D5105" s="2">
        <v>0</v>
      </c>
      <c r="E5105" s="2">
        <v>0</v>
      </c>
      <c r="F5105" s="2">
        <v>0</v>
      </c>
      <c r="G5105" s="2">
        <v>0</v>
      </c>
    </row>
    <row r="5106" spans="1:7" s="65" customFormat="1" x14ac:dyDescent="0.25">
      <c r="A5106" s="65">
        <v>510.29999999996301</v>
      </c>
      <c r="B5106" s="2">
        <v>0</v>
      </c>
      <c r="C5106" s="2">
        <v>0</v>
      </c>
      <c r="D5106" s="2">
        <v>0</v>
      </c>
      <c r="E5106" s="2">
        <v>0</v>
      </c>
      <c r="F5106" s="2">
        <v>0</v>
      </c>
      <c r="G5106" s="2">
        <v>0</v>
      </c>
    </row>
    <row r="5107" spans="1:7" s="65" customFormat="1" x14ac:dyDescent="0.25">
      <c r="A5107" s="65">
        <v>510.39999999996297</v>
      </c>
      <c r="B5107" s="2">
        <v>0</v>
      </c>
      <c r="C5107" s="2">
        <v>0</v>
      </c>
      <c r="D5107" s="2">
        <v>0</v>
      </c>
      <c r="E5107" s="2">
        <v>0</v>
      </c>
      <c r="F5107" s="2">
        <v>0</v>
      </c>
      <c r="G5107" s="2">
        <v>0</v>
      </c>
    </row>
    <row r="5108" spans="1:7" s="65" customFormat="1" x14ac:dyDescent="0.25">
      <c r="A5108" s="65">
        <v>510.49999999996299</v>
      </c>
      <c r="B5108" s="2">
        <v>0</v>
      </c>
      <c r="C5108" s="2">
        <v>0</v>
      </c>
      <c r="D5108" s="2">
        <v>0</v>
      </c>
      <c r="E5108" s="2">
        <v>0</v>
      </c>
      <c r="F5108" s="2">
        <v>0</v>
      </c>
      <c r="G5108" s="2">
        <v>0</v>
      </c>
    </row>
    <row r="5109" spans="1:7" s="65" customFormat="1" x14ac:dyDescent="0.25">
      <c r="A5109" s="65">
        <v>510.59999999996302</v>
      </c>
      <c r="B5109" s="2">
        <v>0</v>
      </c>
      <c r="C5109" s="2">
        <v>0</v>
      </c>
      <c r="D5109" s="2">
        <v>0</v>
      </c>
      <c r="E5109" s="2">
        <v>0</v>
      </c>
      <c r="F5109" s="2">
        <v>0</v>
      </c>
      <c r="G5109" s="2">
        <v>0</v>
      </c>
    </row>
    <row r="5110" spans="1:7" s="65" customFormat="1" x14ac:dyDescent="0.25">
      <c r="A5110" s="65">
        <v>510.69999999996298</v>
      </c>
      <c r="B5110" s="2">
        <v>0</v>
      </c>
      <c r="C5110" s="2">
        <v>0</v>
      </c>
      <c r="D5110" s="2">
        <v>0</v>
      </c>
      <c r="E5110" s="2">
        <v>0</v>
      </c>
      <c r="F5110" s="2">
        <v>0</v>
      </c>
      <c r="G5110" s="2">
        <v>0</v>
      </c>
    </row>
    <row r="5111" spans="1:7" s="65" customFormat="1" x14ac:dyDescent="0.25">
      <c r="A5111" s="65">
        <v>510.79999999996301</v>
      </c>
      <c r="B5111" s="2">
        <v>0</v>
      </c>
      <c r="C5111" s="2">
        <v>0</v>
      </c>
      <c r="D5111" s="2">
        <v>0</v>
      </c>
      <c r="E5111" s="2">
        <v>0</v>
      </c>
      <c r="F5111" s="2">
        <v>0</v>
      </c>
      <c r="G5111" s="2">
        <v>0</v>
      </c>
    </row>
    <row r="5112" spans="1:7" s="65" customFormat="1" x14ac:dyDescent="0.25">
      <c r="A5112" s="65">
        <v>510.89999999996297</v>
      </c>
      <c r="B5112" s="2">
        <v>0</v>
      </c>
      <c r="C5112" s="2">
        <v>0</v>
      </c>
      <c r="D5112" s="2">
        <v>0</v>
      </c>
      <c r="E5112" s="2">
        <v>0</v>
      </c>
      <c r="F5112" s="2">
        <v>0</v>
      </c>
      <c r="G5112" s="2">
        <v>0</v>
      </c>
    </row>
    <row r="5113" spans="1:7" s="65" customFormat="1" x14ac:dyDescent="0.25">
      <c r="A5113" s="65">
        <v>510.99999999996299</v>
      </c>
      <c r="B5113" s="2">
        <v>0</v>
      </c>
      <c r="C5113" s="2">
        <v>0</v>
      </c>
      <c r="D5113" s="2">
        <v>0</v>
      </c>
      <c r="E5113" s="2">
        <v>0</v>
      </c>
      <c r="F5113" s="2">
        <v>0</v>
      </c>
      <c r="G5113" s="2">
        <v>0</v>
      </c>
    </row>
    <row r="5114" spans="1:7" s="65" customFormat="1" x14ac:dyDescent="0.25">
      <c r="A5114" s="65">
        <v>511.09999999996302</v>
      </c>
      <c r="B5114" s="2">
        <v>0</v>
      </c>
      <c r="C5114" s="2">
        <v>0</v>
      </c>
      <c r="D5114" s="2">
        <v>0</v>
      </c>
      <c r="E5114" s="2">
        <v>0</v>
      </c>
      <c r="F5114" s="2">
        <v>0</v>
      </c>
      <c r="G5114" s="2">
        <v>0</v>
      </c>
    </row>
    <row r="5115" spans="1:7" s="65" customFormat="1" x14ac:dyDescent="0.25">
      <c r="A5115" s="65">
        <v>511.19999999996298</v>
      </c>
      <c r="B5115" s="2">
        <v>0</v>
      </c>
      <c r="C5115" s="2">
        <v>0</v>
      </c>
      <c r="D5115" s="2">
        <v>0</v>
      </c>
      <c r="E5115" s="2">
        <v>0</v>
      </c>
      <c r="F5115" s="2">
        <v>0</v>
      </c>
      <c r="G5115" s="2">
        <v>0</v>
      </c>
    </row>
    <row r="5116" spans="1:7" s="65" customFormat="1" x14ac:dyDescent="0.25">
      <c r="A5116" s="65">
        <v>511.29999999996301</v>
      </c>
      <c r="B5116" s="2">
        <v>0</v>
      </c>
      <c r="C5116" s="2">
        <v>0</v>
      </c>
      <c r="D5116" s="2">
        <v>0</v>
      </c>
      <c r="E5116" s="2">
        <v>0</v>
      </c>
      <c r="F5116" s="2">
        <v>0</v>
      </c>
      <c r="G5116" s="2">
        <v>0</v>
      </c>
    </row>
    <row r="5117" spans="1:7" s="65" customFormat="1" x14ac:dyDescent="0.25">
      <c r="A5117" s="65">
        <v>511.39999999996297</v>
      </c>
      <c r="B5117" s="2">
        <v>0</v>
      </c>
      <c r="C5117" s="2">
        <v>0</v>
      </c>
      <c r="D5117" s="2">
        <v>0</v>
      </c>
      <c r="E5117" s="2">
        <v>0</v>
      </c>
      <c r="F5117" s="2">
        <v>0</v>
      </c>
      <c r="G5117" s="2">
        <v>0</v>
      </c>
    </row>
    <row r="5118" spans="1:7" s="65" customFormat="1" x14ac:dyDescent="0.25">
      <c r="A5118" s="65">
        <v>511.49999999996299</v>
      </c>
      <c r="B5118" s="2">
        <v>0</v>
      </c>
      <c r="C5118" s="2">
        <v>0</v>
      </c>
      <c r="D5118" s="2">
        <v>0</v>
      </c>
      <c r="E5118" s="2">
        <v>0</v>
      </c>
      <c r="F5118" s="2">
        <v>0</v>
      </c>
      <c r="G5118" s="2">
        <v>0</v>
      </c>
    </row>
    <row r="5119" spans="1:7" s="65" customFormat="1" x14ac:dyDescent="0.25">
      <c r="A5119" s="65">
        <v>511.59999999996302</v>
      </c>
      <c r="B5119" s="2">
        <v>0</v>
      </c>
      <c r="C5119" s="2">
        <v>0</v>
      </c>
      <c r="D5119" s="2">
        <v>0</v>
      </c>
      <c r="E5119" s="2">
        <v>0</v>
      </c>
      <c r="F5119" s="2">
        <v>0</v>
      </c>
      <c r="G5119" s="2">
        <v>0</v>
      </c>
    </row>
    <row r="5120" spans="1:7" s="65" customFormat="1" x14ac:dyDescent="0.25">
      <c r="A5120" s="65">
        <v>511.69999999996298</v>
      </c>
      <c r="B5120" s="2">
        <v>0</v>
      </c>
      <c r="C5120" s="2">
        <v>0</v>
      </c>
      <c r="D5120" s="2">
        <v>0</v>
      </c>
      <c r="E5120" s="2">
        <v>0</v>
      </c>
      <c r="F5120" s="2">
        <v>0</v>
      </c>
      <c r="G5120" s="2">
        <v>0</v>
      </c>
    </row>
    <row r="5121" spans="1:7" s="65" customFormat="1" x14ac:dyDescent="0.25">
      <c r="A5121" s="65">
        <v>511.79999999996301</v>
      </c>
      <c r="B5121" s="2">
        <v>0</v>
      </c>
      <c r="C5121" s="2">
        <v>0</v>
      </c>
      <c r="D5121" s="2">
        <v>0</v>
      </c>
      <c r="E5121" s="2">
        <v>0</v>
      </c>
      <c r="F5121" s="2">
        <v>0</v>
      </c>
      <c r="G5121" s="2">
        <v>0</v>
      </c>
    </row>
    <row r="5122" spans="1:7" s="65" customFormat="1" x14ac:dyDescent="0.25">
      <c r="A5122" s="65">
        <v>511.89999999996297</v>
      </c>
      <c r="B5122" s="2">
        <v>0</v>
      </c>
      <c r="C5122" s="2">
        <v>0</v>
      </c>
      <c r="D5122" s="2">
        <v>0</v>
      </c>
      <c r="E5122" s="2">
        <v>0</v>
      </c>
      <c r="F5122" s="2">
        <v>0</v>
      </c>
      <c r="G5122" s="2">
        <v>0</v>
      </c>
    </row>
    <row r="5123" spans="1:7" s="65" customFormat="1" x14ac:dyDescent="0.25">
      <c r="A5123" s="65">
        <v>511.99999999996299</v>
      </c>
      <c r="B5123" s="2">
        <v>0</v>
      </c>
      <c r="C5123" s="2">
        <v>0</v>
      </c>
      <c r="D5123" s="2">
        <v>0</v>
      </c>
      <c r="E5123" s="2">
        <v>0</v>
      </c>
      <c r="F5123" s="2">
        <v>0</v>
      </c>
      <c r="G5123" s="2">
        <v>0</v>
      </c>
    </row>
    <row r="5124" spans="1:7" s="65" customFormat="1" x14ac:dyDescent="0.25">
      <c r="A5124" s="65">
        <v>512.09999999996296</v>
      </c>
      <c r="B5124" s="2">
        <v>0</v>
      </c>
      <c r="C5124" s="2">
        <v>0</v>
      </c>
      <c r="D5124" s="2">
        <v>0</v>
      </c>
      <c r="E5124" s="2">
        <v>0</v>
      </c>
      <c r="F5124" s="2">
        <v>0</v>
      </c>
      <c r="G5124" s="2">
        <v>0</v>
      </c>
    </row>
    <row r="5125" spans="1:7" s="65" customFormat="1" x14ac:dyDescent="0.25">
      <c r="A5125" s="65">
        <v>512.19999999996298</v>
      </c>
      <c r="B5125" s="2">
        <v>0</v>
      </c>
      <c r="C5125" s="2">
        <v>0</v>
      </c>
      <c r="D5125" s="2">
        <v>0</v>
      </c>
      <c r="E5125" s="2">
        <v>0</v>
      </c>
      <c r="F5125" s="2">
        <v>0</v>
      </c>
      <c r="G5125" s="2">
        <v>0</v>
      </c>
    </row>
    <row r="5126" spans="1:7" s="65" customFormat="1" x14ac:dyDescent="0.25">
      <c r="A5126" s="65">
        <v>512.29999999996301</v>
      </c>
      <c r="B5126" s="2">
        <v>0</v>
      </c>
      <c r="C5126" s="2">
        <v>0</v>
      </c>
      <c r="D5126" s="2">
        <v>0</v>
      </c>
      <c r="E5126" s="2">
        <v>0</v>
      </c>
      <c r="F5126" s="2">
        <v>0</v>
      </c>
      <c r="G5126" s="2">
        <v>0</v>
      </c>
    </row>
    <row r="5127" spans="1:7" s="65" customFormat="1" x14ac:dyDescent="0.25">
      <c r="A5127" s="65">
        <v>512.39999999996303</v>
      </c>
      <c r="B5127" s="2">
        <v>0</v>
      </c>
      <c r="C5127" s="2">
        <v>0</v>
      </c>
      <c r="D5127" s="2">
        <v>0</v>
      </c>
      <c r="E5127" s="2">
        <v>0</v>
      </c>
      <c r="F5127" s="2">
        <v>0</v>
      </c>
      <c r="G5127" s="2">
        <v>0</v>
      </c>
    </row>
    <row r="5128" spans="1:7" s="65" customFormat="1" x14ac:dyDescent="0.25">
      <c r="A5128" s="65">
        <v>512.49999999996305</v>
      </c>
      <c r="B5128" s="2">
        <v>0</v>
      </c>
      <c r="C5128" s="2">
        <v>0</v>
      </c>
      <c r="D5128" s="2">
        <v>0</v>
      </c>
      <c r="E5128" s="2">
        <v>0</v>
      </c>
      <c r="F5128" s="2">
        <v>0</v>
      </c>
      <c r="G5128" s="2">
        <v>0</v>
      </c>
    </row>
    <row r="5129" spans="1:7" s="65" customFormat="1" x14ac:dyDescent="0.25">
      <c r="A5129" s="65">
        <v>512.59999999996296</v>
      </c>
      <c r="B5129" s="2">
        <v>0</v>
      </c>
      <c r="C5129" s="2">
        <v>0</v>
      </c>
      <c r="D5129" s="2">
        <v>0</v>
      </c>
      <c r="E5129" s="2">
        <v>0</v>
      </c>
      <c r="F5129" s="2">
        <v>0</v>
      </c>
      <c r="G5129" s="2">
        <v>0</v>
      </c>
    </row>
    <row r="5130" spans="1:7" s="65" customFormat="1" x14ac:dyDescent="0.25">
      <c r="A5130" s="65">
        <v>512.69999999996298</v>
      </c>
      <c r="B5130" s="2">
        <v>0</v>
      </c>
      <c r="C5130" s="2">
        <v>0</v>
      </c>
      <c r="D5130" s="2">
        <v>0</v>
      </c>
      <c r="E5130" s="2">
        <v>0</v>
      </c>
      <c r="F5130" s="2">
        <v>0</v>
      </c>
      <c r="G5130" s="2">
        <v>0</v>
      </c>
    </row>
    <row r="5131" spans="1:7" s="65" customFormat="1" x14ac:dyDescent="0.25">
      <c r="A5131" s="65">
        <v>512.79999999996301</v>
      </c>
      <c r="B5131" s="2">
        <v>0</v>
      </c>
      <c r="C5131" s="2">
        <v>0</v>
      </c>
      <c r="D5131" s="2">
        <v>0</v>
      </c>
      <c r="E5131" s="2">
        <v>0</v>
      </c>
      <c r="F5131" s="2">
        <v>0</v>
      </c>
      <c r="G5131" s="2">
        <v>0</v>
      </c>
    </row>
    <row r="5132" spans="1:7" s="65" customFormat="1" x14ac:dyDescent="0.25">
      <c r="A5132" s="65">
        <v>512.89999999996303</v>
      </c>
      <c r="B5132" s="2">
        <v>0</v>
      </c>
      <c r="C5132" s="2">
        <v>0</v>
      </c>
      <c r="D5132" s="2">
        <v>0</v>
      </c>
      <c r="E5132" s="2">
        <v>0</v>
      </c>
      <c r="F5132" s="2">
        <v>0</v>
      </c>
      <c r="G5132" s="2">
        <v>0</v>
      </c>
    </row>
    <row r="5133" spans="1:7" s="65" customFormat="1" x14ac:dyDescent="0.25">
      <c r="A5133" s="65">
        <v>512.99999999996203</v>
      </c>
      <c r="B5133" s="2">
        <v>0</v>
      </c>
      <c r="C5133" s="2">
        <v>0</v>
      </c>
      <c r="D5133" s="2">
        <v>0</v>
      </c>
      <c r="E5133" s="2">
        <v>0</v>
      </c>
      <c r="F5133" s="2">
        <v>0</v>
      </c>
      <c r="G5133" s="2">
        <v>0</v>
      </c>
    </row>
    <row r="5134" spans="1:7" s="65" customFormat="1" x14ac:dyDescent="0.25">
      <c r="A5134" s="65">
        <v>513.09999999996205</v>
      </c>
      <c r="B5134" s="2">
        <v>0</v>
      </c>
      <c r="C5134" s="2">
        <v>0</v>
      </c>
      <c r="D5134" s="2">
        <v>0</v>
      </c>
      <c r="E5134" s="2">
        <v>0</v>
      </c>
      <c r="F5134" s="2">
        <v>0</v>
      </c>
      <c r="G5134" s="2">
        <v>0</v>
      </c>
    </row>
    <row r="5135" spans="1:7" s="65" customFormat="1" x14ac:dyDescent="0.25">
      <c r="A5135" s="65">
        <v>513.19999999996196</v>
      </c>
      <c r="B5135" s="2">
        <v>0</v>
      </c>
      <c r="C5135" s="2">
        <v>0</v>
      </c>
      <c r="D5135" s="2">
        <v>0</v>
      </c>
      <c r="E5135" s="2">
        <v>0</v>
      </c>
      <c r="F5135" s="2">
        <v>0</v>
      </c>
      <c r="G5135" s="2">
        <v>0</v>
      </c>
    </row>
    <row r="5136" spans="1:7" s="65" customFormat="1" x14ac:dyDescent="0.25">
      <c r="A5136" s="65">
        <v>513.29999999996198</v>
      </c>
      <c r="B5136" s="2">
        <v>0</v>
      </c>
      <c r="C5136" s="2">
        <v>0</v>
      </c>
      <c r="D5136" s="2">
        <v>0</v>
      </c>
      <c r="E5136" s="2">
        <v>0</v>
      </c>
      <c r="F5136" s="2">
        <v>0</v>
      </c>
      <c r="G5136" s="2">
        <v>0</v>
      </c>
    </row>
    <row r="5137" spans="1:7" s="65" customFormat="1" x14ac:dyDescent="0.25">
      <c r="A5137" s="65">
        <v>513.39999999996201</v>
      </c>
      <c r="B5137" s="2">
        <v>0</v>
      </c>
      <c r="C5137" s="2">
        <v>0</v>
      </c>
      <c r="D5137" s="2">
        <v>0</v>
      </c>
      <c r="E5137" s="2">
        <v>0</v>
      </c>
      <c r="F5137" s="2">
        <v>0</v>
      </c>
      <c r="G5137" s="2">
        <v>0</v>
      </c>
    </row>
    <row r="5138" spans="1:7" s="65" customFormat="1" x14ac:dyDescent="0.25">
      <c r="A5138" s="65">
        <v>513.49999999996203</v>
      </c>
      <c r="B5138" s="2">
        <v>0</v>
      </c>
      <c r="C5138" s="2">
        <v>0</v>
      </c>
      <c r="D5138" s="2">
        <v>0</v>
      </c>
      <c r="E5138" s="2">
        <v>0</v>
      </c>
      <c r="F5138" s="2">
        <v>0</v>
      </c>
      <c r="G5138" s="2">
        <v>0</v>
      </c>
    </row>
    <row r="5139" spans="1:7" s="65" customFormat="1" x14ac:dyDescent="0.25">
      <c r="A5139" s="65">
        <v>513.59999999996205</v>
      </c>
      <c r="B5139" s="2">
        <v>0</v>
      </c>
      <c r="C5139" s="2">
        <v>0</v>
      </c>
      <c r="D5139" s="2">
        <v>0</v>
      </c>
      <c r="E5139" s="2">
        <v>0</v>
      </c>
      <c r="F5139" s="2">
        <v>0</v>
      </c>
      <c r="G5139" s="2">
        <v>0</v>
      </c>
    </row>
    <row r="5140" spans="1:7" s="65" customFormat="1" x14ac:dyDescent="0.25">
      <c r="A5140" s="65">
        <v>513.69999999996196</v>
      </c>
      <c r="B5140" s="2">
        <v>0</v>
      </c>
      <c r="C5140" s="2">
        <v>0</v>
      </c>
      <c r="D5140" s="2">
        <v>0</v>
      </c>
      <c r="E5140" s="2">
        <v>0</v>
      </c>
      <c r="F5140" s="2">
        <v>0</v>
      </c>
      <c r="G5140" s="2">
        <v>0</v>
      </c>
    </row>
    <row r="5141" spans="1:7" s="65" customFormat="1" x14ac:dyDescent="0.25">
      <c r="A5141" s="65">
        <v>513.79999999996198</v>
      </c>
      <c r="B5141" s="2">
        <v>0</v>
      </c>
      <c r="C5141" s="2">
        <v>0</v>
      </c>
      <c r="D5141" s="2">
        <v>0</v>
      </c>
      <c r="E5141" s="2">
        <v>0</v>
      </c>
      <c r="F5141" s="2">
        <v>0</v>
      </c>
      <c r="G5141" s="2">
        <v>0</v>
      </c>
    </row>
    <row r="5142" spans="1:7" s="65" customFormat="1" x14ac:dyDescent="0.25">
      <c r="A5142" s="65">
        <v>513.89999999996201</v>
      </c>
      <c r="B5142" s="2">
        <v>0</v>
      </c>
      <c r="C5142" s="2">
        <v>0</v>
      </c>
      <c r="D5142" s="2">
        <v>0</v>
      </c>
      <c r="E5142" s="2">
        <v>0</v>
      </c>
      <c r="F5142" s="2">
        <v>0</v>
      </c>
      <c r="G5142" s="2">
        <v>0</v>
      </c>
    </row>
    <row r="5143" spans="1:7" s="65" customFormat="1" x14ac:dyDescent="0.25">
      <c r="A5143" s="65">
        <v>513.99999999996203</v>
      </c>
      <c r="B5143" s="2">
        <v>0</v>
      </c>
      <c r="C5143" s="2">
        <v>0</v>
      </c>
      <c r="D5143" s="2">
        <v>0</v>
      </c>
      <c r="E5143" s="2">
        <v>0</v>
      </c>
      <c r="F5143" s="2">
        <v>0</v>
      </c>
      <c r="G5143" s="2">
        <v>0</v>
      </c>
    </row>
    <row r="5144" spans="1:7" s="65" customFormat="1" x14ac:dyDescent="0.25">
      <c r="A5144" s="65">
        <v>514.09999999996205</v>
      </c>
      <c r="B5144" s="2">
        <v>0</v>
      </c>
      <c r="C5144" s="2">
        <v>0</v>
      </c>
      <c r="D5144" s="2">
        <v>0</v>
      </c>
      <c r="E5144" s="2">
        <v>0</v>
      </c>
      <c r="F5144" s="2">
        <v>0</v>
      </c>
      <c r="G5144" s="2">
        <v>0</v>
      </c>
    </row>
    <row r="5145" spans="1:7" s="65" customFormat="1" x14ac:dyDescent="0.25">
      <c r="A5145" s="65">
        <v>514.19999999996196</v>
      </c>
      <c r="B5145" s="2">
        <v>0</v>
      </c>
      <c r="C5145" s="2">
        <v>0</v>
      </c>
      <c r="D5145" s="2">
        <v>0</v>
      </c>
      <c r="E5145" s="2">
        <v>0</v>
      </c>
      <c r="F5145" s="2">
        <v>0</v>
      </c>
      <c r="G5145" s="2">
        <v>0</v>
      </c>
    </row>
    <row r="5146" spans="1:7" s="65" customFormat="1" x14ac:dyDescent="0.25">
      <c r="A5146" s="65">
        <v>514.29999999996198</v>
      </c>
      <c r="B5146" s="2">
        <v>0</v>
      </c>
      <c r="C5146" s="2">
        <v>0</v>
      </c>
      <c r="D5146" s="2">
        <v>0</v>
      </c>
      <c r="E5146" s="2">
        <v>0</v>
      </c>
      <c r="F5146" s="2">
        <v>0</v>
      </c>
      <c r="G5146" s="2">
        <v>0</v>
      </c>
    </row>
    <row r="5147" spans="1:7" s="65" customFormat="1" x14ac:dyDescent="0.25">
      <c r="A5147" s="65">
        <v>514.39999999996201</v>
      </c>
      <c r="B5147" s="2">
        <v>0</v>
      </c>
      <c r="C5147" s="2">
        <v>0</v>
      </c>
      <c r="D5147" s="2">
        <v>0</v>
      </c>
      <c r="E5147" s="2">
        <v>0</v>
      </c>
      <c r="F5147" s="2">
        <v>0</v>
      </c>
      <c r="G5147" s="2">
        <v>0</v>
      </c>
    </row>
    <row r="5148" spans="1:7" s="65" customFormat="1" x14ac:dyDescent="0.25">
      <c r="A5148" s="65">
        <v>514.49999999996203</v>
      </c>
      <c r="B5148" s="2">
        <v>0</v>
      </c>
      <c r="C5148" s="2">
        <v>0</v>
      </c>
      <c r="D5148" s="2">
        <v>0</v>
      </c>
      <c r="E5148" s="2">
        <v>0</v>
      </c>
      <c r="F5148" s="2">
        <v>0</v>
      </c>
      <c r="G5148" s="2">
        <v>0</v>
      </c>
    </row>
    <row r="5149" spans="1:7" s="65" customFormat="1" x14ac:dyDescent="0.25">
      <c r="A5149" s="65">
        <v>514.59999999996205</v>
      </c>
      <c r="B5149" s="2">
        <v>0</v>
      </c>
      <c r="C5149" s="2">
        <v>0</v>
      </c>
      <c r="D5149" s="2">
        <v>0</v>
      </c>
      <c r="E5149" s="2">
        <v>0</v>
      </c>
      <c r="F5149" s="2">
        <v>0</v>
      </c>
      <c r="G5149" s="2">
        <v>0</v>
      </c>
    </row>
    <row r="5150" spans="1:7" s="65" customFormat="1" x14ac:dyDescent="0.25">
      <c r="A5150" s="65">
        <v>514.69999999996196</v>
      </c>
      <c r="B5150" s="2">
        <v>0</v>
      </c>
      <c r="C5150" s="2">
        <v>0</v>
      </c>
      <c r="D5150" s="2">
        <v>0</v>
      </c>
      <c r="E5150" s="2">
        <v>0</v>
      </c>
      <c r="F5150" s="2">
        <v>0</v>
      </c>
      <c r="G5150" s="2">
        <v>0</v>
      </c>
    </row>
    <row r="5151" spans="1:7" s="65" customFormat="1" x14ac:dyDescent="0.25">
      <c r="A5151" s="65">
        <v>514.79999999996198</v>
      </c>
      <c r="B5151" s="2">
        <v>0</v>
      </c>
      <c r="C5151" s="2">
        <v>0</v>
      </c>
      <c r="D5151" s="2">
        <v>0</v>
      </c>
      <c r="E5151" s="2">
        <v>0</v>
      </c>
      <c r="F5151" s="2">
        <v>0</v>
      </c>
      <c r="G5151" s="2">
        <v>0</v>
      </c>
    </row>
    <row r="5152" spans="1:7" s="65" customFormat="1" x14ac:dyDescent="0.25">
      <c r="A5152" s="65">
        <v>514.89999999996201</v>
      </c>
      <c r="B5152" s="2">
        <v>0</v>
      </c>
      <c r="C5152" s="2">
        <v>0</v>
      </c>
      <c r="D5152" s="2">
        <v>0</v>
      </c>
      <c r="E5152" s="2">
        <v>0</v>
      </c>
      <c r="F5152" s="2">
        <v>0</v>
      </c>
      <c r="G5152" s="2">
        <v>0</v>
      </c>
    </row>
    <row r="5153" spans="1:7" s="65" customFormat="1" x14ac:dyDescent="0.25">
      <c r="A5153" s="65">
        <v>514.99999999996203</v>
      </c>
      <c r="B5153" s="2">
        <v>0</v>
      </c>
      <c r="C5153" s="2">
        <v>0</v>
      </c>
      <c r="D5153" s="2">
        <v>0</v>
      </c>
      <c r="E5153" s="2">
        <v>0</v>
      </c>
      <c r="F5153" s="2">
        <v>0</v>
      </c>
      <c r="G5153" s="2">
        <v>0</v>
      </c>
    </row>
    <row r="5154" spans="1:7" s="65" customFormat="1" x14ac:dyDescent="0.25">
      <c r="A5154" s="65">
        <v>515.09999999996205</v>
      </c>
      <c r="B5154" s="2">
        <v>0</v>
      </c>
      <c r="C5154" s="2">
        <v>0</v>
      </c>
      <c r="D5154" s="2">
        <v>0</v>
      </c>
      <c r="E5154" s="2">
        <v>0</v>
      </c>
      <c r="F5154" s="2">
        <v>0</v>
      </c>
      <c r="G5154" s="2">
        <v>0</v>
      </c>
    </row>
    <row r="5155" spans="1:7" s="65" customFormat="1" x14ac:dyDescent="0.25">
      <c r="A5155" s="65">
        <v>515.19999999996196</v>
      </c>
      <c r="B5155" s="2">
        <v>0</v>
      </c>
      <c r="C5155" s="2">
        <v>0</v>
      </c>
      <c r="D5155" s="2">
        <v>0</v>
      </c>
      <c r="E5155" s="2">
        <v>0</v>
      </c>
      <c r="F5155" s="2">
        <v>0</v>
      </c>
      <c r="G5155" s="2">
        <v>0</v>
      </c>
    </row>
    <row r="5156" spans="1:7" s="65" customFormat="1" x14ac:dyDescent="0.25">
      <c r="A5156" s="65">
        <v>515.29999999996198</v>
      </c>
      <c r="B5156" s="2">
        <v>0</v>
      </c>
      <c r="C5156" s="2">
        <v>0</v>
      </c>
      <c r="D5156" s="2">
        <v>0</v>
      </c>
      <c r="E5156" s="2">
        <v>0</v>
      </c>
      <c r="F5156" s="2">
        <v>0</v>
      </c>
      <c r="G5156" s="2">
        <v>0</v>
      </c>
    </row>
    <row r="5157" spans="1:7" s="65" customFormat="1" x14ac:dyDescent="0.25">
      <c r="A5157" s="65">
        <v>515.39999999996201</v>
      </c>
      <c r="B5157" s="2">
        <v>0</v>
      </c>
      <c r="C5157" s="2">
        <v>0</v>
      </c>
      <c r="D5157" s="2">
        <v>0</v>
      </c>
      <c r="E5157" s="2">
        <v>0</v>
      </c>
      <c r="F5157" s="2">
        <v>0</v>
      </c>
      <c r="G5157" s="2">
        <v>0</v>
      </c>
    </row>
    <row r="5158" spans="1:7" s="65" customFormat="1" x14ac:dyDescent="0.25">
      <c r="A5158" s="65">
        <v>515.49999999996203</v>
      </c>
      <c r="B5158" s="2">
        <v>0</v>
      </c>
      <c r="C5158" s="2">
        <v>0</v>
      </c>
      <c r="D5158" s="2">
        <v>0</v>
      </c>
      <c r="E5158" s="2">
        <v>0</v>
      </c>
      <c r="F5158" s="2">
        <v>0</v>
      </c>
      <c r="G5158" s="2">
        <v>0</v>
      </c>
    </row>
    <row r="5159" spans="1:7" s="65" customFormat="1" x14ac:dyDescent="0.25">
      <c r="A5159" s="65">
        <v>515.59999999996205</v>
      </c>
      <c r="B5159" s="2">
        <v>0</v>
      </c>
      <c r="C5159" s="2">
        <v>0</v>
      </c>
      <c r="D5159" s="2">
        <v>0</v>
      </c>
      <c r="E5159" s="2">
        <v>0</v>
      </c>
      <c r="F5159" s="2">
        <v>0</v>
      </c>
      <c r="G5159" s="2">
        <v>0</v>
      </c>
    </row>
    <row r="5160" spans="1:7" s="65" customFormat="1" x14ac:dyDescent="0.25">
      <c r="A5160" s="65">
        <v>515.69999999996196</v>
      </c>
      <c r="B5160" s="2">
        <v>0</v>
      </c>
      <c r="C5160" s="2">
        <v>0</v>
      </c>
      <c r="D5160" s="2">
        <v>0</v>
      </c>
      <c r="E5160" s="2">
        <v>0</v>
      </c>
      <c r="F5160" s="2">
        <v>0</v>
      </c>
      <c r="G5160" s="2">
        <v>0</v>
      </c>
    </row>
    <row r="5161" spans="1:7" s="65" customFormat="1" x14ac:dyDescent="0.25">
      <c r="A5161" s="65">
        <v>515.79999999996198</v>
      </c>
      <c r="B5161" s="2">
        <v>0</v>
      </c>
      <c r="C5161" s="2">
        <v>0</v>
      </c>
      <c r="D5161" s="2">
        <v>0</v>
      </c>
      <c r="E5161" s="2">
        <v>0</v>
      </c>
      <c r="F5161" s="2">
        <v>0</v>
      </c>
      <c r="G5161" s="2">
        <v>0</v>
      </c>
    </row>
    <row r="5162" spans="1:7" s="65" customFormat="1" x14ac:dyDescent="0.25">
      <c r="A5162" s="65">
        <v>515.89999999996098</v>
      </c>
      <c r="B5162" s="2">
        <v>0</v>
      </c>
      <c r="C5162" s="2">
        <v>0</v>
      </c>
      <c r="D5162" s="2">
        <v>0</v>
      </c>
      <c r="E5162" s="2">
        <v>0</v>
      </c>
      <c r="F5162" s="2">
        <v>0</v>
      </c>
      <c r="G5162" s="2">
        <v>0</v>
      </c>
    </row>
    <row r="5163" spans="1:7" s="65" customFormat="1" x14ac:dyDescent="0.25">
      <c r="A5163" s="65">
        <v>515.99999999996101</v>
      </c>
      <c r="B5163" s="2">
        <v>0</v>
      </c>
      <c r="C5163" s="2">
        <v>0</v>
      </c>
      <c r="D5163" s="2">
        <v>0</v>
      </c>
      <c r="E5163" s="2">
        <v>0</v>
      </c>
      <c r="F5163" s="2">
        <v>0</v>
      </c>
      <c r="G5163" s="2">
        <v>0</v>
      </c>
    </row>
    <row r="5164" spans="1:7" s="65" customFormat="1" x14ac:dyDescent="0.25">
      <c r="A5164" s="65">
        <v>516.09999999996103</v>
      </c>
      <c r="B5164" s="2">
        <v>0</v>
      </c>
      <c r="C5164" s="2">
        <v>0</v>
      </c>
      <c r="D5164" s="2">
        <v>0</v>
      </c>
      <c r="E5164" s="2">
        <v>0</v>
      </c>
      <c r="F5164" s="2">
        <v>0</v>
      </c>
      <c r="G5164" s="2">
        <v>0</v>
      </c>
    </row>
    <row r="5165" spans="1:7" s="65" customFormat="1" x14ac:dyDescent="0.25">
      <c r="A5165" s="65">
        <v>516.19999999996105</v>
      </c>
      <c r="B5165" s="2">
        <v>0</v>
      </c>
      <c r="C5165" s="2">
        <v>0</v>
      </c>
      <c r="D5165" s="2">
        <v>0</v>
      </c>
      <c r="E5165" s="2">
        <v>0</v>
      </c>
      <c r="F5165" s="2">
        <v>0</v>
      </c>
      <c r="G5165" s="2">
        <v>0</v>
      </c>
    </row>
    <row r="5166" spans="1:7" s="65" customFormat="1" x14ac:dyDescent="0.25">
      <c r="A5166" s="65">
        <v>516.29999999996096</v>
      </c>
      <c r="B5166" s="2">
        <v>0</v>
      </c>
      <c r="C5166" s="2">
        <v>0</v>
      </c>
      <c r="D5166" s="2">
        <v>0</v>
      </c>
      <c r="E5166" s="2">
        <v>0</v>
      </c>
      <c r="F5166" s="2">
        <v>0</v>
      </c>
      <c r="G5166" s="2">
        <v>0</v>
      </c>
    </row>
    <row r="5167" spans="1:7" s="65" customFormat="1" x14ac:dyDescent="0.25">
      <c r="A5167" s="65">
        <v>516.39999999996098</v>
      </c>
      <c r="B5167" s="2">
        <v>0</v>
      </c>
      <c r="C5167" s="2">
        <v>0</v>
      </c>
      <c r="D5167" s="2">
        <v>0</v>
      </c>
      <c r="E5167" s="2">
        <v>0</v>
      </c>
      <c r="F5167" s="2">
        <v>0</v>
      </c>
      <c r="G5167" s="2">
        <v>0</v>
      </c>
    </row>
    <row r="5168" spans="1:7" s="65" customFormat="1" x14ac:dyDescent="0.25">
      <c r="A5168" s="65">
        <v>516.49999999996101</v>
      </c>
      <c r="B5168" s="2">
        <v>0</v>
      </c>
      <c r="C5168" s="2">
        <v>0</v>
      </c>
      <c r="D5168" s="2">
        <v>0</v>
      </c>
      <c r="E5168" s="2">
        <v>0</v>
      </c>
      <c r="F5168" s="2">
        <v>0</v>
      </c>
      <c r="G5168" s="2">
        <v>0</v>
      </c>
    </row>
    <row r="5169" spans="1:7" s="65" customFormat="1" x14ac:dyDescent="0.25">
      <c r="A5169" s="65">
        <v>516.59999999996103</v>
      </c>
      <c r="B5169" s="2">
        <v>0</v>
      </c>
      <c r="C5169" s="2">
        <v>0</v>
      </c>
      <c r="D5169" s="2">
        <v>0</v>
      </c>
      <c r="E5169" s="2">
        <v>0</v>
      </c>
      <c r="F5169" s="2">
        <v>0</v>
      </c>
      <c r="G5169" s="2">
        <v>0</v>
      </c>
    </row>
    <row r="5170" spans="1:7" s="65" customFormat="1" x14ac:dyDescent="0.25">
      <c r="A5170" s="65">
        <v>516.69999999996105</v>
      </c>
      <c r="B5170" s="2">
        <v>0</v>
      </c>
      <c r="C5170" s="2">
        <v>0</v>
      </c>
      <c r="D5170" s="2">
        <v>0</v>
      </c>
      <c r="E5170" s="2">
        <v>0</v>
      </c>
      <c r="F5170" s="2">
        <v>0</v>
      </c>
      <c r="G5170" s="2">
        <v>0</v>
      </c>
    </row>
    <row r="5171" spans="1:7" s="65" customFormat="1" x14ac:dyDescent="0.25">
      <c r="A5171" s="65">
        <v>516.79999999996096</v>
      </c>
      <c r="B5171" s="2">
        <v>0</v>
      </c>
      <c r="C5171" s="2">
        <v>0</v>
      </c>
      <c r="D5171" s="2">
        <v>0</v>
      </c>
      <c r="E5171" s="2">
        <v>0</v>
      </c>
      <c r="F5171" s="2">
        <v>0</v>
      </c>
      <c r="G5171" s="2">
        <v>0</v>
      </c>
    </row>
    <row r="5172" spans="1:7" s="65" customFormat="1" x14ac:dyDescent="0.25">
      <c r="A5172" s="65">
        <v>516.89999999996098</v>
      </c>
      <c r="B5172" s="2">
        <v>0</v>
      </c>
      <c r="C5172" s="2">
        <v>0</v>
      </c>
      <c r="D5172" s="2">
        <v>0</v>
      </c>
      <c r="E5172" s="2">
        <v>0</v>
      </c>
      <c r="F5172" s="2">
        <v>0</v>
      </c>
      <c r="G5172" s="2">
        <v>0</v>
      </c>
    </row>
    <row r="5173" spans="1:7" s="65" customFormat="1" x14ac:dyDescent="0.25">
      <c r="A5173" s="65">
        <v>516.99999999996101</v>
      </c>
      <c r="B5173" s="2">
        <v>0</v>
      </c>
      <c r="C5173" s="2">
        <v>0</v>
      </c>
      <c r="D5173" s="2">
        <v>0</v>
      </c>
      <c r="E5173" s="2">
        <v>0</v>
      </c>
      <c r="F5173" s="2">
        <v>0</v>
      </c>
      <c r="G5173" s="2">
        <v>0</v>
      </c>
    </row>
    <row r="5174" spans="1:7" s="65" customFormat="1" x14ac:dyDescent="0.25">
      <c r="A5174" s="65">
        <v>517.09999999996103</v>
      </c>
      <c r="B5174" s="2">
        <v>0</v>
      </c>
      <c r="C5174" s="2">
        <v>0</v>
      </c>
      <c r="D5174" s="2">
        <v>0</v>
      </c>
      <c r="E5174" s="2">
        <v>0</v>
      </c>
      <c r="F5174" s="2">
        <v>0</v>
      </c>
      <c r="G5174" s="2">
        <v>0</v>
      </c>
    </row>
    <row r="5175" spans="1:7" s="65" customFormat="1" x14ac:dyDescent="0.25">
      <c r="A5175" s="65">
        <v>517.19999999996105</v>
      </c>
      <c r="B5175" s="2">
        <v>0</v>
      </c>
      <c r="C5175" s="2">
        <v>0</v>
      </c>
      <c r="D5175" s="2">
        <v>0</v>
      </c>
      <c r="E5175" s="2">
        <v>0</v>
      </c>
      <c r="F5175" s="2">
        <v>0</v>
      </c>
      <c r="G5175" s="2">
        <v>0</v>
      </c>
    </row>
    <row r="5176" spans="1:7" s="65" customFormat="1" x14ac:dyDescent="0.25">
      <c r="A5176" s="65">
        <v>517.29999999996096</v>
      </c>
      <c r="B5176" s="2">
        <v>0</v>
      </c>
      <c r="C5176" s="2">
        <v>0</v>
      </c>
      <c r="D5176" s="2">
        <v>0</v>
      </c>
      <c r="E5176" s="2">
        <v>0</v>
      </c>
      <c r="F5176" s="2">
        <v>0</v>
      </c>
      <c r="G5176" s="2">
        <v>0</v>
      </c>
    </row>
    <row r="5177" spans="1:7" s="65" customFormat="1" x14ac:dyDescent="0.25">
      <c r="A5177" s="65">
        <v>517.39999999996098</v>
      </c>
      <c r="B5177" s="2">
        <v>0</v>
      </c>
      <c r="C5177" s="2">
        <v>0</v>
      </c>
      <c r="D5177" s="2">
        <v>0</v>
      </c>
      <c r="E5177" s="2">
        <v>0</v>
      </c>
      <c r="F5177" s="2">
        <v>0</v>
      </c>
      <c r="G5177" s="2">
        <v>0</v>
      </c>
    </row>
    <row r="5178" spans="1:7" s="65" customFormat="1" x14ac:dyDescent="0.25">
      <c r="A5178" s="65">
        <v>517.49999999996101</v>
      </c>
      <c r="B5178" s="2">
        <v>0</v>
      </c>
      <c r="C5178" s="2">
        <v>0</v>
      </c>
      <c r="D5178" s="2">
        <v>0</v>
      </c>
      <c r="E5178" s="2">
        <v>0</v>
      </c>
      <c r="F5178" s="2">
        <v>0</v>
      </c>
      <c r="G5178" s="2">
        <v>0</v>
      </c>
    </row>
    <row r="5179" spans="1:7" s="65" customFormat="1" x14ac:dyDescent="0.25">
      <c r="A5179" s="65">
        <v>517.59999999996103</v>
      </c>
      <c r="B5179" s="2">
        <v>0</v>
      </c>
      <c r="C5179" s="2">
        <v>0</v>
      </c>
      <c r="D5179" s="2">
        <v>0</v>
      </c>
      <c r="E5179" s="2">
        <v>0</v>
      </c>
      <c r="F5179" s="2">
        <v>0</v>
      </c>
      <c r="G5179" s="2">
        <v>0</v>
      </c>
    </row>
    <row r="5180" spans="1:7" s="65" customFormat="1" x14ac:dyDescent="0.25">
      <c r="A5180" s="65">
        <v>517.69999999996105</v>
      </c>
      <c r="B5180" s="2">
        <v>0</v>
      </c>
      <c r="C5180" s="2">
        <v>0</v>
      </c>
      <c r="D5180" s="2">
        <v>0</v>
      </c>
      <c r="E5180" s="2">
        <v>0</v>
      </c>
      <c r="F5180" s="2">
        <v>0</v>
      </c>
      <c r="G5180" s="2">
        <v>0</v>
      </c>
    </row>
    <row r="5181" spans="1:7" s="65" customFormat="1" x14ac:dyDescent="0.25">
      <c r="A5181" s="65">
        <v>517.79999999996096</v>
      </c>
      <c r="B5181" s="2">
        <v>0</v>
      </c>
      <c r="C5181" s="2">
        <v>0</v>
      </c>
      <c r="D5181" s="2">
        <v>0</v>
      </c>
      <c r="E5181" s="2">
        <v>0</v>
      </c>
      <c r="F5181" s="2">
        <v>0</v>
      </c>
      <c r="G5181" s="2">
        <v>0</v>
      </c>
    </row>
    <row r="5182" spans="1:7" s="65" customFormat="1" x14ac:dyDescent="0.25">
      <c r="A5182" s="65">
        <v>517.89999999996098</v>
      </c>
      <c r="B5182" s="2">
        <v>0</v>
      </c>
      <c r="C5182" s="2">
        <v>0</v>
      </c>
      <c r="D5182" s="2">
        <v>0</v>
      </c>
      <c r="E5182" s="2">
        <v>0</v>
      </c>
      <c r="F5182" s="2">
        <v>0</v>
      </c>
      <c r="G5182" s="2">
        <v>0</v>
      </c>
    </row>
    <row r="5183" spans="1:7" s="65" customFormat="1" x14ac:dyDescent="0.25">
      <c r="A5183" s="65">
        <v>517.99999999996101</v>
      </c>
      <c r="B5183" s="2">
        <v>0</v>
      </c>
      <c r="C5183" s="2">
        <v>0</v>
      </c>
      <c r="D5183" s="2">
        <v>0</v>
      </c>
      <c r="E5183" s="2">
        <v>0</v>
      </c>
      <c r="F5183" s="2">
        <v>0</v>
      </c>
      <c r="G5183" s="2">
        <v>0</v>
      </c>
    </row>
    <row r="5184" spans="1:7" s="65" customFormat="1" x14ac:dyDescent="0.25">
      <c r="A5184" s="65">
        <v>518.09999999996103</v>
      </c>
      <c r="B5184" s="2">
        <v>0</v>
      </c>
      <c r="C5184" s="2">
        <v>0</v>
      </c>
      <c r="D5184" s="2">
        <v>0</v>
      </c>
      <c r="E5184" s="2">
        <v>0</v>
      </c>
      <c r="F5184" s="2">
        <v>0</v>
      </c>
      <c r="G5184" s="2">
        <v>0</v>
      </c>
    </row>
    <row r="5185" spans="1:7" s="65" customFormat="1" x14ac:dyDescent="0.25">
      <c r="A5185" s="65">
        <v>518.19999999996105</v>
      </c>
      <c r="B5185" s="2">
        <v>0</v>
      </c>
      <c r="C5185" s="2">
        <v>0</v>
      </c>
      <c r="D5185" s="2">
        <v>0</v>
      </c>
      <c r="E5185" s="2">
        <v>0</v>
      </c>
      <c r="F5185" s="2">
        <v>0</v>
      </c>
      <c r="G5185" s="2">
        <v>0</v>
      </c>
    </row>
    <row r="5186" spans="1:7" s="65" customFormat="1" x14ac:dyDescent="0.25">
      <c r="A5186" s="65">
        <v>518.29999999996096</v>
      </c>
      <c r="B5186" s="2">
        <v>0</v>
      </c>
      <c r="C5186" s="2">
        <v>0</v>
      </c>
      <c r="D5186" s="2">
        <v>0</v>
      </c>
      <c r="E5186" s="2">
        <v>0</v>
      </c>
      <c r="F5186" s="2">
        <v>0</v>
      </c>
      <c r="G5186" s="2">
        <v>0</v>
      </c>
    </row>
    <row r="5187" spans="1:7" s="65" customFormat="1" x14ac:dyDescent="0.25">
      <c r="A5187" s="65">
        <v>518.39999999996098</v>
      </c>
      <c r="B5187" s="2">
        <v>0</v>
      </c>
      <c r="C5187" s="2">
        <v>0</v>
      </c>
      <c r="D5187" s="2">
        <v>0</v>
      </c>
      <c r="E5187" s="2">
        <v>0</v>
      </c>
      <c r="F5187" s="2">
        <v>0</v>
      </c>
      <c r="G5187" s="2">
        <v>0</v>
      </c>
    </row>
    <row r="5188" spans="1:7" s="65" customFormat="1" x14ac:dyDescent="0.25">
      <c r="A5188" s="65">
        <v>518.49999999996101</v>
      </c>
      <c r="B5188" s="2">
        <v>0</v>
      </c>
      <c r="C5188" s="2">
        <v>0</v>
      </c>
      <c r="D5188" s="2">
        <v>0</v>
      </c>
      <c r="E5188" s="2">
        <v>0</v>
      </c>
      <c r="F5188" s="2">
        <v>0</v>
      </c>
      <c r="G5188" s="2">
        <v>0</v>
      </c>
    </row>
    <row r="5189" spans="1:7" s="65" customFormat="1" x14ac:dyDescent="0.25">
      <c r="A5189" s="65">
        <v>518.59999999996103</v>
      </c>
      <c r="B5189" s="2">
        <v>0</v>
      </c>
      <c r="C5189" s="2">
        <v>0</v>
      </c>
      <c r="D5189" s="2">
        <v>0</v>
      </c>
      <c r="E5189" s="2">
        <v>0</v>
      </c>
      <c r="F5189" s="2">
        <v>0</v>
      </c>
      <c r="G5189" s="2">
        <v>0</v>
      </c>
    </row>
    <row r="5190" spans="1:7" s="65" customFormat="1" x14ac:dyDescent="0.25">
      <c r="A5190" s="65">
        <v>518.69999999996105</v>
      </c>
      <c r="B5190" s="2">
        <v>0</v>
      </c>
      <c r="C5190" s="2">
        <v>0</v>
      </c>
      <c r="D5190" s="2">
        <v>0</v>
      </c>
      <c r="E5190" s="2">
        <v>0</v>
      </c>
      <c r="F5190" s="2">
        <v>0</v>
      </c>
      <c r="G5190" s="2">
        <v>0</v>
      </c>
    </row>
    <row r="5191" spans="1:7" s="65" customFormat="1" x14ac:dyDescent="0.25">
      <c r="A5191" s="65">
        <v>518.79999999996005</v>
      </c>
      <c r="B5191" s="2">
        <v>0</v>
      </c>
      <c r="C5191" s="2">
        <v>0</v>
      </c>
      <c r="D5191" s="2">
        <v>0</v>
      </c>
      <c r="E5191" s="2">
        <v>0</v>
      </c>
      <c r="F5191" s="2">
        <v>0</v>
      </c>
      <c r="G5191" s="2">
        <v>0</v>
      </c>
    </row>
    <row r="5192" spans="1:7" s="65" customFormat="1" x14ac:dyDescent="0.25">
      <c r="A5192" s="65">
        <v>518.89999999995996</v>
      </c>
      <c r="B5192" s="2">
        <v>0</v>
      </c>
      <c r="C5192" s="2">
        <v>0</v>
      </c>
      <c r="D5192" s="2">
        <v>0</v>
      </c>
      <c r="E5192" s="2">
        <v>0</v>
      </c>
      <c r="F5192" s="2">
        <v>0</v>
      </c>
      <c r="G5192" s="2">
        <v>0</v>
      </c>
    </row>
    <row r="5193" spans="1:7" s="65" customFormat="1" x14ac:dyDescent="0.25">
      <c r="A5193" s="65">
        <v>518.99999999995998</v>
      </c>
      <c r="B5193" s="2">
        <v>0</v>
      </c>
      <c r="C5193" s="2">
        <v>0</v>
      </c>
      <c r="D5193" s="2">
        <v>0</v>
      </c>
      <c r="E5193" s="2">
        <v>0</v>
      </c>
      <c r="F5193" s="2">
        <v>0</v>
      </c>
      <c r="G5193" s="2">
        <v>0</v>
      </c>
    </row>
    <row r="5194" spans="1:7" s="65" customFormat="1" x14ac:dyDescent="0.25">
      <c r="A5194" s="65">
        <v>519.09999999996</v>
      </c>
      <c r="B5194" s="2">
        <v>0</v>
      </c>
      <c r="C5194" s="2">
        <v>0</v>
      </c>
      <c r="D5194" s="2">
        <v>0</v>
      </c>
      <c r="E5194" s="2">
        <v>0</v>
      </c>
      <c r="F5194" s="2">
        <v>0</v>
      </c>
      <c r="G5194" s="2">
        <v>0</v>
      </c>
    </row>
    <row r="5195" spans="1:7" s="65" customFormat="1" x14ac:dyDescent="0.25">
      <c r="A5195" s="65">
        <v>519.19999999996003</v>
      </c>
      <c r="B5195" s="2">
        <v>0</v>
      </c>
      <c r="C5195" s="2">
        <v>0</v>
      </c>
      <c r="D5195" s="2">
        <v>0</v>
      </c>
      <c r="E5195" s="2">
        <v>0</v>
      </c>
      <c r="F5195" s="2">
        <v>0</v>
      </c>
      <c r="G5195" s="2">
        <v>0</v>
      </c>
    </row>
    <row r="5196" spans="1:7" s="65" customFormat="1" x14ac:dyDescent="0.25">
      <c r="A5196" s="65">
        <v>519.29999999996005</v>
      </c>
      <c r="B5196" s="2">
        <v>0</v>
      </c>
      <c r="C5196" s="2">
        <v>0</v>
      </c>
      <c r="D5196" s="2">
        <v>0</v>
      </c>
      <c r="E5196" s="2">
        <v>0</v>
      </c>
      <c r="F5196" s="2">
        <v>0</v>
      </c>
      <c r="G5196" s="2">
        <v>0</v>
      </c>
    </row>
    <row r="5197" spans="1:7" s="65" customFormat="1" x14ac:dyDescent="0.25">
      <c r="A5197" s="65">
        <v>519.39999999995996</v>
      </c>
      <c r="B5197" s="2">
        <v>0</v>
      </c>
      <c r="C5197" s="2">
        <v>0</v>
      </c>
      <c r="D5197" s="2">
        <v>0</v>
      </c>
      <c r="E5197" s="2">
        <v>0</v>
      </c>
      <c r="F5197" s="2">
        <v>0</v>
      </c>
      <c r="G5197" s="2">
        <v>0</v>
      </c>
    </row>
    <row r="5198" spans="1:7" s="65" customFormat="1" x14ac:dyDescent="0.25">
      <c r="A5198" s="65">
        <v>519.49999999995998</v>
      </c>
      <c r="B5198" s="2">
        <v>0</v>
      </c>
      <c r="C5198" s="2">
        <v>0</v>
      </c>
      <c r="D5198" s="2">
        <v>0</v>
      </c>
      <c r="E5198" s="2">
        <v>0</v>
      </c>
      <c r="F5198" s="2">
        <v>0</v>
      </c>
      <c r="G5198" s="2">
        <v>0</v>
      </c>
    </row>
    <row r="5199" spans="1:7" s="65" customFormat="1" x14ac:dyDescent="0.25">
      <c r="A5199" s="65">
        <v>519.59999999996</v>
      </c>
      <c r="B5199" s="2">
        <v>0</v>
      </c>
      <c r="C5199" s="2">
        <v>0</v>
      </c>
      <c r="D5199" s="2">
        <v>0</v>
      </c>
      <c r="E5199" s="2">
        <v>0</v>
      </c>
      <c r="F5199" s="2">
        <v>0</v>
      </c>
      <c r="G5199" s="2">
        <v>0</v>
      </c>
    </row>
    <row r="5200" spans="1:7" s="65" customFormat="1" x14ac:dyDescent="0.25">
      <c r="A5200" s="65">
        <v>519.69999999996003</v>
      </c>
      <c r="B5200" s="2">
        <v>0</v>
      </c>
      <c r="C5200" s="2">
        <v>0</v>
      </c>
      <c r="D5200" s="2">
        <v>0</v>
      </c>
      <c r="E5200" s="2">
        <v>0</v>
      </c>
      <c r="F5200" s="2">
        <v>0</v>
      </c>
      <c r="G5200" s="2">
        <v>0</v>
      </c>
    </row>
    <row r="5201" spans="1:7" s="65" customFormat="1" x14ac:dyDescent="0.25">
      <c r="A5201" s="65">
        <v>519.79999999996005</v>
      </c>
      <c r="B5201" s="2">
        <v>0</v>
      </c>
      <c r="C5201" s="2">
        <v>0</v>
      </c>
      <c r="D5201" s="2">
        <v>0</v>
      </c>
      <c r="E5201" s="2">
        <v>0</v>
      </c>
      <c r="F5201" s="2">
        <v>0</v>
      </c>
      <c r="G5201" s="2">
        <v>0</v>
      </c>
    </row>
    <row r="5202" spans="1:7" s="65" customFormat="1" x14ac:dyDescent="0.25">
      <c r="A5202" s="65">
        <v>519.89999999995996</v>
      </c>
      <c r="B5202" s="2">
        <v>0</v>
      </c>
      <c r="C5202" s="2">
        <v>0</v>
      </c>
      <c r="D5202" s="2">
        <v>0</v>
      </c>
      <c r="E5202" s="2">
        <v>0</v>
      </c>
      <c r="F5202" s="2">
        <v>0</v>
      </c>
      <c r="G5202" s="2">
        <v>0</v>
      </c>
    </row>
    <row r="5203" spans="1:7" s="65" customFormat="1" x14ac:dyDescent="0.25">
      <c r="A5203" s="65">
        <v>519.99999999995998</v>
      </c>
      <c r="B5203" s="2">
        <v>0</v>
      </c>
      <c r="C5203" s="2">
        <v>0</v>
      </c>
      <c r="D5203" s="2">
        <v>0</v>
      </c>
      <c r="E5203" s="2">
        <v>0</v>
      </c>
      <c r="F5203" s="2">
        <v>0</v>
      </c>
      <c r="G5203" s="2">
        <v>0</v>
      </c>
    </row>
    <row r="5204" spans="1:7" s="65" customFormat="1" x14ac:dyDescent="0.25">
      <c r="A5204" s="65">
        <v>520.09999999996</v>
      </c>
      <c r="B5204" s="2">
        <v>0</v>
      </c>
      <c r="C5204" s="2">
        <v>0</v>
      </c>
      <c r="D5204" s="2">
        <v>0</v>
      </c>
      <c r="E5204" s="2">
        <v>0</v>
      </c>
      <c r="F5204" s="2">
        <v>0</v>
      </c>
      <c r="G5204" s="2">
        <v>0</v>
      </c>
    </row>
    <row r="5205" spans="1:7" s="65" customFormat="1" x14ac:dyDescent="0.25">
      <c r="A5205" s="65">
        <v>520.19999999996003</v>
      </c>
      <c r="B5205" s="2">
        <v>0</v>
      </c>
      <c r="C5205" s="2">
        <v>0</v>
      </c>
      <c r="D5205" s="2">
        <v>0</v>
      </c>
      <c r="E5205" s="2">
        <v>0</v>
      </c>
      <c r="F5205" s="2">
        <v>0</v>
      </c>
      <c r="G5205" s="2">
        <v>0</v>
      </c>
    </row>
    <row r="5206" spans="1:7" s="65" customFormat="1" x14ac:dyDescent="0.25">
      <c r="A5206" s="65">
        <v>520.29999999996005</v>
      </c>
      <c r="B5206" s="2">
        <v>0</v>
      </c>
      <c r="C5206" s="2">
        <v>0</v>
      </c>
      <c r="D5206" s="2">
        <v>0</v>
      </c>
      <c r="E5206" s="2">
        <v>0</v>
      </c>
      <c r="F5206" s="2">
        <v>0</v>
      </c>
      <c r="G5206" s="2">
        <v>0</v>
      </c>
    </row>
    <row r="5207" spans="1:7" s="65" customFormat="1" x14ac:dyDescent="0.25">
      <c r="A5207" s="65">
        <v>520.39999999995996</v>
      </c>
      <c r="B5207" s="2">
        <v>0</v>
      </c>
      <c r="C5207" s="2">
        <v>0</v>
      </c>
      <c r="D5207" s="2">
        <v>0</v>
      </c>
      <c r="E5207" s="2">
        <v>0</v>
      </c>
      <c r="F5207" s="2">
        <v>0</v>
      </c>
      <c r="G5207" s="2">
        <v>0</v>
      </c>
    </row>
    <row r="5208" spans="1:7" s="65" customFormat="1" x14ac:dyDescent="0.25">
      <c r="A5208" s="65">
        <v>520.49999999995998</v>
      </c>
      <c r="B5208" s="2">
        <v>0</v>
      </c>
      <c r="C5208" s="2">
        <v>0</v>
      </c>
      <c r="D5208" s="2">
        <v>0</v>
      </c>
      <c r="E5208" s="2">
        <v>0</v>
      </c>
      <c r="F5208" s="2">
        <v>0</v>
      </c>
      <c r="G5208" s="2">
        <v>0</v>
      </c>
    </row>
    <row r="5209" spans="1:7" s="65" customFormat="1" x14ac:dyDescent="0.25">
      <c r="A5209" s="65">
        <v>520.59999999996</v>
      </c>
      <c r="B5209" s="2">
        <v>0</v>
      </c>
      <c r="C5209" s="2">
        <v>0</v>
      </c>
      <c r="D5209" s="2">
        <v>0</v>
      </c>
      <c r="E5209" s="2">
        <v>0</v>
      </c>
      <c r="F5209" s="2">
        <v>0</v>
      </c>
      <c r="G5209" s="2">
        <v>0</v>
      </c>
    </row>
    <row r="5210" spans="1:7" s="65" customFormat="1" x14ac:dyDescent="0.25">
      <c r="A5210" s="65">
        <v>520.69999999996003</v>
      </c>
      <c r="B5210" s="2">
        <v>0</v>
      </c>
      <c r="C5210" s="2">
        <v>0</v>
      </c>
      <c r="D5210" s="2">
        <v>0</v>
      </c>
      <c r="E5210" s="2">
        <v>0</v>
      </c>
      <c r="F5210" s="2">
        <v>0</v>
      </c>
      <c r="G5210" s="2">
        <v>0</v>
      </c>
    </row>
    <row r="5211" spans="1:7" s="65" customFormat="1" x14ac:dyDescent="0.25">
      <c r="A5211" s="65">
        <v>520.79999999996005</v>
      </c>
      <c r="B5211" s="2">
        <v>0</v>
      </c>
      <c r="C5211" s="2">
        <v>0</v>
      </c>
      <c r="D5211" s="2">
        <v>0</v>
      </c>
      <c r="E5211" s="2">
        <v>0</v>
      </c>
      <c r="F5211" s="2">
        <v>0</v>
      </c>
      <c r="G5211" s="2">
        <v>0</v>
      </c>
    </row>
    <row r="5212" spans="1:7" s="65" customFormat="1" x14ac:dyDescent="0.25">
      <c r="A5212" s="65">
        <v>520.89999999995996</v>
      </c>
      <c r="B5212" s="2">
        <v>0</v>
      </c>
      <c r="C5212" s="2">
        <v>0</v>
      </c>
      <c r="D5212" s="2">
        <v>0</v>
      </c>
      <c r="E5212" s="2">
        <v>0</v>
      </c>
      <c r="F5212" s="2">
        <v>0</v>
      </c>
      <c r="G5212" s="2">
        <v>0</v>
      </c>
    </row>
    <row r="5213" spans="1:7" s="65" customFormat="1" x14ac:dyDescent="0.25">
      <c r="A5213" s="65">
        <v>520.99999999995998</v>
      </c>
      <c r="B5213" s="2">
        <v>0</v>
      </c>
      <c r="C5213" s="2">
        <v>0</v>
      </c>
      <c r="D5213" s="2">
        <v>0</v>
      </c>
      <c r="E5213" s="2">
        <v>0</v>
      </c>
      <c r="F5213" s="2">
        <v>0</v>
      </c>
      <c r="G5213" s="2">
        <v>0</v>
      </c>
    </row>
    <row r="5214" spans="1:7" s="65" customFormat="1" x14ac:dyDescent="0.25">
      <c r="A5214" s="65">
        <v>521.09999999996</v>
      </c>
      <c r="B5214" s="2">
        <v>0</v>
      </c>
      <c r="C5214" s="2">
        <v>0</v>
      </c>
      <c r="D5214" s="2">
        <v>0</v>
      </c>
      <c r="E5214" s="2">
        <v>0</v>
      </c>
      <c r="F5214" s="2">
        <v>0</v>
      </c>
      <c r="G5214" s="2">
        <v>0</v>
      </c>
    </row>
    <row r="5215" spans="1:7" s="65" customFormat="1" x14ac:dyDescent="0.25">
      <c r="A5215" s="65">
        <v>521.19999999996003</v>
      </c>
      <c r="B5215" s="2">
        <v>0</v>
      </c>
      <c r="C5215" s="2">
        <v>0</v>
      </c>
      <c r="D5215" s="2">
        <v>0</v>
      </c>
      <c r="E5215" s="2">
        <v>0</v>
      </c>
      <c r="F5215" s="2">
        <v>0</v>
      </c>
      <c r="G5215" s="2">
        <v>0</v>
      </c>
    </row>
    <row r="5216" spans="1:7" s="65" customFormat="1" x14ac:dyDescent="0.25">
      <c r="A5216" s="65">
        <v>521.29999999996005</v>
      </c>
      <c r="B5216" s="2">
        <v>0</v>
      </c>
      <c r="C5216" s="2">
        <v>0</v>
      </c>
      <c r="D5216" s="2">
        <v>0</v>
      </c>
      <c r="E5216" s="2">
        <v>0</v>
      </c>
      <c r="F5216" s="2">
        <v>0</v>
      </c>
      <c r="G5216" s="2">
        <v>0</v>
      </c>
    </row>
    <row r="5217" spans="1:7" s="65" customFormat="1" x14ac:dyDescent="0.25">
      <c r="A5217" s="65">
        <v>521.39999999995996</v>
      </c>
      <c r="B5217" s="2">
        <v>0</v>
      </c>
      <c r="C5217" s="2">
        <v>0</v>
      </c>
      <c r="D5217" s="2">
        <v>0</v>
      </c>
      <c r="E5217" s="2">
        <v>0</v>
      </c>
      <c r="F5217" s="2">
        <v>0</v>
      </c>
      <c r="G5217" s="2">
        <v>0</v>
      </c>
    </row>
    <row r="5218" spans="1:7" s="65" customFormat="1" x14ac:dyDescent="0.25">
      <c r="A5218" s="65">
        <v>521.49999999995998</v>
      </c>
      <c r="B5218" s="2">
        <v>0</v>
      </c>
      <c r="C5218" s="2">
        <v>0</v>
      </c>
      <c r="D5218" s="2">
        <v>0</v>
      </c>
      <c r="E5218" s="2">
        <v>0</v>
      </c>
      <c r="F5218" s="2">
        <v>0</v>
      </c>
      <c r="G5218" s="2">
        <v>0</v>
      </c>
    </row>
    <row r="5219" spans="1:7" s="65" customFormat="1" x14ac:dyDescent="0.25">
      <c r="A5219" s="65">
        <v>521.59999999996</v>
      </c>
      <c r="B5219" s="2">
        <v>0</v>
      </c>
      <c r="C5219" s="2">
        <v>0</v>
      </c>
      <c r="D5219" s="2">
        <v>0</v>
      </c>
      <c r="E5219" s="2">
        <v>0</v>
      </c>
      <c r="F5219" s="2">
        <v>0</v>
      </c>
      <c r="G5219" s="2">
        <v>0</v>
      </c>
    </row>
    <row r="5220" spans="1:7" s="65" customFormat="1" x14ac:dyDescent="0.25">
      <c r="A5220" s="65">
        <v>521.69999999996003</v>
      </c>
      <c r="B5220" s="2">
        <v>0</v>
      </c>
      <c r="C5220" s="2">
        <v>0</v>
      </c>
      <c r="D5220" s="2">
        <v>0</v>
      </c>
      <c r="E5220" s="2">
        <v>0</v>
      </c>
      <c r="F5220" s="2">
        <v>0</v>
      </c>
      <c r="G5220" s="2">
        <v>0</v>
      </c>
    </row>
    <row r="5221" spans="1:7" s="65" customFormat="1" x14ac:dyDescent="0.25">
      <c r="A5221" s="65">
        <v>521.79999999995903</v>
      </c>
      <c r="B5221" s="2">
        <v>0</v>
      </c>
      <c r="C5221" s="2">
        <v>0</v>
      </c>
      <c r="D5221" s="2">
        <v>0</v>
      </c>
      <c r="E5221" s="2">
        <v>0</v>
      </c>
      <c r="F5221" s="2">
        <v>0</v>
      </c>
      <c r="G5221" s="2">
        <v>0</v>
      </c>
    </row>
    <row r="5222" spans="1:7" s="65" customFormat="1" x14ac:dyDescent="0.25">
      <c r="A5222" s="65">
        <v>521.89999999995905</v>
      </c>
      <c r="B5222" s="2">
        <v>0</v>
      </c>
      <c r="C5222" s="2">
        <v>0</v>
      </c>
      <c r="D5222" s="2">
        <v>0</v>
      </c>
      <c r="E5222" s="2">
        <v>0</v>
      </c>
      <c r="F5222" s="2">
        <v>0</v>
      </c>
      <c r="G5222" s="2">
        <v>0</v>
      </c>
    </row>
    <row r="5223" spans="1:7" s="65" customFormat="1" x14ac:dyDescent="0.25">
      <c r="A5223" s="65">
        <v>521.99999999995896</v>
      </c>
      <c r="B5223" s="2">
        <v>0</v>
      </c>
      <c r="C5223" s="2">
        <v>0</v>
      </c>
      <c r="D5223" s="2">
        <v>0</v>
      </c>
      <c r="E5223" s="2">
        <v>0</v>
      </c>
      <c r="F5223" s="2">
        <v>0</v>
      </c>
      <c r="G5223" s="2">
        <v>0</v>
      </c>
    </row>
    <row r="5224" spans="1:7" s="65" customFormat="1" x14ac:dyDescent="0.25">
      <c r="A5224" s="65">
        <v>522.09999999995898</v>
      </c>
      <c r="B5224" s="2">
        <v>0</v>
      </c>
      <c r="C5224" s="2">
        <v>0</v>
      </c>
      <c r="D5224" s="2">
        <v>0</v>
      </c>
      <c r="E5224" s="2">
        <v>0</v>
      </c>
      <c r="F5224" s="2">
        <v>0</v>
      </c>
      <c r="G5224" s="2">
        <v>0</v>
      </c>
    </row>
    <row r="5225" spans="1:7" s="65" customFormat="1" x14ac:dyDescent="0.25">
      <c r="A5225" s="65">
        <v>522.199999999959</v>
      </c>
      <c r="B5225" s="2">
        <v>0</v>
      </c>
      <c r="C5225" s="2">
        <v>0</v>
      </c>
      <c r="D5225" s="2">
        <v>0</v>
      </c>
      <c r="E5225" s="2">
        <v>0</v>
      </c>
      <c r="F5225" s="2">
        <v>0</v>
      </c>
      <c r="G5225" s="2">
        <v>0</v>
      </c>
    </row>
    <row r="5226" spans="1:7" s="65" customFormat="1" x14ac:dyDescent="0.25">
      <c r="A5226" s="65">
        <v>522.29999999995903</v>
      </c>
      <c r="B5226" s="2">
        <v>0</v>
      </c>
      <c r="C5226" s="2">
        <v>0</v>
      </c>
      <c r="D5226" s="2">
        <v>0</v>
      </c>
      <c r="E5226" s="2">
        <v>0</v>
      </c>
      <c r="F5226" s="2">
        <v>0</v>
      </c>
      <c r="G5226" s="2">
        <v>0</v>
      </c>
    </row>
    <row r="5227" spans="1:7" s="65" customFormat="1" x14ac:dyDescent="0.25">
      <c r="A5227" s="65">
        <v>522.39999999995905</v>
      </c>
      <c r="B5227" s="2">
        <v>0</v>
      </c>
      <c r="C5227" s="2">
        <v>0</v>
      </c>
      <c r="D5227" s="2">
        <v>0</v>
      </c>
      <c r="E5227" s="2">
        <v>0</v>
      </c>
      <c r="F5227" s="2">
        <v>0</v>
      </c>
      <c r="G5227" s="2">
        <v>0</v>
      </c>
    </row>
    <row r="5228" spans="1:7" s="65" customFormat="1" x14ac:dyDescent="0.25">
      <c r="A5228" s="65">
        <v>522.49999999995896</v>
      </c>
      <c r="B5228" s="2">
        <v>0</v>
      </c>
      <c r="C5228" s="2">
        <v>0</v>
      </c>
      <c r="D5228" s="2">
        <v>0</v>
      </c>
      <c r="E5228" s="2">
        <v>0</v>
      </c>
      <c r="F5228" s="2">
        <v>0</v>
      </c>
      <c r="G5228" s="2">
        <v>0</v>
      </c>
    </row>
    <row r="5229" spans="1:7" s="65" customFormat="1" x14ac:dyDescent="0.25">
      <c r="A5229" s="65">
        <v>522.59999999995898</v>
      </c>
      <c r="B5229" s="2">
        <v>0</v>
      </c>
      <c r="C5229" s="2">
        <v>0</v>
      </c>
      <c r="D5229" s="2">
        <v>0</v>
      </c>
      <c r="E5229" s="2">
        <v>0</v>
      </c>
      <c r="F5229" s="2">
        <v>0</v>
      </c>
      <c r="G5229" s="2">
        <v>0</v>
      </c>
    </row>
    <row r="5230" spans="1:7" s="65" customFormat="1" x14ac:dyDescent="0.25">
      <c r="A5230" s="65">
        <v>522.699999999959</v>
      </c>
      <c r="B5230" s="2">
        <v>0</v>
      </c>
      <c r="C5230" s="2">
        <v>0</v>
      </c>
      <c r="D5230" s="2">
        <v>0</v>
      </c>
      <c r="E5230" s="2">
        <v>0</v>
      </c>
      <c r="F5230" s="2">
        <v>0</v>
      </c>
      <c r="G5230" s="2">
        <v>0</v>
      </c>
    </row>
    <row r="5231" spans="1:7" s="65" customFormat="1" x14ac:dyDescent="0.25">
      <c r="A5231" s="65">
        <v>522.79999999995903</v>
      </c>
      <c r="B5231" s="2">
        <v>0</v>
      </c>
      <c r="C5231" s="2">
        <v>0</v>
      </c>
      <c r="D5231" s="2">
        <v>0</v>
      </c>
      <c r="E5231" s="2">
        <v>0</v>
      </c>
      <c r="F5231" s="2">
        <v>0</v>
      </c>
      <c r="G5231" s="2">
        <v>0</v>
      </c>
    </row>
    <row r="5232" spans="1:7" s="65" customFormat="1" x14ac:dyDescent="0.25">
      <c r="A5232" s="65">
        <v>522.89999999995905</v>
      </c>
      <c r="B5232" s="2">
        <v>0</v>
      </c>
      <c r="C5232" s="2">
        <v>0</v>
      </c>
      <c r="D5232" s="2">
        <v>0</v>
      </c>
      <c r="E5232" s="2">
        <v>0</v>
      </c>
      <c r="F5232" s="2">
        <v>0</v>
      </c>
      <c r="G5232" s="2">
        <v>0</v>
      </c>
    </row>
    <row r="5233" spans="1:7" s="65" customFormat="1" x14ac:dyDescent="0.25">
      <c r="A5233" s="65">
        <v>522.99999999995896</v>
      </c>
      <c r="B5233" s="2">
        <v>0</v>
      </c>
      <c r="C5233" s="2">
        <v>0</v>
      </c>
      <c r="D5233" s="2">
        <v>0</v>
      </c>
      <c r="E5233" s="2">
        <v>0</v>
      </c>
      <c r="F5233" s="2">
        <v>0</v>
      </c>
      <c r="G5233" s="2">
        <v>0</v>
      </c>
    </row>
    <row r="5234" spans="1:7" s="65" customFormat="1" x14ac:dyDescent="0.25">
      <c r="A5234" s="65">
        <v>523.09999999995898</v>
      </c>
      <c r="B5234" s="2">
        <v>0</v>
      </c>
      <c r="C5234" s="2">
        <v>0</v>
      </c>
      <c r="D5234" s="2">
        <v>0</v>
      </c>
      <c r="E5234" s="2">
        <v>0</v>
      </c>
      <c r="F5234" s="2">
        <v>0</v>
      </c>
      <c r="G5234" s="2">
        <v>0</v>
      </c>
    </row>
    <row r="5235" spans="1:7" s="65" customFormat="1" x14ac:dyDescent="0.25">
      <c r="A5235" s="65">
        <v>523.199999999959</v>
      </c>
      <c r="B5235" s="2">
        <v>0</v>
      </c>
      <c r="C5235" s="2">
        <v>0</v>
      </c>
      <c r="D5235" s="2">
        <v>0</v>
      </c>
      <c r="E5235" s="2">
        <v>0</v>
      </c>
      <c r="F5235" s="2">
        <v>0</v>
      </c>
      <c r="G5235" s="2">
        <v>0</v>
      </c>
    </row>
    <row r="5236" spans="1:7" s="65" customFormat="1" x14ac:dyDescent="0.25">
      <c r="A5236" s="65">
        <v>523.29999999995903</v>
      </c>
      <c r="B5236" s="2">
        <v>0</v>
      </c>
      <c r="C5236" s="2">
        <v>0</v>
      </c>
      <c r="D5236" s="2">
        <v>0</v>
      </c>
      <c r="E5236" s="2">
        <v>0</v>
      </c>
      <c r="F5236" s="2">
        <v>0</v>
      </c>
      <c r="G5236" s="2">
        <v>0</v>
      </c>
    </row>
    <row r="5237" spans="1:7" s="65" customFormat="1" x14ac:dyDescent="0.25">
      <c r="A5237" s="65">
        <v>523.39999999995905</v>
      </c>
      <c r="B5237" s="2">
        <v>0</v>
      </c>
      <c r="C5237" s="2">
        <v>0</v>
      </c>
      <c r="D5237" s="2">
        <v>0</v>
      </c>
      <c r="E5237" s="2">
        <v>0</v>
      </c>
      <c r="F5237" s="2">
        <v>0</v>
      </c>
      <c r="G5237" s="2">
        <v>0</v>
      </c>
    </row>
    <row r="5238" spans="1:7" s="65" customFormat="1" x14ac:dyDescent="0.25">
      <c r="A5238" s="65">
        <v>523.49999999995896</v>
      </c>
      <c r="B5238" s="2">
        <v>0</v>
      </c>
      <c r="C5238" s="2">
        <v>0</v>
      </c>
      <c r="D5238" s="2">
        <v>0</v>
      </c>
      <c r="E5238" s="2">
        <v>0</v>
      </c>
      <c r="F5238" s="2">
        <v>0</v>
      </c>
      <c r="G5238" s="2">
        <v>0</v>
      </c>
    </row>
    <row r="5239" spans="1:7" s="65" customFormat="1" x14ac:dyDescent="0.25">
      <c r="A5239" s="65">
        <v>523.59999999995898</v>
      </c>
      <c r="B5239" s="2">
        <v>0</v>
      </c>
      <c r="C5239" s="2">
        <v>0</v>
      </c>
      <c r="D5239" s="2">
        <v>0</v>
      </c>
      <c r="E5239" s="2">
        <v>0</v>
      </c>
      <c r="F5239" s="2">
        <v>0</v>
      </c>
      <c r="G5239" s="2">
        <v>0</v>
      </c>
    </row>
    <row r="5240" spans="1:7" s="65" customFormat="1" x14ac:dyDescent="0.25">
      <c r="A5240" s="65">
        <v>523.699999999959</v>
      </c>
      <c r="B5240" s="2">
        <v>0</v>
      </c>
      <c r="C5240" s="2">
        <v>0</v>
      </c>
      <c r="D5240" s="2">
        <v>0</v>
      </c>
      <c r="E5240" s="2">
        <v>0</v>
      </c>
      <c r="F5240" s="2">
        <v>0</v>
      </c>
      <c r="G5240" s="2">
        <v>0</v>
      </c>
    </row>
    <row r="5241" spans="1:7" s="65" customFormat="1" x14ac:dyDescent="0.25">
      <c r="A5241" s="65">
        <v>523.79999999995903</v>
      </c>
      <c r="B5241" s="2">
        <v>0</v>
      </c>
      <c r="C5241" s="2">
        <v>0</v>
      </c>
      <c r="D5241" s="2">
        <v>0</v>
      </c>
      <c r="E5241" s="2">
        <v>0</v>
      </c>
      <c r="F5241" s="2">
        <v>0</v>
      </c>
      <c r="G5241" s="2">
        <v>0</v>
      </c>
    </row>
    <row r="5242" spans="1:7" s="65" customFormat="1" x14ac:dyDescent="0.25">
      <c r="A5242" s="65">
        <v>523.89999999995905</v>
      </c>
      <c r="B5242" s="2">
        <v>0</v>
      </c>
      <c r="C5242" s="2">
        <v>0</v>
      </c>
      <c r="D5242" s="2">
        <v>0</v>
      </c>
      <c r="E5242" s="2">
        <v>0</v>
      </c>
      <c r="F5242" s="2">
        <v>0</v>
      </c>
      <c r="G5242" s="2">
        <v>0</v>
      </c>
    </row>
    <row r="5243" spans="1:7" s="65" customFormat="1" x14ac:dyDescent="0.25">
      <c r="A5243" s="65">
        <v>523.99999999995896</v>
      </c>
      <c r="B5243" s="2">
        <v>0</v>
      </c>
      <c r="C5243" s="2">
        <v>0</v>
      </c>
      <c r="D5243" s="2">
        <v>0</v>
      </c>
      <c r="E5243" s="2">
        <v>0</v>
      </c>
      <c r="F5243" s="2">
        <v>0</v>
      </c>
      <c r="G5243" s="2">
        <v>0</v>
      </c>
    </row>
    <row r="5244" spans="1:7" s="65" customFormat="1" x14ac:dyDescent="0.25">
      <c r="A5244" s="65">
        <v>524.09999999995898</v>
      </c>
      <c r="B5244" s="2">
        <v>0</v>
      </c>
      <c r="C5244" s="2">
        <v>0</v>
      </c>
      <c r="D5244" s="2">
        <v>0</v>
      </c>
      <c r="E5244" s="2">
        <v>0</v>
      </c>
      <c r="F5244" s="2">
        <v>0</v>
      </c>
      <c r="G5244" s="2">
        <v>0</v>
      </c>
    </row>
    <row r="5245" spans="1:7" s="65" customFormat="1" x14ac:dyDescent="0.25">
      <c r="A5245" s="65">
        <v>524.199999999959</v>
      </c>
      <c r="B5245" s="2">
        <v>0</v>
      </c>
      <c r="C5245" s="2">
        <v>0</v>
      </c>
      <c r="D5245" s="2">
        <v>0</v>
      </c>
      <c r="E5245" s="2">
        <v>0</v>
      </c>
      <c r="F5245" s="2">
        <v>0</v>
      </c>
      <c r="G5245" s="2">
        <v>0</v>
      </c>
    </row>
    <row r="5246" spans="1:7" s="65" customFormat="1" x14ac:dyDescent="0.25">
      <c r="A5246" s="65">
        <v>524.29999999995903</v>
      </c>
      <c r="B5246" s="2">
        <v>0</v>
      </c>
      <c r="C5246" s="2">
        <v>0</v>
      </c>
      <c r="D5246" s="2">
        <v>0</v>
      </c>
      <c r="E5246" s="2">
        <v>0</v>
      </c>
      <c r="F5246" s="2">
        <v>0</v>
      </c>
      <c r="G5246" s="2">
        <v>0</v>
      </c>
    </row>
    <row r="5247" spans="1:7" s="65" customFormat="1" x14ac:dyDescent="0.25">
      <c r="A5247" s="65">
        <v>524.39999999995905</v>
      </c>
      <c r="B5247" s="2">
        <v>0</v>
      </c>
      <c r="C5247" s="2">
        <v>0</v>
      </c>
      <c r="D5247" s="2">
        <v>0</v>
      </c>
      <c r="E5247" s="2">
        <v>0</v>
      </c>
      <c r="F5247" s="2">
        <v>0</v>
      </c>
      <c r="G5247" s="2">
        <v>0</v>
      </c>
    </row>
    <row r="5248" spans="1:7" s="65" customFormat="1" x14ac:dyDescent="0.25">
      <c r="A5248" s="65">
        <v>524.49999999995896</v>
      </c>
      <c r="B5248" s="2">
        <v>0</v>
      </c>
      <c r="C5248" s="2">
        <v>0</v>
      </c>
      <c r="D5248" s="2">
        <v>0</v>
      </c>
      <c r="E5248" s="2">
        <v>0</v>
      </c>
      <c r="F5248" s="2">
        <v>0</v>
      </c>
      <c r="G5248" s="2">
        <v>0</v>
      </c>
    </row>
    <row r="5249" spans="1:7" s="65" customFormat="1" x14ac:dyDescent="0.25">
      <c r="A5249" s="65">
        <v>524.59999999995898</v>
      </c>
      <c r="B5249" s="2">
        <v>0</v>
      </c>
      <c r="C5249" s="2">
        <v>0</v>
      </c>
      <c r="D5249" s="2">
        <v>0</v>
      </c>
      <c r="E5249" s="2">
        <v>0</v>
      </c>
      <c r="F5249" s="2">
        <v>0</v>
      </c>
      <c r="G5249" s="2">
        <v>0</v>
      </c>
    </row>
    <row r="5250" spans="1:7" s="65" customFormat="1" x14ac:dyDescent="0.25">
      <c r="A5250" s="65">
        <v>524.69999999995798</v>
      </c>
      <c r="B5250" s="2">
        <v>0</v>
      </c>
      <c r="C5250" s="2">
        <v>0</v>
      </c>
      <c r="D5250" s="2">
        <v>0</v>
      </c>
      <c r="E5250" s="2">
        <v>0</v>
      </c>
      <c r="F5250" s="2">
        <v>0</v>
      </c>
      <c r="G5250" s="2">
        <v>0</v>
      </c>
    </row>
    <row r="5251" spans="1:7" s="65" customFormat="1" x14ac:dyDescent="0.25">
      <c r="A5251" s="65">
        <v>524.799999999958</v>
      </c>
      <c r="B5251" s="2">
        <v>0</v>
      </c>
      <c r="C5251" s="2">
        <v>0</v>
      </c>
      <c r="D5251" s="2">
        <v>0</v>
      </c>
      <c r="E5251" s="2">
        <v>0</v>
      </c>
      <c r="F5251" s="2">
        <v>0</v>
      </c>
      <c r="G5251" s="2">
        <v>0</v>
      </c>
    </row>
    <row r="5252" spans="1:7" s="65" customFormat="1" x14ac:dyDescent="0.25">
      <c r="A5252" s="65">
        <v>524.89999999995803</v>
      </c>
      <c r="B5252" s="2">
        <v>0</v>
      </c>
      <c r="C5252" s="2">
        <v>0</v>
      </c>
      <c r="D5252" s="2">
        <v>0</v>
      </c>
      <c r="E5252" s="2">
        <v>0</v>
      </c>
      <c r="F5252" s="2">
        <v>0</v>
      </c>
      <c r="G5252" s="2">
        <v>0</v>
      </c>
    </row>
    <row r="5253" spans="1:7" s="65" customFormat="1" x14ac:dyDescent="0.25">
      <c r="A5253" s="65">
        <v>524.99999999995805</v>
      </c>
      <c r="B5253" s="2">
        <v>0</v>
      </c>
      <c r="C5253" s="2">
        <v>0</v>
      </c>
      <c r="D5253" s="2">
        <v>0</v>
      </c>
      <c r="E5253" s="2">
        <v>0</v>
      </c>
      <c r="F5253" s="2">
        <v>0</v>
      </c>
      <c r="G5253" s="2">
        <v>0</v>
      </c>
    </row>
    <row r="5254" spans="1:7" s="65" customFormat="1" x14ac:dyDescent="0.25">
      <c r="A5254" s="65">
        <v>525.09999999995796</v>
      </c>
      <c r="B5254" s="2">
        <v>0</v>
      </c>
      <c r="C5254" s="2">
        <v>0</v>
      </c>
      <c r="D5254" s="2">
        <v>0</v>
      </c>
      <c r="E5254" s="2">
        <v>0</v>
      </c>
      <c r="F5254" s="2">
        <v>0</v>
      </c>
      <c r="G5254" s="2">
        <v>0</v>
      </c>
    </row>
    <row r="5255" spans="1:7" s="65" customFormat="1" x14ac:dyDescent="0.25">
      <c r="A5255" s="65">
        <v>525.19999999995798</v>
      </c>
      <c r="B5255" s="2">
        <v>0</v>
      </c>
      <c r="C5255" s="2">
        <v>0</v>
      </c>
      <c r="D5255" s="2">
        <v>0</v>
      </c>
      <c r="E5255" s="2">
        <v>0</v>
      </c>
      <c r="F5255" s="2">
        <v>0</v>
      </c>
      <c r="G5255" s="2">
        <v>0</v>
      </c>
    </row>
    <row r="5256" spans="1:7" s="65" customFormat="1" x14ac:dyDescent="0.25">
      <c r="A5256" s="65">
        <v>525.299999999958</v>
      </c>
      <c r="B5256" s="2">
        <v>0</v>
      </c>
      <c r="C5256" s="2">
        <v>0</v>
      </c>
      <c r="D5256" s="2">
        <v>0</v>
      </c>
      <c r="E5256" s="2">
        <v>0</v>
      </c>
      <c r="F5256" s="2">
        <v>0</v>
      </c>
      <c r="G5256" s="2">
        <v>0</v>
      </c>
    </row>
    <row r="5257" spans="1:7" s="65" customFormat="1" x14ac:dyDescent="0.25">
      <c r="A5257" s="65">
        <v>525.39999999995803</v>
      </c>
      <c r="B5257" s="2">
        <v>0</v>
      </c>
      <c r="C5257" s="2">
        <v>0</v>
      </c>
      <c r="D5257" s="2">
        <v>0</v>
      </c>
      <c r="E5257" s="2">
        <v>0</v>
      </c>
      <c r="F5257" s="2">
        <v>0</v>
      </c>
      <c r="G5257" s="2">
        <v>0</v>
      </c>
    </row>
    <row r="5258" spans="1:7" s="65" customFormat="1" x14ac:dyDescent="0.25">
      <c r="A5258" s="65">
        <v>525.49999999995805</v>
      </c>
      <c r="B5258" s="2">
        <v>0</v>
      </c>
      <c r="C5258" s="2">
        <v>0</v>
      </c>
      <c r="D5258" s="2">
        <v>0</v>
      </c>
      <c r="E5258" s="2">
        <v>0</v>
      </c>
      <c r="F5258" s="2">
        <v>0</v>
      </c>
      <c r="G5258" s="2">
        <v>0</v>
      </c>
    </row>
    <row r="5259" spans="1:7" s="65" customFormat="1" x14ac:dyDescent="0.25">
      <c r="A5259" s="65">
        <v>525.59999999995796</v>
      </c>
      <c r="B5259" s="2">
        <v>0</v>
      </c>
      <c r="C5259" s="2">
        <v>0</v>
      </c>
      <c r="D5259" s="2">
        <v>0</v>
      </c>
      <c r="E5259" s="2">
        <v>0</v>
      </c>
      <c r="F5259" s="2">
        <v>0</v>
      </c>
      <c r="G5259" s="2">
        <v>0</v>
      </c>
    </row>
    <row r="5260" spans="1:7" s="65" customFormat="1" x14ac:dyDescent="0.25">
      <c r="A5260" s="65">
        <v>525.69999999995798</v>
      </c>
      <c r="B5260" s="2">
        <v>0</v>
      </c>
      <c r="C5260" s="2">
        <v>0</v>
      </c>
      <c r="D5260" s="2">
        <v>0</v>
      </c>
      <c r="E5260" s="2">
        <v>0</v>
      </c>
      <c r="F5260" s="2">
        <v>0</v>
      </c>
      <c r="G5260" s="2">
        <v>0</v>
      </c>
    </row>
    <row r="5261" spans="1:7" s="65" customFormat="1" x14ac:dyDescent="0.25">
      <c r="A5261" s="65">
        <v>525.799999999958</v>
      </c>
      <c r="B5261" s="2">
        <v>0</v>
      </c>
      <c r="C5261" s="2">
        <v>0</v>
      </c>
      <c r="D5261" s="2">
        <v>0</v>
      </c>
      <c r="E5261" s="2">
        <v>0</v>
      </c>
      <c r="F5261" s="2">
        <v>0</v>
      </c>
      <c r="G5261" s="2">
        <v>0</v>
      </c>
    </row>
    <row r="5262" spans="1:7" s="65" customFormat="1" x14ac:dyDescent="0.25">
      <c r="A5262" s="65">
        <v>525.89999999995803</v>
      </c>
      <c r="B5262" s="2">
        <v>0</v>
      </c>
      <c r="C5262" s="2">
        <v>0</v>
      </c>
      <c r="D5262" s="2">
        <v>0</v>
      </c>
      <c r="E5262" s="2">
        <v>0</v>
      </c>
      <c r="F5262" s="2">
        <v>0</v>
      </c>
      <c r="G5262" s="2">
        <v>0</v>
      </c>
    </row>
    <row r="5263" spans="1:7" s="65" customFormat="1" x14ac:dyDescent="0.25">
      <c r="A5263" s="65">
        <v>525.99999999995805</v>
      </c>
      <c r="B5263" s="2">
        <v>0</v>
      </c>
      <c r="C5263" s="2">
        <v>0</v>
      </c>
      <c r="D5263" s="2">
        <v>0</v>
      </c>
      <c r="E5263" s="2">
        <v>0</v>
      </c>
      <c r="F5263" s="2">
        <v>0</v>
      </c>
      <c r="G5263" s="2">
        <v>0</v>
      </c>
    </row>
    <row r="5264" spans="1:7" s="65" customFormat="1" x14ac:dyDescent="0.25">
      <c r="A5264" s="65">
        <v>526.09999999995796</v>
      </c>
      <c r="B5264" s="2">
        <v>0</v>
      </c>
      <c r="C5264" s="2">
        <v>0</v>
      </c>
      <c r="D5264" s="2">
        <v>0</v>
      </c>
      <c r="E5264" s="2">
        <v>0</v>
      </c>
      <c r="F5264" s="2">
        <v>0</v>
      </c>
      <c r="G5264" s="2">
        <v>0</v>
      </c>
    </row>
    <row r="5265" spans="1:7" s="65" customFormat="1" x14ac:dyDescent="0.25">
      <c r="A5265" s="65">
        <v>526.19999999995798</v>
      </c>
      <c r="B5265" s="2">
        <v>0</v>
      </c>
      <c r="C5265" s="2">
        <v>0</v>
      </c>
      <c r="D5265" s="2">
        <v>0</v>
      </c>
      <c r="E5265" s="2">
        <v>0</v>
      </c>
      <c r="F5265" s="2">
        <v>0</v>
      </c>
      <c r="G5265" s="2">
        <v>0</v>
      </c>
    </row>
    <row r="5266" spans="1:7" s="65" customFormat="1" x14ac:dyDescent="0.25">
      <c r="A5266" s="65">
        <v>526.299999999958</v>
      </c>
      <c r="B5266" s="2">
        <v>0</v>
      </c>
      <c r="C5266" s="2">
        <v>0</v>
      </c>
      <c r="D5266" s="2">
        <v>0</v>
      </c>
      <c r="E5266" s="2">
        <v>0</v>
      </c>
      <c r="F5266" s="2">
        <v>0</v>
      </c>
      <c r="G5266" s="2">
        <v>0</v>
      </c>
    </row>
    <row r="5267" spans="1:7" s="65" customFormat="1" x14ac:dyDescent="0.25">
      <c r="A5267" s="65">
        <v>526.39999999995803</v>
      </c>
      <c r="B5267" s="2">
        <v>0</v>
      </c>
      <c r="C5267" s="2">
        <v>0</v>
      </c>
      <c r="D5267" s="2">
        <v>0</v>
      </c>
      <c r="E5267" s="2">
        <v>0</v>
      </c>
      <c r="F5267" s="2">
        <v>0</v>
      </c>
      <c r="G5267" s="2">
        <v>0</v>
      </c>
    </row>
    <row r="5268" spans="1:7" s="65" customFormat="1" x14ac:dyDescent="0.25">
      <c r="A5268" s="65">
        <v>526.49999999995805</v>
      </c>
      <c r="B5268" s="2">
        <v>0</v>
      </c>
      <c r="C5268" s="2">
        <v>0</v>
      </c>
      <c r="D5268" s="2">
        <v>0</v>
      </c>
      <c r="E5268" s="2">
        <v>0</v>
      </c>
      <c r="F5268" s="2">
        <v>0</v>
      </c>
      <c r="G5268" s="2">
        <v>0</v>
      </c>
    </row>
    <row r="5269" spans="1:7" s="65" customFormat="1" x14ac:dyDescent="0.25">
      <c r="A5269" s="65">
        <v>526.59999999995796</v>
      </c>
      <c r="B5269" s="2">
        <v>0</v>
      </c>
      <c r="C5269" s="2">
        <v>0</v>
      </c>
      <c r="D5269" s="2">
        <v>0</v>
      </c>
      <c r="E5269" s="2">
        <v>0</v>
      </c>
      <c r="F5269" s="2">
        <v>0</v>
      </c>
      <c r="G5269" s="2">
        <v>0</v>
      </c>
    </row>
    <row r="5270" spans="1:7" s="65" customFormat="1" x14ac:dyDescent="0.25">
      <c r="A5270" s="65">
        <v>526.69999999995798</v>
      </c>
      <c r="B5270" s="2">
        <v>0</v>
      </c>
      <c r="C5270" s="2">
        <v>0</v>
      </c>
      <c r="D5270" s="2">
        <v>0</v>
      </c>
      <c r="E5270" s="2">
        <v>0</v>
      </c>
      <c r="F5270" s="2">
        <v>0</v>
      </c>
      <c r="G5270" s="2">
        <v>0</v>
      </c>
    </row>
    <row r="5271" spans="1:7" s="65" customFormat="1" x14ac:dyDescent="0.25">
      <c r="A5271" s="65">
        <v>526.799999999958</v>
      </c>
      <c r="B5271" s="2">
        <v>0</v>
      </c>
      <c r="C5271" s="2">
        <v>0</v>
      </c>
      <c r="D5271" s="2">
        <v>0</v>
      </c>
      <c r="E5271" s="2">
        <v>0</v>
      </c>
      <c r="F5271" s="2">
        <v>0</v>
      </c>
      <c r="G5271" s="2">
        <v>0</v>
      </c>
    </row>
    <row r="5272" spans="1:7" s="65" customFormat="1" x14ac:dyDescent="0.25">
      <c r="A5272" s="65">
        <v>526.89999999995803</v>
      </c>
      <c r="B5272" s="2">
        <v>0</v>
      </c>
      <c r="C5272" s="2">
        <v>0</v>
      </c>
      <c r="D5272" s="2">
        <v>0</v>
      </c>
      <c r="E5272" s="2">
        <v>0</v>
      </c>
      <c r="F5272" s="2">
        <v>0</v>
      </c>
      <c r="G5272" s="2">
        <v>0</v>
      </c>
    </row>
    <row r="5273" spans="1:7" s="65" customFormat="1" x14ac:dyDescent="0.25">
      <c r="A5273" s="65">
        <v>526.99999999995805</v>
      </c>
      <c r="B5273" s="2">
        <v>0</v>
      </c>
      <c r="C5273" s="2">
        <v>0</v>
      </c>
      <c r="D5273" s="2">
        <v>0</v>
      </c>
      <c r="E5273" s="2">
        <v>0</v>
      </c>
      <c r="F5273" s="2">
        <v>0</v>
      </c>
      <c r="G5273" s="2">
        <v>0</v>
      </c>
    </row>
    <row r="5274" spans="1:7" s="65" customFormat="1" x14ac:dyDescent="0.25">
      <c r="A5274" s="65">
        <v>527.09999999995796</v>
      </c>
      <c r="B5274" s="2">
        <v>0</v>
      </c>
      <c r="C5274" s="2">
        <v>0</v>
      </c>
      <c r="D5274" s="2">
        <v>0</v>
      </c>
      <c r="E5274" s="2">
        <v>0</v>
      </c>
      <c r="F5274" s="2">
        <v>0</v>
      </c>
      <c r="G5274" s="2">
        <v>0</v>
      </c>
    </row>
    <row r="5275" spans="1:7" s="65" customFormat="1" x14ac:dyDescent="0.25">
      <c r="A5275" s="65">
        <v>527.19999999995798</v>
      </c>
      <c r="B5275" s="2">
        <v>0</v>
      </c>
      <c r="C5275" s="2">
        <v>0</v>
      </c>
      <c r="D5275" s="2">
        <v>0</v>
      </c>
      <c r="E5275" s="2">
        <v>0</v>
      </c>
      <c r="F5275" s="2">
        <v>0</v>
      </c>
      <c r="G5275" s="2">
        <v>0</v>
      </c>
    </row>
    <row r="5276" spans="1:7" s="65" customFormat="1" x14ac:dyDescent="0.25">
      <c r="A5276" s="65">
        <v>527.299999999958</v>
      </c>
      <c r="B5276" s="2">
        <v>0</v>
      </c>
      <c r="C5276" s="2">
        <v>0</v>
      </c>
      <c r="D5276" s="2">
        <v>0</v>
      </c>
      <c r="E5276" s="2">
        <v>0</v>
      </c>
      <c r="F5276" s="2">
        <v>0</v>
      </c>
      <c r="G5276" s="2">
        <v>0</v>
      </c>
    </row>
    <row r="5277" spans="1:7" s="65" customFormat="1" x14ac:dyDescent="0.25">
      <c r="A5277" s="65">
        <v>527.39999999995803</v>
      </c>
      <c r="B5277" s="2">
        <v>0</v>
      </c>
      <c r="C5277" s="2">
        <v>0</v>
      </c>
      <c r="D5277" s="2">
        <v>0</v>
      </c>
      <c r="E5277" s="2">
        <v>0</v>
      </c>
      <c r="F5277" s="2">
        <v>0</v>
      </c>
      <c r="G5277" s="2">
        <v>0</v>
      </c>
    </row>
    <row r="5278" spans="1:7" s="65" customFormat="1" x14ac:dyDescent="0.25">
      <c r="A5278" s="65">
        <v>527.49999999995805</v>
      </c>
      <c r="B5278" s="2">
        <v>0</v>
      </c>
      <c r="C5278" s="2">
        <v>0</v>
      </c>
      <c r="D5278" s="2">
        <v>0</v>
      </c>
      <c r="E5278" s="2">
        <v>0</v>
      </c>
      <c r="F5278" s="2">
        <v>0</v>
      </c>
      <c r="G5278" s="2">
        <v>0</v>
      </c>
    </row>
    <row r="5279" spans="1:7" s="65" customFormat="1" x14ac:dyDescent="0.25">
      <c r="A5279" s="65">
        <v>527.59999999995705</v>
      </c>
      <c r="B5279" s="2">
        <v>0</v>
      </c>
      <c r="C5279" s="2">
        <v>0</v>
      </c>
      <c r="D5279" s="2">
        <v>0</v>
      </c>
      <c r="E5279" s="2">
        <v>0</v>
      </c>
      <c r="F5279" s="2">
        <v>0</v>
      </c>
      <c r="G5279" s="2">
        <v>0</v>
      </c>
    </row>
    <row r="5280" spans="1:7" s="65" customFormat="1" x14ac:dyDescent="0.25">
      <c r="A5280" s="65">
        <v>527.69999999995696</v>
      </c>
      <c r="B5280" s="2">
        <v>0</v>
      </c>
      <c r="C5280" s="2">
        <v>0</v>
      </c>
      <c r="D5280" s="2">
        <v>0</v>
      </c>
      <c r="E5280" s="2">
        <v>0</v>
      </c>
      <c r="F5280" s="2">
        <v>0</v>
      </c>
      <c r="G5280" s="2">
        <v>0</v>
      </c>
    </row>
    <row r="5281" spans="1:7" s="65" customFormat="1" x14ac:dyDescent="0.25">
      <c r="A5281" s="65">
        <v>527.79999999995698</v>
      </c>
      <c r="B5281" s="2">
        <v>0</v>
      </c>
      <c r="C5281" s="2">
        <v>0</v>
      </c>
      <c r="D5281" s="2">
        <v>0</v>
      </c>
      <c r="E5281" s="2">
        <v>0</v>
      </c>
      <c r="F5281" s="2">
        <v>0</v>
      </c>
      <c r="G5281" s="2">
        <v>0</v>
      </c>
    </row>
    <row r="5282" spans="1:7" s="65" customFormat="1" x14ac:dyDescent="0.25">
      <c r="A5282" s="65">
        <v>527.899999999957</v>
      </c>
      <c r="B5282" s="2">
        <v>0</v>
      </c>
      <c r="C5282" s="2">
        <v>0</v>
      </c>
      <c r="D5282" s="2">
        <v>0</v>
      </c>
      <c r="E5282" s="2">
        <v>0</v>
      </c>
      <c r="F5282" s="2">
        <v>0</v>
      </c>
      <c r="G5282" s="2">
        <v>0</v>
      </c>
    </row>
    <row r="5283" spans="1:7" s="65" customFormat="1" x14ac:dyDescent="0.25">
      <c r="A5283" s="65">
        <v>527.99999999995703</v>
      </c>
      <c r="B5283" s="2">
        <v>0</v>
      </c>
      <c r="C5283" s="2">
        <v>0</v>
      </c>
      <c r="D5283" s="2">
        <v>0</v>
      </c>
      <c r="E5283" s="2">
        <v>0</v>
      </c>
      <c r="F5283" s="2">
        <v>0</v>
      </c>
      <c r="G5283" s="2">
        <v>0</v>
      </c>
    </row>
    <row r="5284" spans="1:7" s="65" customFormat="1" x14ac:dyDescent="0.25">
      <c r="A5284" s="65">
        <v>528.09999999995705</v>
      </c>
      <c r="B5284" s="2">
        <v>0</v>
      </c>
      <c r="C5284" s="2">
        <v>0</v>
      </c>
      <c r="D5284" s="2">
        <v>0</v>
      </c>
      <c r="E5284" s="2">
        <v>0</v>
      </c>
      <c r="F5284" s="2">
        <v>0</v>
      </c>
      <c r="G5284" s="2">
        <v>0</v>
      </c>
    </row>
    <row r="5285" spans="1:7" s="65" customFormat="1" x14ac:dyDescent="0.25">
      <c r="A5285" s="65">
        <v>528.19999999995696</v>
      </c>
      <c r="B5285" s="2">
        <v>0</v>
      </c>
      <c r="C5285" s="2">
        <v>0</v>
      </c>
      <c r="D5285" s="2">
        <v>0</v>
      </c>
      <c r="E5285" s="2">
        <v>0</v>
      </c>
      <c r="F5285" s="2">
        <v>0</v>
      </c>
      <c r="G5285" s="2">
        <v>0</v>
      </c>
    </row>
    <row r="5286" spans="1:7" s="65" customFormat="1" x14ac:dyDescent="0.25">
      <c r="A5286" s="65">
        <v>528.29999999995698</v>
      </c>
      <c r="B5286" s="2">
        <v>0</v>
      </c>
      <c r="C5286" s="2">
        <v>0</v>
      </c>
      <c r="D5286" s="2">
        <v>0</v>
      </c>
      <c r="E5286" s="2">
        <v>0</v>
      </c>
      <c r="F5286" s="2">
        <v>0</v>
      </c>
      <c r="G5286" s="2">
        <v>0</v>
      </c>
    </row>
    <row r="5287" spans="1:7" s="65" customFormat="1" x14ac:dyDescent="0.25">
      <c r="A5287" s="65">
        <v>528.399999999957</v>
      </c>
      <c r="B5287" s="2">
        <v>0</v>
      </c>
      <c r="C5287" s="2">
        <v>0</v>
      </c>
      <c r="D5287" s="2">
        <v>0</v>
      </c>
      <c r="E5287" s="2">
        <v>0</v>
      </c>
      <c r="F5287" s="2">
        <v>0</v>
      </c>
      <c r="G5287" s="2">
        <v>0</v>
      </c>
    </row>
    <row r="5288" spans="1:7" s="65" customFormat="1" x14ac:dyDescent="0.25">
      <c r="A5288" s="65">
        <v>528.49999999995703</v>
      </c>
      <c r="B5288" s="2">
        <v>0</v>
      </c>
      <c r="C5288" s="2">
        <v>0</v>
      </c>
      <c r="D5288" s="2">
        <v>0</v>
      </c>
      <c r="E5288" s="2">
        <v>0</v>
      </c>
      <c r="F5288" s="2">
        <v>0</v>
      </c>
      <c r="G5288" s="2">
        <v>0</v>
      </c>
    </row>
    <row r="5289" spans="1:7" s="65" customFormat="1" x14ac:dyDescent="0.25">
      <c r="A5289" s="65">
        <v>528.59999999995705</v>
      </c>
      <c r="B5289" s="2">
        <v>0</v>
      </c>
      <c r="C5289" s="2">
        <v>0</v>
      </c>
      <c r="D5289" s="2">
        <v>0</v>
      </c>
      <c r="E5289" s="2">
        <v>0</v>
      </c>
      <c r="F5289" s="2">
        <v>0</v>
      </c>
      <c r="G5289" s="2">
        <v>0</v>
      </c>
    </row>
    <row r="5290" spans="1:7" s="65" customFormat="1" x14ac:dyDescent="0.25">
      <c r="A5290" s="65">
        <v>528.69999999995696</v>
      </c>
      <c r="B5290" s="2">
        <v>0</v>
      </c>
      <c r="C5290" s="2">
        <v>0</v>
      </c>
      <c r="D5290" s="2">
        <v>0</v>
      </c>
      <c r="E5290" s="2">
        <v>0</v>
      </c>
      <c r="F5290" s="2">
        <v>0</v>
      </c>
      <c r="G5290" s="2">
        <v>0</v>
      </c>
    </row>
    <row r="5291" spans="1:7" s="65" customFormat="1" x14ac:dyDescent="0.25">
      <c r="A5291" s="65">
        <v>528.79999999995698</v>
      </c>
      <c r="B5291" s="2">
        <v>0</v>
      </c>
      <c r="C5291" s="2">
        <v>0</v>
      </c>
      <c r="D5291" s="2">
        <v>0</v>
      </c>
      <c r="E5291" s="2">
        <v>0</v>
      </c>
      <c r="F5291" s="2">
        <v>0</v>
      </c>
      <c r="G5291" s="2">
        <v>0</v>
      </c>
    </row>
    <row r="5292" spans="1:7" s="65" customFormat="1" x14ac:dyDescent="0.25">
      <c r="A5292" s="65">
        <v>528.899999999957</v>
      </c>
      <c r="B5292" s="2">
        <v>0</v>
      </c>
      <c r="C5292" s="2">
        <v>0</v>
      </c>
      <c r="D5292" s="2">
        <v>0</v>
      </c>
      <c r="E5292" s="2">
        <v>0</v>
      </c>
      <c r="F5292" s="2">
        <v>0</v>
      </c>
      <c r="G5292" s="2">
        <v>0</v>
      </c>
    </row>
    <row r="5293" spans="1:7" s="65" customFormat="1" x14ac:dyDescent="0.25">
      <c r="A5293" s="65">
        <v>528.99999999995703</v>
      </c>
      <c r="B5293" s="2">
        <v>0</v>
      </c>
      <c r="C5293" s="2">
        <v>0</v>
      </c>
      <c r="D5293" s="2">
        <v>0</v>
      </c>
      <c r="E5293" s="2">
        <v>0</v>
      </c>
      <c r="F5293" s="2">
        <v>0</v>
      </c>
      <c r="G5293" s="2">
        <v>0</v>
      </c>
    </row>
    <row r="5294" spans="1:7" s="65" customFormat="1" x14ac:dyDescent="0.25">
      <c r="A5294" s="65">
        <v>529.09999999995705</v>
      </c>
      <c r="B5294" s="2">
        <v>0</v>
      </c>
      <c r="C5294" s="2">
        <v>0</v>
      </c>
      <c r="D5294" s="2">
        <v>0</v>
      </c>
      <c r="E5294" s="2">
        <v>0</v>
      </c>
      <c r="F5294" s="2">
        <v>0</v>
      </c>
      <c r="G5294" s="2">
        <v>0</v>
      </c>
    </row>
    <row r="5295" spans="1:7" s="65" customFormat="1" x14ac:dyDescent="0.25">
      <c r="A5295" s="65">
        <v>529.19999999995696</v>
      </c>
      <c r="B5295" s="2">
        <v>0</v>
      </c>
      <c r="C5295" s="2">
        <v>0</v>
      </c>
      <c r="D5295" s="2">
        <v>0</v>
      </c>
      <c r="E5295" s="2">
        <v>0</v>
      </c>
      <c r="F5295" s="2">
        <v>0</v>
      </c>
      <c r="G5295" s="2">
        <v>0</v>
      </c>
    </row>
    <row r="5296" spans="1:7" s="65" customFormat="1" x14ac:dyDescent="0.25">
      <c r="A5296" s="65">
        <v>529.29999999995698</v>
      </c>
      <c r="B5296" s="2">
        <v>0</v>
      </c>
      <c r="C5296" s="2">
        <v>0</v>
      </c>
      <c r="D5296" s="2">
        <v>0</v>
      </c>
      <c r="E5296" s="2">
        <v>0</v>
      </c>
      <c r="F5296" s="2">
        <v>0</v>
      </c>
      <c r="G5296" s="2">
        <v>0</v>
      </c>
    </row>
    <row r="5297" spans="1:7" s="65" customFormat="1" x14ac:dyDescent="0.25">
      <c r="A5297" s="65">
        <v>529.399999999957</v>
      </c>
      <c r="B5297" s="2">
        <v>0</v>
      </c>
      <c r="C5297" s="2">
        <v>0</v>
      </c>
      <c r="D5297" s="2">
        <v>0</v>
      </c>
      <c r="E5297" s="2">
        <v>0</v>
      </c>
      <c r="F5297" s="2">
        <v>0</v>
      </c>
      <c r="G5297" s="2">
        <v>0</v>
      </c>
    </row>
    <row r="5298" spans="1:7" s="65" customFormat="1" x14ac:dyDescent="0.25">
      <c r="A5298" s="65">
        <v>529.49999999995703</v>
      </c>
      <c r="B5298" s="2">
        <v>0</v>
      </c>
      <c r="C5298" s="2">
        <v>0</v>
      </c>
      <c r="D5298" s="2">
        <v>0</v>
      </c>
      <c r="E5298" s="2">
        <v>0</v>
      </c>
      <c r="F5298" s="2">
        <v>0</v>
      </c>
      <c r="G5298" s="2">
        <v>0</v>
      </c>
    </row>
    <row r="5299" spans="1:7" s="65" customFormat="1" x14ac:dyDescent="0.25">
      <c r="A5299" s="65">
        <v>529.59999999995705</v>
      </c>
      <c r="B5299" s="2">
        <v>0</v>
      </c>
      <c r="C5299" s="2">
        <v>0</v>
      </c>
      <c r="D5299" s="2">
        <v>0</v>
      </c>
      <c r="E5299" s="2">
        <v>0</v>
      </c>
      <c r="F5299" s="2">
        <v>0</v>
      </c>
      <c r="G5299" s="2">
        <v>0</v>
      </c>
    </row>
    <row r="5300" spans="1:7" s="65" customFormat="1" x14ac:dyDescent="0.25">
      <c r="A5300" s="65">
        <v>529.69999999995696</v>
      </c>
      <c r="B5300" s="2">
        <v>0</v>
      </c>
      <c r="C5300" s="2">
        <v>0</v>
      </c>
      <c r="D5300" s="2">
        <v>0</v>
      </c>
      <c r="E5300" s="2">
        <v>0</v>
      </c>
      <c r="F5300" s="2">
        <v>0</v>
      </c>
      <c r="G5300" s="2">
        <v>0</v>
      </c>
    </row>
    <row r="5301" spans="1:7" s="65" customFormat="1" x14ac:dyDescent="0.25">
      <c r="A5301" s="65">
        <v>529.79999999995698</v>
      </c>
      <c r="B5301" s="2">
        <v>0</v>
      </c>
      <c r="C5301" s="2">
        <v>0</v>
      </c>
      <c r="D5301" s="2">
        <v>0</v>
      </c>
      <c r="E5301" s="2">
        <v>0</v>
      </c>
      <c r="F5301" s="2">
        <v>0</v>
      </c>
      <c r="G5301" s="2">
        <v>0</v>
      </c>
    </row>
    <row r="5302" spans="1:7" s="65" customFormat="1" x14ac:dyDescent="0.25">
      <c r="A5302" s="65">
        <v>529.899999999957</v>
      </c>
      <c r="B5302" s="2">
        <v>0</v>
      </c>
      <c r="C5302" s="2">
        <v>0</v>
      </c>
      <c r="D5302" s="2">
        <v>0</v>
      </c>
      <c r="E5302" s="2">
        <v>0</v>
      </c>
      <c r="F5302" s="2">
        <v>0</v>
      </c>
      <c r="G5302" s="2">
        <v>0</v>
      </c>
    </row>
    <row r="5303" spans="1:7" s="65" customFormat="1" x14ac:dyDescent="0.25">
      <c r="A5303" s="65">
        <v>529.99999999995703</v>
      </c>
      <c r="B5303" s="2">
        <v>0</v>
      </c>
      <c r="C5303" s="2">
        <v>0</v>
      </c>
      <c r="D5303" s="2">
        <v>0</v>
      </c>
      <c r="E5303" s="2">
        <v>0</v>
      </c>
      <c r="F5303" s="2">
        <v>0</v>
      </c>
      <c r="G5303" s="2">
        <v>0</v>
      </c>
    </row>
    <row r="5304" spans="1:7" s="65" customFormat="1" x14ac:dyDescent="0.25">
      <c r="A5304" s="65">
        <v>530.09999999995705</v>
      </c>
      <c r="B5304" s="2">
        <v>0</v>
      </c>
      <c r="C5304" s="2">
        <v>0</v>
      </c>
      <c r="D5304" s="2">
        <v>0</v>
      </c>
      <c r="E5304" s="2">
        <v>0</v>
      </c>
      <c r="F5304" s="2">
        <v>0</v>
      </c>
      <c r="G5304" s="2">
        <v>0</v>
      </c>
    </row>
    <row r="5305" spans="1:7" s="65" customFormat="1" x14ac:dyDescent="0.25">
      <c r="A5305" s="65">
        <v>530.19999999995696</v>
      </c>
      <c r="B5305" s="2">
        <v>0</v>
      </c>
      <c r="C5305" s="2">
        <v>0</v>
      </c>
      <c r="D5305" s="2">
        <v>0</v>
      </c>
      <c r="E5305" s="2">
        <v>0</v>
      </c>
      <c r="F5305" s="2">
        <v>0</v>
      </c>
      <c r="G5305" s="2">
        <v>0</v>
      </c>
    </row>
    <row r="5306" spans="1:7" s="65" customFormat="1" x14ac:dyDescent="0.25">
      <c r="A5306" s="65">
        <v>530.29999999995698</v>
      </c>
      <c r="B5306" s="2">
        <v>0</v>
      </c>
      <c r="C5306" s="2">
        <v>0</v>
      </c>
      <c r="D5306" s="2">
        <v>0</v>
      </c>
      <c r="E5306" s="2">
        <v>0</v>
      </c>
      <c r="F5306" s="2">
        <v>0</v>
      </c>
      <c r="G5306" s="2">
        <v>0</v>
      </c>
    </row>
    <row r="5307" spans="1:7" s="65" customFormat="1" x14ac:dyDescent="0.25">
      <c r="A5307" s="65">
        <v>530.399999999957</v>
      </c>
      <c r="B5307" s="2">
        <v>0</v>
      </c>
      <c r="C5307" s="2">
        <v>0</v>
      </c>
      <c r="D5307" s="2">
        <v>0</v>
      </c>
      <c r="E5307" s="2">
        <v>0</v>
      </c>
      <c r="F5307" s="2">
        <v>0</v>
      </c>
      <c r="G5307" s="2">
        <v>0</v>
      </c>
    </row>
    <row r="5308" spans="1:7" s="65" customFormat="1" x14ac:dyDescent="0.25">
      <c r="A5308" s="65">
        <v>530.49999999995703</v>
      </c>
      <c r="B5308" s="2">
        <v>0</v>
      </c>
      <c r="C5308" s="2">
        <v>0</v>
      </c>
      <c r="D5308" s="2">
        <v>0</v>
      </c>
      <c r="E5308" s="2">
        <v>0</v>
      </c>
      <c r="F5308" s="2">
        <v>0</v>
      </c>
      <c r="G5308" s="2">
        <v>0</v>
      </c>
    </row>
    <row r="5309" spans="1:7" s="65" customFormat="1" x14ac:dyDescent="0.25">
      <c r="A5309" s="65">
        <v>530.59999999995603</v>
      </c>
      <c r="B5309" s="2">
        <v>0</v>
      </c>
      <c r="C5309" s="2">
        <v>0</v>
      </c>
      <c r="D5309" s="2">
        <v>0</v>
      </c>
      <c r="E5309" s="2">
        <v>0</v>
      </c>
      <c r="F5309" s="2">
        <v>0</v>
      </c>
      <c r="G5309" s="2">
        <v>0</v>
      </c>
    </row>
    <row r="5310" spans="1:7" s="65" customFormat="1" x14ac:dyDescent="0.25">
      <c r="A5310" s="65">
        <v>530.69999999995605</v>
      </c>
      <c r="B5310" s="2">
        <v>0</v>
      </c>
      <c r="C5310" s="2">
        <v>0</v>
      </c>
      <c r="D5310" s="2">
        <v>0</v>
      </c>
      <c r="E5310" s="2">
        <v>0</v>
      </c>
      <c r="F5310" s="2">
        <v>0</v>
      </c>
      <c r="G5310" s="2">
        <v>0</v>
      </c>
    </row>
    <row r="5311" spans="1:7" s="65" customFormat="1" x14ac:dyDescent="0.25">
      <c r="A5311" s="65">
        <v>530.79999999995596</v>
      </c>
      <c r="B5311" s="2">
        <v>0</v>
      </c>
      <c r="C5311" s="2">
        <v>0</v>
      </c>
      <c r="D5311" s="2">
        <v>0</v>
      </c>
      <c r="E5311" s="2">
        <v>0</v>
      </c>
      <c r="F5311" s="2">
        <v>0</v>
      </c>
      <c r="G5311" s="2">
        <v>0</v>
      </c>
    </row>
    <row r="5312" spans="1:7" s="65" customFormat="1" x14ac:dyDescent="0.25">
      <c r="A5312" s="65">
        <v>530.89999999995598</v>
      </c>
      <c r="B5312" s="2">
        <v>0</v>
      </c>
      <c r="C5312" s="2">
        <v>0</v>
      </c>
      <c r="D5312" s="2">
        <v>0</v>
      </c>
      <c r="E5312" s="2">
        <v>0</v>
      </c>
      <c r="F5312" s="2">
        <v>0</v>
      </c>
      <c r="G5312" s="2">
        <v>0</v>
      </c>
    </row>
    <row r="5313" spans="1:7" s="65" customFormat="1" x14ac:dyDescent="0.25">
      <c r="A5313" s="65">
        <v>530.999999999956</v>
      </c>
      <c r="B5313" s="2">
        <v>0</v>
      </c>
      <c r="C5313" s="2">
        <v>0</v>
      </c>
      <c r="D5313" s="2">
        <v>0</v>
      </c>
      <c r="E5313" s="2">
        <v>0</v>
      </c>
      <c r="F5313" s="2">
        <v>0</v>
      </c>
      <c r="G5313" s="2">
        <v>0</v>
      </c>
    </row>
    <row r="5314" spans="1:7" s="65" customFormat="1" x14ac:dyDescent="0.25">
      <c r="A5314" s="65">
        <v>531.09999999995603</v>
      </c>
      <c r="B5314" s="2">
        <v>0</v>
      </c>
      <c r="C5314" s="2">
        <v>0</v>
      </c>
      <c r="D5314" s="2">
        <v>0</v>
      </c>
      <c r="E5314" s="2">
        <v>0</v>
      </c>
      <c r="F5314" s="2">
        <v>0</v>
      </c>
      <c r="G5314" s="2">
        <v>0</v>
      </c>
    </row>
    <row r="5315" spans="1:7" s="65" customFormat="1" x14ac:dyDescent="0.25">
      <c r="A5315" s="65">
        <v>531.19999999995605</v>
      </c>
      <c r="B5315" s="2">
        <v>0</v>
      </c>
      <c r="C5315" s="2">
        <v>0</v>
      </c>
      <c r="D5315" s="2">
        <v>0</v>
      </c>
      <c r="E5315" s="2">
        <v>0</v>
      </c>
      <c r="F5315" s="2">
        <v>0</v>
      </c>
      <c r="G5315" s="2">
        <v>0</v>
      </c>
    </row>
    <row r="5316" spans="1:7" s="65" customFormat="1" x14ac:dyDescent="0.25">
      <c r="A5316" s="65">
        <v>531.29999999995596</v>
      </c>
      <c r="B5316" s="2">
        <v>0</v>
      </c>
      <c r="C5316" s="2">
        <v>0</v>
      </c>
      <c r="D5316" s="2">
        <v>0</v>
      </c>
      <c r="E5316" s="2">
        <v>0</v>
      </c>
      <c r="F5316" s="2">
        <v>0</v>
      </c>
      <c r="G5316" s="2">
        <v>0</v>
      </c>
    </row>
    <row r="5317" spans="1:7" s="65" customFormat="1" x14ac:dyDescent="0.25">
      <c r="A5317" s="65">
        <v>531.39999999995598</v>
      </c>
      <c r="B5317" s="2">
        <v>0</v>
      </c>
      <c r="C5317" s="2">
        <v>0</v>
      </c>
      <c r="D5317" s="2">
        <v>0</v>
      </c>
      <c r="E5317" s="2">
        <v>0</v>
      </c>
      <c r="F5317" s="2">
        <v>0</v>
      </c>
      <c r="G5317" s="2">
        <v>0</v>
      </c>
    </row>
    <row r="5318" spans="1:7" s="65" customFormat="1" x14ac:dyDescent="0.25">
      <c r="A5318" s="65">
        <v>531.499999999956</v>
      </c>
      <c r="B5318" s="2">
        <v>0</v>
      </c>
      <c r="C5318" s="2">
        <v>0</v>
      </c>
      <c r="D5318" s="2">
        <v>0</v>
      </c>
      <c r="E5318" s="2">
        <v>0</v>
      </c>
      <c r="F5318" s="2">
        <v>0</v>
      </c>
      <c r="G5318" s="2">
        <v>0</v>
      </c>
    </row>
    <row r="5319" spans="1:7" s="65" customFormat="1" x14ac:dyDescent="0.25">
      <c r="A5319" s="65">
        <v>531.59999999995603</v>
      </c>
      <c r="B5319" s="2">
        <v>0</v>
      </c>
      <c r="C5319" s="2">
        <v>0</v>
      </c>
      <c r="D5319" s="2">
        <v>0</v>
      </c>
      <c r="E5319" s="2">
        <v>0</v>
      </c>
      <c r="F5319" s="2">
        <v>0</v>
      </c>
      <c r="G5319" s="2">
        <v>0</v>
      </c>
    </row>
    <row r="5320" spans="1:7" s="65" customFormat="1" x14ac:dyDescent="0.25">
      <c r="A5320" s="65">
        <v>531.69999999995605</v>
      </c>
      <c r="B5320" s="2">
        <v>0</v>
      </c>
      <c r="C5320" s="2">
        <v>0</v>
      </c>
      <c r="D5320" s="2">
        <v>0</v>
      </c>
      <c r="E5320" s="2">
        <v>0</v>
      </c>
      <c r="F5320" s="2">
        <v>0</v>
      </c>
      <c r="G5320" s="2">
        <v>0</v>
      </c>
    </row>
    <row r="5321" spans="1:7" s="65" customFormat="1" x14ac:dyDescent="0.25">
      <c r="A5321" s="65">
        <v>531.79999999995596</v>
      </c>
      <c r="B5321" s="2">
        <v>0</v>
      </c>
      <c r="C5321" s="2">
        <v>0</v>
      </c>
      <c r="D5321" s="2">
        <v>0</v>
      </c>
      <c r="E5321" s="2">
        <v>0</v>
      </c>
      <c r="F5321" s="2">
        <v>0</v>
      </c>
      <c r="G5321" s="2">
        <v>0</v>
      </c>
    </row>
    <row r="5322" spans="1:7" s="65" customFormat="1" x14ac:dyDescent="0.25">
      <c r="A5322" s="65">
        <v>531.89999999995598</v>
      </c>
      <c r="B5322" s="2">
        <v>0</v>
      </c>
      <c r="C5322" s="2">
        <v>0</v>
      </c>
      <c r="D5322" s="2">
        <v>0</v>
      </c>
      <c r="E5322" s="2">
        <v>0</v>
      </c>
      <c r="F5322" s="2">
        <v>0</v>
      </c>
      <c r="G5322" s="2">
        <v>0</v>
      </c>
    </row>
    <row r="5323" spans="1:7" s="65" customFormat="1" x14ac:dyDescent="0.25">
      <c r="A5323" s="65">
        <v>531.999999999956</v>
      </c>
      <c r="B5323" s="2">
        <v>0</v>
      </c>
      <c r="C5323" s="2">
        <v>0</v>
      </c>
      <c r="D5323" s="2">
        <v>0</v>
      </c>
      <c r="E5323" s="2">
        <v>0</v>
      </c>
      <c r="F5323" s="2">
        <v>0</v>
      </c>
      <c r="G5323" s="2">
        <v>0</v>
      </c>
    </row>
    <row r="5324" spans="1:7" s="65" customFormat="1" x14ac:dyDescent="0.25">
      <c r="A5324" s="65">
        <v>532.09999999995603</v>
      </c>
      <c r="B5324" s="2">
        <v>0</v>
      </c>
      <c r="C5324" s="2">
        <v>0</v>
      </c>
      <c r="D5324" s="2">
        <v>0</v>
      </c>
      <c r="E5324" s="2">
        <v>0</v>
      </c>
      <c r="F5324" s="2">
        <v>0</v>
      </c>
      <c r="G5324" s="2">
        <v>0</v>
      </c>
    </row>
    <row r="5325" spans="1:7" s="65" customFormat="1" x14ac:dyDescent="0.25">
      <c r="A5325" s="65">
        <v>532.19999999995605</v>
      </c>
      <c r="B5325" s="2">
        <v>0</v>
      </c>
      <c r="C5325" s="2">
        <v>0</v>
      </c>
      <c r="D5325" s="2">
        <v>0</v>
      </c>
      <c r="E5325" s="2">
        <v>0</v>
      </c>
      <c r="F5325" s="2">
        <v>0</v>
      </c>
      <c r="G5325" s="2">
        <v>0</v>
      </c>
    </row>
    <row r="5326" spans="1:7" s="65" customFormat="1" x14ac:dyDescent="0.25">
      <c r="A5326" s="65">
        <v>532.29999999995596</v>
      </c>
      <c r="B5326" s="2">
        <v>0</v>
      </c>
      <c r="C5326" s="2">
        <v>0</v>
      </c>
      <c r="D5326" s="2">
        <v>0</v>
      </c>
      <c r="E5326" s="2">
        <v>0</v>
      </c>
      <c r="F5326" s="2">
        <v>0</v>
      </c>
      <c r="G5326" s="2">
        <v>0</v>
      </c>
    </row>
    <row r="5327" spans="1:7" s="65" customFormat="1" x14ac:dyDescent="0.25">
      <c r="A5327" s="65">
        <v>532.39999999995598</v>
      </c>
      <c r="B5327" s="2">
        <v>0</v>
      </c>
      <c r="C5327" s="2">
        <v>0</v>
      </c>
      <c r="D5327" s="2">
        <v>0</v>
      </c>
      <c r="E5327" s="2">
        <v>0</v>
      </c>
      <c r="F5327" s="2">
        <v>0</v>
      </c>
      <c r="G5327" s="2">
        <v>0</v>
      </c>
    </row>
    <row r="5328" spans="1:7" s="65" customFormat="1" x14ac:dyDescent="0.25">
      <c r="A5328" s="65">
        <v>532.499999999956</v>
      </c>
      <c r="B5328" s="2">
        <v>0</v>
      </c>
      <c r="C5328" s="2">
        <v>0</v>
      </c>
      <c r="D5328" s="2">
        <v>0</v>
      </c>
      <c r="E5328" s="2">
        <v>0</v>
      </c>
      <c r="F5328" s="2">
        <v>0</v>
      </c>
      <c r="G5328" s="2">
        <v>0</v>
      </c>
    </row>
    <row r="5329" spans="1:7" s="65" customFormat="1" x14ac:dyDescent="0.25">
      <c r="A5329" s="65">
        <v>532.59999999995603</v>
      </c>
      <c r="B5329" s="2">
        <v>0</v>
      </c>
      <c r="C5329" s="2">
        <v>0</v>
      </c>
      <c r="D5329" s="2">
        <v>0</v>
      </c>
      <c r="E5329" s="2">
        <v>0</v>
      </c>
      <c r="F5329" s="2">
        <v>0</v>
      </c>
      <c r="G5329" s="2">
        <v>0</v>
      </c>
    </row>
    <row r="5330" spans="1:7" s="65" customFormat="1" x14ac:dyDescent="0.25">
      <c r="A5330" s="65">
        <v>532.69999999995605</v>
      </c>
      <c r="B5330" s="2">
        <v>0</v>
      </c>
      <c r="C5330" s="2">
        <v>0</v>
      </c>
      <c r="D5330" s="2">
        <v>0</v>
      </c>
      <c r="E5330" s="2">
        <v>0</v>
      </c>
      <c r="F5330" s="2">
        <v>0</v>
      </c>
      <c r="G5330" s="2">
        <v>0</v>
      </c>
    </row>
    <row r="5331" spans="1:7" s="65" customFormat="1" x14ac:dyDescent="0.25">
      <c r="A5331" s="65">
        <v>532.79999999995596</v>
      </c>
      <c r="B5331" s="2">
        <v>0</v>
      </c>
      <c r="C5331" s="2">
        <v>0</v>
      </c>
      <c r="D5331" s="2">
        <v>0</v>
      </c>
      <c r="E5331" s="2">
        <v>0</v>
      </c>
      <c r="F5331" s="2">
        <v>0</v>
      </c>
      <c r="G5331" s="2">
        <v>0</v>
      </c>
    </row>
    <row r="5332" spans="1:7" s="65" customFormat="1" x14ac:dyDescent="0.25">
      <c r="A5332" s="65">
        <v>532.89999999995598</v>
      </c>
      <c r="B5332" s="2">
        <v>0</v>
      </c>
      <c r="C5332" s="2">
        <v>0</v>
      </c>
      <c r="D5332" s="2">
        <v>0</v>
      </c>
      <c r="E5332" s="2">
        <v>0</v>
      </c>
      <c r="F5332" s="2">
        <v>0</v>
      </c>
      <c r="G5332" s="2">
        <v>0</v>
      </c>
    </row>
    <row r="5333" spans="1:7" s="65" customFormat="1" x14ac:dyDescent="0.25">
      <c r="A5333" s="65">
        <v>532.999999999956</v>
      </c>
      <c r="B5333" s="2">
        <v>0</v>
      </c>
      <c r="C5333" s="2">
        <v>0</v>
      </c>
      <c r="D5333" s="2">
        <v>0</v>
      </c>
      <c r="E5333" s="2">
        <v>0</v>
      </c>
      <c r="F5333" s="2">
        <v>0</v>
      </c>
      <c r="G5333" s="2">
        <v>0</v>
      </c>
    </row>
    <row r="5334" spans="1:7" s="65" customFormat="1" x14ac:dyDescent="0.25">
      <c r="A5334" s="65">
        <v>533.09999999995603</v>
      </c>
      <c r="B5334" s="2">
        <v>0</v>
      </c>
      <c r="C5334" s="2">
        <v>0</v>
      </c>
      <c r="D5334" s="2">
        <v>0</v>
      </c>
      <c r="E5334" s="2">
        <v>0</v>
      </c>
      <c r="F5334" s="2">
        <v>0</v>
      </c>
      <c r="G5334" s="2">
        <v>0</v>
      </c>
    </row>
    <row r="5335" spans="1:7" s="65" customFormat="1" x14ac:dyDescent="0.25">
      <c r="A5335" s="65">
        <v>533.19999999995605</v>
      </c>
      <c r="B5335" s="2">
        <v>0</v>
      </c>
      <c r="C5335" s="2">
        <v>0</v>
      </c>
      <c r="D5335" s="2">
        <v>0</v>
      </c>
      <c r="E5335" s="2">
        <v>0</v>
      </c>
      <c r="F5335" s="2">
        <v>0</v>
      </c>
      <c r="G5335" s="2">
        <v>0</v>
      </c>
    </row>
    <row r="5336" spans="1:7" s="65" customFormat="1" x14ac:dyDescent="0.25">
      <c r="A5336" s="65">
        <v>533.29999999995596</v>
      </c>
      <c r="B5336" s="2">
        <v>0</v>
      </c>
      <c r="C5336" s="2">
        <v>0</v>
      </c>
      <c r="D5336" s="2">
        <v>0</v>
      </c>
      <c r="E5336" s="2">
        <v>0</v>
      </c>
      <c r="F5336" s="2">
        <v>0</v>
      </c>
      <c r="G5336" s="2">
        <v>0</v>
      </c>
    </row>
    <row r="5337" spans="1:7" s="65" customFormat="1" x14ac:dyDescent="0.25">
      <c r="A5337" s="65">
        <v>533.39999999995598</v>
      </c>
      <c r="B5337" s="2">
        <v>0</v>
      </c>
      <c r="C5337" s="2">
        <v>0</v>
      </c>
      <c r="D5337" s="2">
        <v>0</v>
      </c>
      <c r="E5337" s="2">
        <v>0</v>
      </c>
      <c r="F5337" s="2">
        <v>0</v>
      </c>
      <c r="G5337" s="2">
        <v>0</v>
      </c>
    </row>
    <row r="5338" spans="1:7" s="65" customFormat="1" x14ac:dyDescent="0.25">
      <c r="A5338" s="65">
        <v>533.49999999995498</v>
      </c>
      <c r="B5338" s="2">
        <v>0</v>
      </c>
      <c r="C5338" s="2">
        <v>0</v>
      </c>
      <c r="D5338" s="2">
        <v>0</v>
      </c>
      <c r="E5338" s="2">
        <v>0</v>
      </c>
      <c r="F5338" s="2">
        <v>0</v>
      </c>
      <c r="G5338" s="2">
        <v>0</v>
      </c>
    </row>
    <row r="5339" spans="1:7" s="65" customFormat="1" x14ac:dyDescent="0.25">
      <c r="A5339" s="65">
        <v>533.599999999955</v>
      </c>
      <c r="B5339" s="2">
        <v>0</v>
      </c>
      <c r="C5339" s="2">
        <v>0</v>
      </c>
      <c r="D5339" s="2">
        <v>0</v>
      </c>
      <c r="E5339" s="2">
        <v>0</v>
      </c>
      <c r="F5339" s="2">
        <v>0</v>
      </c>
      <c r="G5339" s="2">
        <v>0</v>
      </c>
    </row>
    <row r="5340" spans="1:7" s="65" customFormat="1" x14ac:dyDescent="0.25">
      <c r="A5340" s="65">
        <v>533.69999999995503</v>
      </c>
      <c r="B5340" s="2">
        <v>0</v>
      </c>
      <c r="C5340" s="2">
        <v>0</v>
      </c>
      <c r="D5340" s="2">
        <v>0</v>
      </c>
      <c r="E5340" s="2">
        <v>0</v>
      </c>
      <c r="F5340" s="2">
        <v>0</v>
      </c>
      <c r="G5340" s="2">
        <v>0</v>
      </c>
    </row>
    <row r="5341" spans="1:7" s="65" customFormat="1" x14ac:dyDescent="0.25">
      <c r="A5341" s="65">
        <v>533.79999999995505</v>
      </c>
      <c r="B5341" s="2">
        <v>0</v>
      </c>
      <c r="C5341" s="2">
        <v>0</v>
      </c>
      <c r="D5341" s="2">
        <v>0</v>
      </c>
      <c r="E5341" s="2">
        <v>0</v>
      </c>
      <c r="F5341" s="2">
        <v>0</v>
      </c>
      <c r="G5341" s="2">
        <v>0</v>
      </c>
    </row>
    <row r="5342" spans="1:7" s="65" customFormat="1" x14ac:dyDescent="0.25">
      <c r="A5342" s="65">
        <v>533.89999999995496</v>
      </c>
      <c r="B5342" s="2">
        <v>0</v>
      </c>
      <c r="C5342" s="2">
        <v>0</v>
      </c>
      <c r="D5342" s="2">
        <v>0</v>
      </c>
      <c r="E5342" s="2">
        <v>0</v>
      </c>
      <c r="F5342" s="2">
        <v>0</v>
      </c>
      <c r="G5342" s="2">
        <v>0</v>
      </c>
    </row>
    <row r="5343" spans="1:7" s="65" customFormat="1" x14ac:dyDescent="0.25">
      <c r="A5343" s="65">
        <v>533.99999999995498</v>
      </c>
      <c r="B5343" s="2">
        <v>0</v>
      </c>
      <c r="C5343" s="2">
        <v>0</v>
      </c>
      <c r="D5343" s="2">
        <v>0</v>
      </c>
      <c r="E5343" s="2">
        <v>0</v>
      </c>
      <c r="F5343" s="2">
        <v>0</v>
      </c>
      <c r="G5343" s="2">
        <v>0</v>
      </c>
    </row>
    <row r="5344" spans="1:7" s="65" customFormat="1" x14ac:dyDescent="0.25">
      <c r="A5344" s="65">
        <v>534.099999999955</v>
      </c>
      <c r="B5344" s="2">
        <v>0</v>
      </c>
      <c r="C5344" s="2">
        <v>0</v>
      </c>
      <c r="D5344" s="2">
        <v>0</v>
      </c>
      <c r="E5344" s="2">
        <v>0</v>
      </c>
      <c r="F5344" s="2">
        <v>0</v>
      </c>
      <c r="G5344" s="2">
        <v>0</v>
      </c>
    </row>
    <row r="5345" spans="1:7" s="65" customFormat="1" x14ac:dyDescent="0.25">
      <c r="A5345" s="65">
        <v>534.19999999995503</v>
      </c>
      <c r="B5345" s="2">
        <v>0</v>
      </c>
      <c r="C5345" s="2">
        <v>0</v>
      </c>
      <c r="D5345" s="2">
        <v>0</v>
      </c>
      <c r="E5345" s="2">
        <v>0</v>
      </c>
      <c r="F5345" s="2">
        <v>0</v>
      </c>
      <c r="G5345" s="2">
        <v>0</v>
      </c>
    </row>
    <row r="5346" spans="1:7" s="65" customFormat="1" x14ac:dyDescent="0.25">
      <c r="A5346" s="65">
        <v>534.29999999995505</v>
      </c>
      <c r="B5346" s="2">
        <v>0</v>
      </c>
      <c r="C5346" s="2">
        <v>0</v>
      </c>
      <c r="D5346" s="2">
        <v>0</v>
      </c>
      <c r="E5346" s="2">
        <v>0</v>
      </c>
      <c r="F5346" s="2">
        <v>0</v>
      </c>
      <c r="G5346" s="2">
        <v>0</v>
      </c>
    </row>
    <row r="5347" spans="1:7" s="65" customFormat="1" x14ac:dyDescent="0.25">
      <c r="A5347" s="65">
        <v>534.39999999995496</v>
      </c>
      <c r="B5347" s="2">
        <v>0</v>
      </c>
      <c r="C5347" s="2">
        <v>0</v>
      </c>
      <c r="D5347" s="2">
        <v>0</v>
      </c>
      <c r="E5347" s="2">
        <v>0</v>
      </c>
      <c r="F5347" s="2">
        <v>0</v>
      </c>
      <c r="G5347" s="2">
        <v>0</v>
      </c>
    </row>
    <row r="5348" spans="1:7" s="65" customFormat="1" x14ac:dyDescent="0.25">
      <c r="A5348" s="65">
        <v>534.49999999995498</v>
      </c>
      <c r="B5348" s="2">
        <v>0</v>
      </c>
      <c r="C5348" s="2">
        <v>0</v>
      </c>
      <c r="D5348" s="2">
        <v>0</v>
      </c>
      <c r="E5348" s="2">
        <v>0</v>
      </c>
      <c r="F5348" s="2">
        <v>0</v>
      </c>
      <c r="G5348" s="2">
        <v>0</v>
      </c>
    </row>
    <row r="5349" spans="1:7" s="65" customFormat="1" x14ac:dyDescent="0.25">
      <c r="A5349" s="65">
        <v>534.599999999955</v>
      </c>
      <c r="B5349" s="2">
        <v>0</v>
      </c>
      <c r="C5349" s="2">
        <v>0</v>
      </c>
      <c r="D5349" s="2">
        <v>0</v>
      </c>
      <c r="E5349" s="2">
        <v>0</v>
      </c>
      <c r="F5349" s="2">
        <v>0</v>
      </c>
      <c r="G5349" s="2">
        <v>0</v>
      </c>
    </row>
    <row r="5350" spans="1:7" s="65" customFormat="1" x14ac:dyDescent="0.25">
      <c r="A5350" s="65">
        <v>534.69999999995503</v>
      </c>
      <c r="B5350" s="2">
        <v>0</v>
      </c>
      <c r="C5350" s="2">
        <v>0</v>
      </c>
      <c r="D5350" s="2">
        <v>0</v>
      </c>
      <c r="E5350" s="2">
        <v>0</v>
      </c>
      <c r="F5350" s="2">
        <v>0</v>
      </c>
      <c r="G5350" s="2">
        <v>0</v>
      </c>
    </row>
    <row r="5351" spans="1:7" s="65" customFormat="1" x14ac:dyDescent="0.25">
      <c r="A5351" s="65">
        <v>534.79999999995505</v>
      </c>
      <c r="B5351" s="2">
        <v>0</v>
      </c>
      <c r="C5351" s="2">
        <v>0</v>
      </c>
      <c r="D5351" s="2">
        <v>0</v>
      </c>
      <c r="E5351" s="2">
        <v>0</v>
      </c>
      <c r="F5351" s="2">
        <v>0</v>
      </c>
      <c r="G5351" s="2">
        <v>0</v>
      </c>
    </row>
    <row r="5352" spans="1:7" s="65" customFormat="1" x14ac:dyDescent="0.25">
      <c r="A5352" s="65">
        <v>534.89999999995496</v>
      </c>
      <c r="B5352" s="2">
        <v>0</v>
      </c>
      <c r="C5352" s="2">
        <v>0</v>
      </c>
      <c r="D5352" s="2">
        <v>0</v>
      </c>
      <c r="E5352" s="2">
        <v>0</v>
      </c>
      <c r="F5352" s="2">
        <v>0</v>
      </c>
      <c r="G5352" s="2">
        <v>0</v>
      </c>
    </row>
    <row r="5353" spans="1:7" s="65" customFormat="1" x14ac:dyDescent="0.25">
      <c r="A5353" s="65">
        <v>534.99999999995498</v>
      </c>
      <c r="B5353" s="2">
        <v>0</v>
      </c>
      <c r="C5353" s="2">
        <v>0</v>
      </c>
      <c r="D5353" s="2">
        <v>0</v>
      </c>
      <c r="E5353" s="2">
        <v>0</v>
      </c>
      <c r="F5353" s="2">
        <v>0</v>
      </c>
      <c r="G5353" s="2">
        <v>0</v>
      </c>
    </row>
    <row r="5354" spans="1:7" s="65" customFormat="1" x14ac:dyDescent="0.25">
      <c r="A5354" s="65">
        <v>535.099999999955</v>
      </c>
      <c r="B5354" s="2">
        <v>0</v>
      </c>
      <c r="C5354" s="2">
        <v>0</v>
      </c>
      <c r="D5354" s="2">
        <v>0</v>
      </c>
      <c r="E5354" s="2">
        <v>0</v>
      </c>
      <c r="F5354" s="2">
        <v>0</v>
      </c>
      <c r="G5354" s="2">
        <v>0</v>
      </c>
    </row>
    <row r="5355" spans="1:7" s="65" customFormat="1" x14ac:dyDescent="0.25">
      <c r="A5355" s="65">
        <v>535.19999999995503</v>
      </c>
      <c r="B5355" s="2">
        <v>0</v>
      </c>
      <c r="C5355" s="2">
        <v>0</v>
      </c>
      <c r="D5355" s="2">
        <v>0</v>
      </c>
      <c r="E5355" s="2">
        <v>0</v>
      </c>
      <c r="F5355" s="2">
        <v>0</v>
      </c>
      <c r="G5355" s="2">
        <v>0</v>
      </c>
    </row>
    <row r="5356" spans="1:7" s="65" customFormat="1" x14ac:dyDescent="0.25">
      <c r="A5356" s="65">
        <v>535.29999999995505</v>
      </c>
      <c r="B5356" s="2">
        <v>0</v>
      </c>
      <c r="C5356" s="2">
        <v>0</v>
      </c>
      <c r="D5356" s="2">
        <v>0</v>
      </c>
      <c r="E5356" s="2">
        <v>0</v>
      </c>
      <c r="F5356" s="2">
        <v>0</v>
      </c>
      <c r="G5356" s="2">
        <v>0</v>
      </c>
    </row>
    <row r="5357" spans="1:7" s="65" customFormat="1" x14ac:dyDescent="0.25">
      <c r="A5357" s="65">
        <v>535.39999999995496</v>
      </c>
      <c r="B5357" s="2">
        <v>0</v>
      </c>
      <c r="C5357" s="2">
        <v>0</v>
      </c>
      <c r="D5357" s="2">
        <v>0</v>
      </c>
      <c r="E5357" s="2">
        <v>0</v>
      </c>
      <c r="F5357" s="2">
        <v>0</v>
      </c>
      <c r="G5357" s="2">
        <v>0</v>
      </c>
    </row>
    <row r="5358" spans="1:7" s="65" customFormat="1" x14ac:dyDescent="0.25">
      <c r="A5358" s="65">
        <v>535.49999999995498</v>
      </c>
      <c r="B5358" s="2">
        <v>0</v>
      </c>
      <c r="C5358" s="2">
        <v>0</v>
      </c>
      <c r="D5358" s="2">
        <v>0</v>
      </c>
      <c r="E5358" s="2">
        <v>0</v>
      </c>
      <c r="F5358" s="2">
        <v>0</v>
      </c>
      <c r="G5358" s="2">
        <v>0</v>
      </c>
    </row>
    <row r="5359" spans="1:7" s="65" customFormat="1" x14ac:dyDescent="0.25">
      <c r="A5359" s="65">
        <v>535.599999999955</v>
      </c>
      <c r="B5359" s="2">
        <v>0</v>
      </c>
      <c r="C5359" s="2">
        <v>0</v>
      </c>
      <c r="D5359" s="2">
        <v>0</v>
      </c>
      <c r="E5359" s="2">
        <v>0</v>
      </c>
      <c r="F5359" s="2">
        <v>0</v>
      </c>
      <c r="G5359" s="2">
        <v>0</v>
      </c>
    </row>
    <row r="5360" spans="1:7" s="65" customFormat="1" x14ac:dyDescent="0.25">
      <c r="A5360" s="65">
        <v>535.69999999995503</v>
      </c>
      <c r="B5360" s="2">
        <v>0</v>
      </c>
      <c r="C5360" s="2">
        <v>0</v>
      </c>
      <c r="D5360" s="2">
        <v>0</v>
      </c>
      <c r="E5360" s="2">
        <v>0</v>
      </c>
      <c r="F5360" s="2">
        <v>0</v>
      </c>
      <c r="G5360" s="2">
        <v>0</v>
      </c>
    </row>
    <row r="5361" spans="1:7" s="65" customFormat="1" x14ac:dyDescent="0.25">
      <c r="A5361" s="65">
        <v>535.79999999995505</v>
      </c>
      <c r="B5361" s="2">
        <v>0</v>
      </c>
      <c r="C5361" s="2">
        <v>0</v>
      </c>
      <c r="D5361" s="2">
        <v>0</v>
      </c>
      <c r="E5361" s="2">
        <v>0</v>
      </c>
      <c r="F5361" s="2">
        <v>0</v>
      </c>
      <c r="G5361" s="2">
        <v>0</v>
      </c>
    </row>
    <row r="5362" spans="1:7" s="65" customFormat="1" x14ac:dyDescent="0.25">
      <c r="A5362" s="65">
        <v>535.89999999995496</v>
      </c>
      <c r="B5362" s="2">
        <v>0</v>
      </c>
      <c r="C5362" s="2">
        <v>0</v>
      </c>
      <c r="D5362" s="2">
        <v>0</v>
      </c>
      <c r="E5362" s="2">
        <v>0</v>
      </c>
      <c r="F5362" s="2">
        <v>0</v>
      </c>
      <c r="G5362" s="2">
        <v>0</v>
      </c>
    </row>
    <row r="5363" spans="1:7" s="65" customFormat="1" x14ac:dyDescent="0.25">
      <c r="A5363" s="65">
        <v>535.99999999995498</v>
      </c>
      <c r="B5363" s="2">
        <v>0</v>
      </c>
      <c r="C5363" s="2">
        <v>0</v>
      </c>
      <c r="D5363" s="2">
        <v>0</v>
      </c>
      <c r="E5363" s="2">
        <v>0</v>
      </c>
      <c r="F5363" s="2">
        <v>0</v>
      </c>
      <c r="G5363" s="2">
        <v>0</v>
      </c>
    </row>
    <row r="5364" spans="1:7" s="65" customFormat="1" x14ac:dyDescent="0.25">
      <c r="A5364" s="65">
        <v>536.099999999955</v>
      </c>
      <c r="B5364" s="2">
        <v>0</v>
      </c>
      <c r="C5364" s="2">
        <v>0</v>
      </c>
      <c r="D5364" s="2">
        <v>0</v>
      </c>
      <c r="E5364" s="2">
        <v>0</v>
      </c>
      <c r="F5364" s="2">
        <v>0</v>
      </c>
      <c r="G5364" s="2">
        <v>0</v>
      </c>
    </row>
    <row r="5365" spans="1:7" s="65" customFormat="1" x14ac:dyDescent="0.25">
      <c r="A5365" s="65">
        <v>536.19999999995503</v>
      </c>
      <c r="B5365" s="2">
        <v>0</v>
      </c>
      <c r="C5365" s="2">
        <v>0</v>
      </c>
      <c r="D5365" s="2">
        <v>0</v>
      </c>
      <c r="E5365" s="2">
        <v>0</v>
      </c>
      <c r="F5365" s="2">
        <v>0</v>
      </c>
      <c r="G5365" s="2">
        <v>0</v>
      </c>
    </row>
    <row r="5366" spans="1:7" s="65" customFormat="1" x14ac:dyDescent="0.25">
      <c r="A5366" s="65">
        <v>536.29999999995505</v>
      </c>
      <c r="B5366" s="2">
        <v>0</v>
      </c>
      <c r="C5366" s="2">
        <v>0</v>
      </c>
      <c r="D5366" s="2">
        <v>0</v>
      </c>
      <c r="E5366" s="2">
        <v>0</v>
      </c>
      <c r="F5366" s="2">
        <v>0</v>
      </c>
      <c r="G5366" s="2">
        <v>0</v>
      </c>
    </row>
    <row r="5367" spans="1:7" s="65" customFormat="1" x14ac:dyDescent="0.25">
      <c r="A5367" s="65">
        <v>536.39999999995405</v>
      </c>
      <c r="B5367" s="2">
        <v>0</v>
      </c>
      <c r="C5367" s="2">
        <v>0</v>
      </c>
      <c r="D5367" s="2">
        <v>0</v>
      </c>
      <c r="E5367" s="2">
        <v>0</v>
      </c>
      <c r="F5367" s="2">
        <v>0</v>
      </c>
      <c r="G5367" s="2">
        <v>0</v>
      </c>
    </row>
    <row r="5368" spans="1:7" s="65" customFormat="1" x14ac:dyDescent="0.25">
      <c r="A5368" s="65">
        <v>536.49999999995396</v>
      </c>
      <c r="B5368" s="2">
        <v>0</v>
      </c>
      <c r="C5368" s="2">
        <v>0</v>
      </c>
      <c r="D5368" s="2">
        <v>0</v>
      </c>
      <c r="E5368" s="2">
        <v>0</v>
      </c>
      <c r="F5368" s="2">
        <v>0</v>
      </c>
      <c r="G5368" s="2">
        <v>0</v>
      </c>
    </row>
    <row r="5369" spans="1:7" s="65" customFormat="1" x14ac:dyDescent="0.25">
      <c r="A5369" s="65">
        <v>536.59999999995398</v>
      </c>
      <c r="B5369" s="2">
        <v>0</v>
      </c>
      <c r="C5369" s="2">
        <v>0</v>
      </c>
      <c r="D5369" s="2">
        <v>0</v>
      </c>
      <c r="E5369" s="2">
        <v>0</v>
      </c>
      <c r="F5369" s="2">
        <v>0</v>
      </c>
      <c r="G5369" s="2">
        <v>0</v>
      </c>
    </row>
    <row r="5370" spans="1:7" s="65" customFormat="1" x14ac:dyDescent="0.25">
      <c r="A5370" s="65">
        <v>536.699999999954</v>
      </c>
      <c r="B5370" s="2">
        <v>0</v>
      </c>
      <c r="C5370" s="2">
        <v>0</v>
      </c>
      <c r="D5370" s="2">
        <v>0</v>
      </c>
      <c r="E5370" s="2">
        <v>0</v>
      </c>
      <c r="F5370" s="2">
        <v>0</v>
      </c>
      <c r="G5370" s="2">
        <v>0</v>
      </c>
    </row>
    <row r="5371" spans="1:7" s="65" customFormat="1" x14ac:dyDescent="0.25">
      <c r="A5371" s="65">
        <v>536.79999999995403</v>
      </c>
      <c r="B5371" s="2">
        <v>0</v>
      </c>
      <c r="C5371" s="2">
        <v>0</v>
      </c>
      <c r="D5371" s="2">
        <v>0</v>
      </c>
      <c r="E5371" s="2">
        <v>0</v>
      </c>
      <c r="F5371" s="2">
        <v>0</v>
      </c>
      <c r="G5371" s="2">
        <v>0</v>
      </c>
    </row>
    <row r="5372" spans="1:7" s="65" customFormat="1" x14ac:dyDescent="0.25">
      <c r="A5372" s="65">
        <v>536.89999999995405</v>
      </c>
      <c r="B5372" s="2">
        <v>0</v>
      </c>
      <c r="C5372" s="2">
        <v>0</v>
      </c>
      <c r="D5372" s="2">
        <v>0</v>
      </c>
      <c r="E5372" s="2">
        <v>0</v>
      </c>
      <c r="F5372" s="2">
        <v>0</v>
      </c>
      <c r="G5372" s="2">
        <v>0</v>
      </c>
    </row>
    <row r="5373" spans="1:7" s="65" customFormat="1" x14ac:dyDescent="0.25">
      <c r="A5373" s="65">
        <v>536.99999999995396</v>
      </c>
      <c r="B5373" s="2">
        <v>0</v>
      </c>
      <c r="C5373" s="2">
        <v>0</v>
      </c>
      <c r="D5373" s="2">
        <v>0</v>
      </c>
      <c r="E5373" s="2">
        <v>0</v>
      </c>
      <c r="F5373" s="2">
        <v>0</v>
      </c>
      <c r="G5373" s="2">
        <v>0</v>
      </c>
    </row>
    <row r="5374" spans="1:7" s="65" customFormat="1" x14ac:dyDescent="0.25">
      <c r="A5374" s="65">
        <v>537.09999999995398</v>
      </c>
      <c r="B5374" s="2">
        <v>0</v>
      </c>
      <c r="C5374" s="2">
        <v>0</v>
      </c>
      <c r="D5374" s="2">
        <v>0</v>
      </c>
      <c r="E5374" s="2">
        <v>0</v>
      </c>
      <c r="F5374" s="2">
        <v>0</v>
      </c>
      <c r="G5374" s="2">
        <v>0</v>
      </c>
    </row>
    <row r="5375" spans="1:7" s="65" customFormat="1" x14ac:dyDescent="0.25">
      <c r="A5375" s="65">
        <v>537.199999999954</v>
      </c>
      <c r="B5375" s="2">
        <v>0</v>
      </c>
      <c r="C5375" s="2">
        <v>0</v>
      </c>
      <c r="D5375" s="2">
        <v>0</v>
      </c>
      <c r="E5375" s="2">
        <v>0</v>
      </c>
      <c r="F5375" s="2">
        <v>0</v>
      </c>
      <c r="G5375" s="2">
        <v>0</v>
      </c>
    </row>
    <row r="5376" spans="1:7" s="65" customFormat="1" x14ac:dyDescent="0.25">
      <c r="A5376" s="65">
        <v>537.29999999995403</v>
      </c>
      <c r="B5376" s="2">
        <v>0</v>
      </c>
      <c r="C5376" s="2">
        <v>0</v>
      </c>
      <c r="D5376" s="2">
        <v>0</v>
      </c>
      <c r="E5376" s="2">
        <v>0</v>
      </c>
      <c r="F5376" s="2">
        <v>0</v>
      </c>
      <c r="G5376" s="2">
        <v>0</v>
      </c>
    </row>
    <row r="5377" spans="1:7" s="65" customFormat="1" x14ac:dyDescent="0.25">
      <c r="A5377" s="65">
        <v>537.39999999995405</v>
      </c>
      <c r="B5377" s="2">
        <v>0</v>
      </c>
      <c r="C5377" s="2">
        <v>0</v>
      </c>
      <c r="D5377" s="2">
        <v>0</v>
      </c>
      <c r="E5377" s="2">
        <v>0</v>
      </c>
      <c r="F5377" s="2">
        <v>0</v>
      </c>
      <c r="G5377" s="2">
        <v>0</v>
      </c>
    </row>
    <row r="5378" spans="1:7" s="65" customFormat="1" x14ac:dyDescent="0.25">
      <c r="A5378" s="65">
        <v>537.49999999995396</v>
      </c>
      <c r="B5378" s="2">
        <v>0</v>
      </c>
      <c r="C5378" s="2">
        <v>0</v>
      </c>
      <c r="D5378" s="2">
        <v>0</v>
      </c>
      <c r="E5378" s="2">
        <v>0</v>
      </c>
      <c r="F5378" s="2">
        <v>0</v>
      </c>
      <c r="G5378" s="2">
        <v>0</v>
      </c>
    </row>
    <row r="5379" spans="1:7" s="65" customFormat="1" x14ac:dyDescent="0.25">
      <c r="A5379" s="65">
        <v>537.59999999995398</v>
      </c>
      <c r="B5379" s="2">
        <v>0</v>
      </c>
      <c r="C5379" s="2">
        <v>0</v>
      </c>
      <c r="D5379" s="2">
        <v>0</v>
      </c>
      <c r="E5379" s="2">
        <v>0</v>
      </c>
      <c r="F5379" s="2">
        <v>0</v>
      </c>
      <c r="G5379" s="2">
        <v>0</v>
      </c>
    </row>
    <row r="5380" spans="1:7" s="65" customFormat="1" x14ac:dyDescent="0.25">
      <c r="A5380" s="65">
        <v>537.699999999954</v>
      </c>
      <c r="B5380" s="2">
        <v>0</v>
      </c>
      <c r="C5380" s="2">
        <v>0</v>
      </c>
      <c r="D5380" s="2">
        <v>0</v>
      </c>
      <c r="E5380" s="2">
        <v>0</v>
      </c>
      <c r="F5380" s="2">
        <v>0</v>
      </c>
      <c r="G5380" s="2">
        <v>0</v>
      </c>
    </row>
    <row r="5381" spans="1:7" s="65" customFormat="1" x14ac:dyDescent="0.25">
      <c r="A5381" s="65">
        <v>537.79999999995403</v>
      </c>
      <c r="B5381" s="2">
        <v>0</v>
      </c>
      <c r="C5381" s="2">
        <v>0</v>
      </c>
      <c r="D5381" s="2">
        <v>0</v>
      </c>
      <c r="E5381" s="2">
        <v>0</v>
      </c>
      <c r="F5381" s="2">
        <v>0</v>
      </c>
      <c r="G5381" s="2">
        <v>0</v>
      </c>
    </row>
    <row r="5382" spans="1:7" s="65" customFormat="1" x14ac:dyDescent="0.25">
      <c r="A5382" s="65">
        <v>537.89999999995405</v>
      </c>
      <c r="B5382" s="2">
        <v>0</v>
      </c>
      <c r="C5382" s="2">
        <v>0</v>
      </c>
      <c r="D5382" s="2">
        <v>0</v>
      </c>
      <c r="E5382" s="2">
        <v>0</v>
      </c>
      <c r="F5382" s="2">
        <v>0</v>
      </c>
      <c r="G5382" s="2">
        <v>0</v>
      </c>
    </row>
    <row r="5383" spans="1:7" s="65" customFormat="1" x14ac:dyDescent="0.25">
      <c r="A5383" s="65">
        <v>537.99999999995396</v>
      </c>
      <c r="B5383" s="2">
        <v>0</v>
      </c>
      <c r="C5383" s="2">
        <v>0</v>
      </c>
      <c r="D5383" s="2">
        <v>0</v>
      </c>
      <c r="E5383" s="2">
        <v>0</v>
      </c>
      <c r="F5383" s="2">
        <v>0</v>
      </c>
      <c r="G5383" s="2">
        <v>0</v>
      </c>
    </row>
    <row r="5384" spans="1:7" s="65" customFormat="1" x14ac:dyDescent="0.25">
      <c r="A5384" s="65">
        <v>538.09999999995398</v>
      </c>
      <c r="B5384" s="2">
        <v>0</v>
      </c>
      <c r="C5384" s="2">
        <v>0</v>
      </c>
      <c r="D5384" s="2">
        <v>0</v>
      </c>
      <c r="E5384" s="2">
        <v>0</v>
      </c>
      <c r="F5384" s="2">
        <v>0</v>
      </c>
      <c r="G5384" s="2">
        <v>0</v>
      </c>
    </row>
    <row r="5385" spans="1:7" s="65" customFormat="1" x14ac:dyDescent="0.25">
      <c r="A5385" s="65">
        <v>538.199999999954</v>
      </c>
      <c r="B5385" s="2">
        <v>0</v>
      </c>
      <c r="C5385" s="2">
        <v>0</v>
      </c>
      <c r="D5385" s="2">
        <v>0</v>
      </c>
      <c r="E5385" s="2">
        <v>0</v>
      </c>
      <c r="F5385" s="2">
        <v>0</v>
      </c>
      <c r="G5385" s="2">
        <v>0</v>
      </c>
    </row>
    <row r="5386" spans="1:7" s="65" customFormat="1" x14ac:dyDescent="0.25">
      <c r="A5386" s="65">
        <v>538.29999999995403</v>
      </c>
      <c r="B5386" s="2">
        <v>0</v>
      </c>
      <c r="C5386" s="2">
        <v>0</v>
      </c>
      <c r="D5386" s="2">
        <v>0</v>
      </c>
      <c r="E5386" s="2">
        <v>0</v>
      </c>
      <c r="F5386" s="2">
        <v>0</v>
      </c>
      <c r="G5386" s="2">
        <v>0</v>
      </c>
    </row>
    <row r="5387" spans="1:7" s="65" customFormat="1" x14ac:dyDescent="0.25">
      <c r="A5387" s="65">
        <v>538.39999999995405</v>
      </c>
      <c r="B5387" s="2">
        <v>0</v>
      </c>
      <c r="C5387" s="2">
        <v>0</v>
      </c>
      <c r="D5387" s="2">
        <v>0</v>
      </c>
      <c r="E5387" s="2">
        <v>0</v>
      </c>
      <c r="F5387" s="2">
        <v>0</v>
      </c>
      <c r="G5387" s="2">
        <v>0</v>
      </c>
    </row>
    <row r="5388" spans="1:7" s="65" customFormat="1" x14ac:dyDescent="0.25">
      <c r="A5388" s="65">
        <v>538.49999999995396</v>
      </c>
      <c r="B5388" s="2">
        <v>0</v>
      </c>
      <c r="C5388" s="2">
        <v>0</v>
      </c>
      <c r="D5388" s="2">
        <v>0</v>
      </c>
      <c r="E5388" s="2">
        <v>0</v>
      </c>
      <c r="F5388" s="2">
        <v>0</v>
      </c>
      <c r="G5388" s="2">
        <v>0</v>
      </c>
    </row>
    <row r="5389" spans="1:7" s="65" customFormat="1" x14ac:dyDescent="0.25">
      <c r="A5389" s="65">
        <v>538.59999999995398</v>
      </c>
      <c r="B5389" s="2">
        <v>0</v>
      </c>
      <c r="C5389" s="2">
        <v>0</v>
      </c>
      <c r="D5389" s="2">
        <v>0</v>
      </c>
      <c r="E5389" s="2">
        <v>0</v>
      </c>
      <c r="F5389" s="2">
        <v>0</v>
      </c>
      <c r="G5389" s="2">
        <v>0</v>
      </c>
    </row>
    <row r="5390" spans="1:7" s="65" customFormat="1" x14ac:dyDescent="0.25">
      <c r="A5390" s="65">
        <v>538.699999999954</v>
      </c>
      <c r="B5390" s="2">
        <v>0</v>
      </c>
      <c r="C5390" s="2">
        <v>0</v>
      </c>
      <c r="D5390" s="2">
        <v>0</v>
      </c>
      <c r="E5390" s="2">
        <v>0</v>
      </c>
      <c r="F5390" s="2">
        <v>0</v>
      </c>
      <c r="G5390" s="2">
        <v>0</v>
      </c>
    </row>
    <row r="5391" spans="1:7" s="65" customFormat="1" x14ac:dyDescent="0.25">
      <c r="A5391" s="65">
        <v>538.79999999995403</v>
      </c>
      <c r="B5391" s="2">
        <v>0</v>
      </c>
      <c r="C5391" s="2">
        <v>0</v>
      </c>
      <c r="D5391" s="2">
        <v>0</v>
      </c>
      <c r="E5391" s="2">
        <v>0</v>
      </c>
      <c r="F5391" s="2">
        <v>0</v>
      </c>
      <c r="G5391" s="2">
        <v>0</v>
      </c>
    </row>
    <row r="5392" spans="1:7" s="65" customFormat="1" x14ac:dyDescent="0.25">
      <c r="A5392" s="65">
        <v>538.89999999995405</v>
      </c>
      <c r="B5392" s="2">
        <v>0</v>
      </c>
      <c r="C5392" s="2">
        <v>0</v>
      </c>
      <c r="D5392" s="2">
        <v>0</v>
      </c>
      <c r="E5392" s="2">
        <v>0</v>
      </c>
      <c r="F5392" s="2">
        <v>0</v>
      </c>
      <c r="G5392" s="2">
        <v>0</v>
      </c>
    </row>
    <row r="5393" spans="1:7" s="65" customFormat="1" x14ac:dyDescent="0.25">
      <c r="A5393" s="65">
        <v>538.99999999995396</v>
      </c>
      <c r="B5393" s="2">
        <v>0</v>
      </c>
      <c r="C5393" s="2">
        <v>0</v>
      </c>
      <c r="D5393" s="2">
        <v>0</v>
      </c>
      <c r="E5393" s="2">
        <v>0</v>
      </c>
      <c r="F5393" s="2">
        <v>0</v>
      </c>
      <c r="G5393" s="2">
        <v>0</v>
      </c>
    </row>
    <row r="5394" spans="1:7" s="65" customFormat="1" x14ac:dyDescent="0.25">
      <c r="A5394" s="65">
        <v>539.09999999995398</v>
      </c>
      <c r="B5394" s="2">
        <v>0</v>
      </c>
      <c r="C5394" s="2">
        <v>0</v>
      </c>
      <c r="D5394" s="2">
        <v>0</v>
      </c>
      <c r="E5394" s="2">
        <v>0</v>
      </c>
      <c r="F5394" s="2">
        <v>0</v>
      </c>
      <c r="G5394" s="2">
        <v>0</v>
      </c>
    </row>
    <row r="5395" spans="1:7" s="65" customFormat="1" x14ac:dyDescent="0.25">
      <c r="A5395" s="65">
        <v>539.199999999954</v>
      </c>
      <c r="B5395" s="2">
        <v>0</v>
      </c>
      <c r="C5395" s="2">
        <v>0</v>
      </c>
      <c r="D5395" s="2">
        <v>0</v>
      </c>
      <c r="E5395" s="2">
        <v>0</v>
      </c>
      <c r="F5395" s="2">
        <v>0</v>
      </c>
      <c r="G5395" s="2">
        <v>0</v>
      </c>
    </row>
    <row r="5396" spans="1:7" s="65" customFormat="1" x14ac:dyDescent="0.25">
      <c r="A5396" s="65">
        <v>539.299999999953</v>
      </c>
      <c r="B5396" s="2">
        <v>0</v>
      </c>
      <c r="C5396" s="2">
        <v>0</v>
      </c>
      <c r="D5396" s="2">
        <v>0</v>
      </c>
      <c r="E5396" s="2">
        <v>0</v>
      </c>
      <c r="F5396" s="2">
        <v>0</v>
      </c>
      <c r="G5396" s="2">
        <v>0</v>
      </c>
    </row>
    <row r="5397" spans="1:7" s="65" customFormat="1" x14ac:dyDescent="0.25">
      <c r="A5397" s="65">
        <v>539.39999999995302</v>
      </c>
      <c r="B5397" s="2">
        <v>0</v>
      </c>
      <c r="C5397" s="2">
        <v>0</v>
      </c>
      <c r="D5397" s="2">
        <v>0</v>
      </c>
      <c r="E5397" s="2">
        <v>0</v>
      </c>
      <c r="F5397" s="2">
        <v>0</v>
      </c>
      <c r="G5397" s="2">
        <v>0</v>
      </c>
    </row>
    <row r="5398" spans="1:7" s="65" customFormat="1" x14ac:dyDescent="0.25">
      <c r="A5398" s="65">
        <v>539.49999999995305</v>
      </c>
      <c r="B5398" s="2">
        <v>0</v>
      </c>
      <c r="C5398" s="2">
        <v>0</v>
      </c>
      <c r="D5398" s="2">
        <v>0</v>
      </c>
      <c r="E5398" s="2">
        <v>0</v>
      </c>
      <c r="F5398" s="2">
        <v>0</v>
      </c>
      <c r="G5398" s="2">
        <v>0</v>
      </c>
    </row>
    <row r="5399" spans="1:7" s="65" customFormat="1" x14ac:dyDescent="0.25">
      <c r="A5399" s="65">
        <v>539.59999999995296</v>
      </c>
      <c r="B5399" s="2">
        <v>0</v>
      </c>
      <c r="C5399" s="2">
        <v>0</v>
      </c>
      <c r="D5399" s="2">
        <v>0</v>
      </c>
      <c r="E5399" s="2">
        <v>0</v>
      </c>
      <c r="F5399" s="2">
        <v>0</v>
      </c>
      <c r="G5399" s="2">
        <v>0</v>
      </c>
    </row>
    <row r="5400" spans="1:7" s="65" customFormat="1" x14ac:dyDescent="0.25">
      <c r="A5400" s="65">
        <v>539.69999999995298</v>
      </c>
      <c r="B5400" s="2">
        <v>0</v>
      </c>
      <c r="C5400" s="2">
        <v>0</v>
      </c>
      <c r="D5400" s="2">
        <v>0</v>
      </c>
      <c r="E5400" s="2">
        <v>0</v>
      </c>
      <c r="F5400" s="2">
        <v>0</v>
      </c>
      <c r="G5400" s="2">
        <v>0</v>
      </c>
    </row>
    <row r="5401" spans="1:7" s="65" customFormat="1" x14ac:dyDescent="0.25">
      <c r="A5401" s="65">
        <v>539.799999999953</v>
      </c>
      <c r="B5401" s="2">
        <v>0</v>
      </c>
      <c r="C5401" s="2">
        <v>0</v>
      </c>
      <c r="D5401" s="2">
        <v>0</v>
      </c>
      <c r="E5401" s="2">
        <v>0</v>
      </c>
      <c r="F5401" s="2">
        <v>0</v>
      </c>
      <c r="G5401" s="2">
        <v>0</v>
      </c>
    </row>
    <row r="5402" spans="1:7" s="65" customFormat="1" x14ac:dyDescent="0.25">
      <c r="A5402" s="65">
        <v>539.89999999995302</v>
      </c>
      <c r="B5402" s="2">
        <v>0</v>
      </c>
      <c r="C5402" s="2">
        <v>0</v>
      </c>
      <c r="D5402" s="2">
        <v>0</v>
      </c>
      <c r="E5402" s="2">
        <v>0</v>
      </c>
      <c r="F5402" s="2">
        <v>0</v>
      </c>
      <c r="G5402" s="2">
        <v>0</v>
      </c>
    </row>
    <row r="5403" spans="1:7" s="65" customFormat="1" x14ac:dyDescent="0.25">
      <c r="A5403" s="65">
        <v>539.99999999995305</v>
      </c>
      <c r="B5403" s="2">
        <v>0</v>
      </c>
      <c r="C5403" s="2">
        <v>0</v>
      </c>
      <c r="D5403" s="2">
        <v>0</v>
      </c>
      <c r="E5403" s="2">
        <v>0</v>
      </c>
      <c r="F5403" s="2">
        <v>0</v>
      </c>
      <c r="G5403" s="2">
        <v>0</v>
      </c>
    </row>
    <row r="5404" spans="1:7" s="65" customFormat="1" x14ac:dyDescent="0.25">
      <c r="A5404" s="65">
        <v>540.09999999995296</v>
      </c>
      <c r="B5404" s="2">
        <v>0</v>
      </c>
      <c r="C5404" s="2">
        <v>0</v>
      </c>
      <c r="D5404" s="2">
        <v>0</v>
      </c>
      <c r="E5404" s="2">
        <v>0</v>
      </c>
      <c r="F5404" s="2">
        <v>0</v>
      </c>
      <c r="G5404" s="2">
        <v>0</v>
      </c>
    </row>
    <row r="5405" spans="1:7" s="65" customFormat="1" x14ac:dyDescent="0.25">
      <c r="A5405" s="65">
        <v>540.19999999995298</v>
      </c>
      <c r="B5405" s="2">
        <v>0</v>
      </c>
      <c r="C5405" s="2">
        <v>0</v>
      </c>
      <c r="D5405" s="2">
        <v>0</v>
      </c>
      <c r="E5405" s="2">
        <v>0</v>
      </c>
      <c r="F5405" s="2">
        <v>0</v>
      </c>
      <c r="G5405" s="2">
        <v>0</v>
      </c>
    </row>
    <row r="5406" spans="1:7" s="65" customFormat="1" x14ac:dyDescent="0.25">
      <c r="A5406" s="65">
        <v>540.299999999953</v>
      </c>
      <c r="B5406" s="2">
        <v>0</v>
      </c>
      <c r="C5406" s="2">
        <v>0</v>
      </c>
      <c r="D5406" s="2">
        <v>0</v>
      </c>
      <c r="E5406" s="2">
        <v>0</v>
      </c>
      <c r="F5406" s="2">
        <v>0</v>
      </c>
      <c r="G5406" s="2">
        <v>0</v>
      </c>
    </row>
    <row r="5407" spans="1:7" s="65" customFormat="1" x14ac:dyDescent="0.25">
      <c r="A5407" s="65">
        <v>540.39999999995302</v>
      </c>
      <c r="B5407" s="2">
        <v>0</v>
      </c>
      <c r="C5407" s="2">
        <v>0</v>
      </c>
      <c r="D5407" s="2">
        <v>0</v>
      </c>
      <c r="E5407" s="2">
        <v>0</v>
      </c>
      <c r="F5407" s="2">
        <v>0</v>
      </c>
      <c r="G5407" s="2">
        <v>0</v>
      </c>
    </row>
    <row r="5408" spans="1:7" s="65" customFormat="1" x14ac:dyDescent="0.25">
      <c r="A5408" s="65">
        <v>540.49999999995305</v>
      </c>
      <c r="B5408" s="2">
        <v>0</v>
      </c>
      <c r="C5408" s="2">
        <v>0</v>
      </c>
      <c r="D5408" s="2">
        <v>0</v>
      </c>
      <c r="E5408" s="2">
        <v>0</v>
      </c>
      <c r="F5408" s="2">
        <v>0</v>
      </c>
      <c r="G5408" s="2">
        <v>0</v>
      </c>
    </row>
    <row r="5409" spans="1:7" s="65" customFormat="1" x14ac:dyDescent="0.25">
      <c r="A5409" s="65">
        <v>540.59999999995296</v>
      </c>
      <c r="B5409" s="2">
        <v>0</v>
      </c>
      <c r="C5409" s="2">
        <v>0</v>
      </c>
      <c r="D5409" s="2">
        <v>0</v>
      </c>
      <c r="E5409" s="2">
        <v>0</v>
      </c>
      <c r="F5409" s="2">
        <v>0</v>
      </c>
      <c r="G5409" s="2">
        <v>0</v>
      </c>
    </row>
    <row r="5410" spans="1:7" s="65" customFormat="1" x14ac:dyDescent="0.25">
      <c r="A5410" s="65">
        <v>540.69999999995298</v>
      </c>
      <c r="B5410" s="2">
        <v>0</v>
      </c>
      <c r="C5410" s="2">
        <v>0</v>
      </c>
      <c r="D5410" s="2">
        <v>0</v>
      </c>
      <c r="E5410" s="2">
        <v>0</v>
      </c>
      <c r="F5410" s="2">
        <v>0</v>
      </c>
      <c r="G5410" s="2">
        <v>0</v>
      </c>
    </row>
    <row r="5411" spans="1:7" s="65" customFormat="1" x14ac:dyDescent="0.25">
      <c r="A5411" s="65">
        <v>540.799999999953</v>
      </c>
      <c r="B5411" s="2">
        <v>0</v>
      </c>
      <c r="C5411" s="2">
        <v>0</v>
      </c>
      <c r="D5411" s="2">
        <v>0</v>
      </c>
      <c r="E5411" s="2">
        <v>0</v>
      </c>
      <c r="F5411" s="2">
        <v>0</v>
      </c>
      <c r="G5411" s="2">
        <v>0</v>
      </c>
    </row>
    <row r="5412" spans="1:7" s="65" customFormat="1" x14ac:dyDescent="0.25">
      <c r="A5412" s="65">
        <v>540.89999999995302</v>
      </c>
      <c r="B5412" s="2">
        <v>0</v>
      </c>
      <c r="C5412" s="2">
        <v>0</v>
      </c>
      <c r="D5412" s="2">
        <v>0</v>
      </c>
      <c r="E5412" s="2">
        <v>0</v>
      </c>
      <c r="F5412" s="2">
        <v>0</v>
      </c>
      <c r="G5412" s="2">
        <v>0</v>
      </c>
    </row>
    <row r="5413" spans="1:7" s="65" customFormat="1" x14ac:dyDescent="0.25">
      <c r="A5413" s="65">
        <v>540.99999999995305</v>
      </c>
      <c r="B5413" s="2">
        <v>0</v>
      </c>
      <c r="C5413" s="2">
        <v>0</v>
      </c>
      <c r="D5413" s="2">
        <v>0</v>
      </c>
      <c r="E5413" s="2">
        <v>0</v>
      </c>
      <c r="F5413" s="2">
        <v>0</v>
      </c>
      <c r="G5413" s="2">
        <v>0</v>
      </c>
    </row>
    <row r="5414" spans="1:7" s="65" customFormat="1" x14ac:dyDescent="0.25">
      <c r="A5414" s="65">
        <v>541.09999999995296</v>
      </c>
      <c r="B5414" s="2">
        <v>0</v>
      </c>
      <c r="C5414" s="2">
        <v>0</v>
      </c>
      <c r="D5414" s="2">
        <v>0</v>
      </c>
      <c r="E5414" s="2">
        <v>0</v>
      </c>
      <c r="F5414" s="2">
        <v>0</v>
      </c>
      <c r="G5414" s="2">
        <v>0</v>
      </c>
    </row>
    <row r="5415" spans="1:7" s="65" customFormat="1" x14ac:dyDescent="0.25">
      <c r="A5415" s="65">
        <v>541.19999999995298</v>
      </c>
      <c r="B5415" s="2">
        <v>0</v>
      </c>
      <c r="C5415" s="2">
        <v>0</v>
      </c>
      <c r="D5415" s="2">
        <v>0</v>
      </c>
      <c r="E5415" s="2">
        <v>0</v>
      </c>
      <c r="F5415" s="2">
        <v>0</v>
      </c>
      <c r="G5415" s="2">
        <v>0</v>
      </c>
    </row>
    <row r="5416" spans="1:7" s="65" customFormat="1" x14ac:dyDescent="0.25">
      <c r="A5416" s="65">
        <v>541.299999999953</v>
      </c>
      <c r="B5416" s="2">
        <v>0</v>
      </c>
      <c r="C5416" s="2">
        <v>0</v>
      </c>
      <c r="D5416" s="2">
        <v>0</v>
      </c>
      <c r="E5416" s="2">
        <v>0</v>
      </c>
      <c r="F5416" s="2">
        <v>0</v>
      </c>
      <c r="G5416" s="2">
        <v>0</v>
      </c>
    </row>
    <row r="5417" spans="1:7" s="65" customFormat="1" x14ac:dyDescent="0.25">
      <c r="A5417" s="65">
        <v>541.39999999995302</v>
      </c>
      <c r="B5417" s="2">
        <v>0</v>
      </c>
      <c r="C5417" s="2">
        <v>0</v>
      </c>
      <c r="D5417" s="2">
        <v>0</v>
      </c>
      <c r="E5417" s="2">
        <v>0</v>
      </c>
      <c r="F5417" s="2">
        <v>0</v>
      </c>
      <c r="G5417" s="2">
        <v>0</v>
      </c>
    </row>
    <row r="5418" spans="1:7" s="65" customFormat="1" x14ac:dyDescent="0.25">
      <c r="A5418" s="65">
        <v>541.49999999995305</v>
      </c>
      <c r="B5418" s="2">
        <v>0</v>
      </c>
      <c r="C5418" s="2">
        <v>0</v>
      </c>
      <c r="D5418" s="2">
        <v>0</v>
      </c>
      <c r="E5418" s="2">
        <v>0</v>
      </c>
      <c r="F5418" s="2">
        <v>0</v>
      </c>
      <c r="G5418" s="2">
        <v>0</v>
      </c>
    </row>
    <row r="5419" spans="1:7" s="65" customFormat="1" x14ac:dyDescent="0.25">
      <c r="A5419" s="65">
        <v>541.59999999995296</v>
      </c>
      <c r="B5419" s="2">
        <v>0</v>
      </c>
      <c r="C5419" s="2">
        <v>0</v>
      </c>
      <c r="D5419" s="2">
        <v>0</v>
      </c>
      <c r="E5419" s="2">
        <v>0</v>
      </c>
      <c r="F5419" s="2">
        <v>0</v>
      </c>
      <c r="G5419" s="2">
        <v>0</v>
      </c>
    </row>
    <row r="5420" spans="1:7" s="65" customFormat="1" x14ac:dyDescent="0.25">
      <c r="A5420" s="65">
        <v>541.69999999995298</v>
      </c>
      <c r="B5420" s="2">
        <v>0</v>
      </c>
      <c r="C5420" s="2">
        <v>0</v>
      </c>
      <c r="D5420" s="2">
        <v>0</v>
      </c>
      <c r="E5420" s="2">
        <v>0</v>
      </c>
      <c r="F5420" s="2">
        <v>0</v>
      </c>
      <c r="G5420" s="2">
        <v>0</v>
      </c>
    </row>
    <row r="5421" spans="1:7" s="65" customFormat="1" x14ac:dyDescent="0.25">
      <c r="A5421" s="65">
        <v>541.799999999953</v>
      </c>
      <c r="B5421" s="2">
        <v>0</v>
      </c>
      <c r="C5421" s="2">
        <v>0</v>
      </c>
      <c r="D5421" s="2">
        <v>0</v>
      </c>
      <c r="E5421" s="2">
        <v>0</v>
      </c>
      <c r="F5421" s="2">
        <v>0</v>
      </c>
      <c r="G5421" s="2">
        <v>0</v>
      </c>
    </row>
    <row r="5422" spans="1:7" s="65" customFormat="1" x14ac:dyDescent="0.25">
      <c r="A5422" s="65">
        <v>541.89999999995302</v>
      </c>
      <c r="B5422" s="2">
        <v>0</v>
      </c>
      <c r="C5422" s="2">
        <v>0</v>
      </c>
      <c r="D5422" s="2">
        <v>0</v>
      </c>
      <c r="E5422" s="2">
        <v>0</v>
      </c>
      <c r="F5422" s="2">
        <v>0</v>
      </c>
      <c r="G5422" s="2">
        <v>0</v>
      </c>
    </row>
    <row r="5423" spans="1:7" s="65" customFormat="1" x14ac:dyDescent="0.25">
      <c r="A5423" s="65">
        <v>541.99999999995305</v>
      </c>
      <c r="B5423" s="2">
        <v>0</v>
      </c>
      <c r="C5423" s="2">
        <v>0</v>
      </c>
      <c r="D5423" s="2">
        <v>0</v>
      </c>
      <c r="E5423" s="2">
        <v>0</v>
      </c>
      <c r="F5423" s="2">
        <v>0</v>
      </c>
      <c r="G5423" s="2">
        <v>0</v>
      </c>
    </row>
    <row r="5424" spans="1:7" s="65" customFormat="1" x14ac:dyDescent="0.25">
      <c r="A5424" s="65">
        <v>542.09999999995296</v>
      </c>
      <c r="B5424" s="2">
        <v>0</v>
      </c>
      <c r="C5424" s="2">
        <v>0</v>
      </c>
      <c r="D5424" s="2">
        <v>0</v>
      </c>
      <c r="E5424" s="2">
        <v>0</v>
      </c>
      <c r="F5424" s="2">
        <v>0</v>
      </c>
      <c r="G5424" s="2">
        <v>0</v>
      </c>
    </row>
    <row r="5425" spans="1:7" s="65" customFormat="1" x14ac:dyDescent="0.25">
      <c r="A5425" s="65">
        <v>542.19999999995298</v>
      </c>
      <c r="B5425" s="2">
        <v>0</v>
      </c>
      <c r="C5425" s="2">
        <v>0</v>
      </c>
      <c r="D5425" s="2">
        <v>0</v>
      </c>
      <c r="E5425" s="2">
        <v>0</v>
      </c>
      <c r="F5425" s="2">
        <v>0</v>
      </c>
      <c r="G5425" s="2">
        <v>0</v>
      </c>
    </row>
    <row r="5426" spans="1:7" s="65" customFormat="1" x14ac:dyDescent="0.25">
      <c r="A5426" s="65">
        <v>542.29999999995198</v>
      </c>
      <c r="B5426" s="2">
        <v>0</v>
      </c>
      <c r="C5426" s="2">
        <v>0</v>
      </c>
      <c r="D5426" s="2">
        <v>0</v>
      </c>
      <c r="E5426" s="2">
        <v>0</v>
      </c>
      <c r="F5426" s="2">
        <v>0</v>
      </c>
      <c r="G5426" s="2">
        <v>0</v>
      </c>
    </row>
    <row r="5427" spans="1:7" s="65" customFormat="1" x14ac:dyDescent="0.25">
      <c r="A5427" s="65">
        <v>542.399999999952</v>
      </c>
      <c r="B5427" s="2">
        <v>0</v>
      </c>
      <c r="C5427" s="2">
        <v>0</v>
      </c>
      <c r="D5427" s="2">
        <v>0</v>
      </c>
      <c r="E5427" s="2">
        <v>0</v>
      </c>
      <c r="F5427" s="2">
        <v>0</v>
      </c>
      <c r="G5427" s="2">
        <v>0</v>
      </c>
    </row>
    <row r="5428" spans="1:7" s="65" customFormat="1" x14ac:dyDescent="0.25">
      <c r="A5428" s="65">
        <v>542.49999999995202</v>
      </c>
      <c r="B5428" s="2">
        <v>0</v>
      </c>
      <c r="C5428" s="2">
        <v>0</v>
      </c>
      <c r="D5428" s="2">
        <v>0</v>
      </c>
      <c r="E5428" s="2">
        <v>0</v>
      </c>
      <c r="F5428" s="2">
        <v>0</v>
      </c>
      <c r="G5428" s="2">
        <v>0</v>
      </c>
    </row>
    <row r="5429" spans="1:7" s="65" customFormat="1" x14ac:dyDescent="0.25">
      <c r="A5429" s="65">
        <v>542.59999999995205</v>
      </c>
      <c r="B5429" s="2">
        <v>0</v>
      </c>
      <c r="C5429" s="2">
        <v>0</v>
      </c>
      <c r="D5429" s="2">
        <v>0</v>
      </c>
      <c r="E5429" s="2">
        <v>0</v>
      </c>
      <c r="F5429" s="2">
        <v>0</v>
      </c>
      <c r="G5429" s="2">
        <v>0</v>
      </c>
    </row>
    <row r="5430" spans="1:7" s="65" customFormat="1" x14ac:dyDescent="0.25">
      <c r="A5430" s="65">
        <v>542.69999999995196</v>
      </c>
      <c r="B5430" s="2">
        <v>0</v>
      </c>
      <c r="C5430" s="2">
        <v>0</v>
      </c>
      <c r="D5430" s="2">
        <v>0</v>
      </c>
      <c r="E5430" s="2">
        <v>0</v>
      </c>
      <c r="F5430" s="2">
        <v>0</v>
      </c>
      <c r="G5430" s="2">
        <v>0</v>
      </c>
    </row>
    <row r="5431" spans="1:7" s="65" customFormat="1" x14ac:dyDescent="0.25">
      <c r="A5431" s="65">
        <v>542.79999999995198</v>
      </c>
      <c r="B5431" s="2">
        <v>0</v>
      </c>
      <c r="C5431" s="2">
        <v>0</v>
      </c>
      <c r="D5431" s="2">
        <v>0</v>
      </c>
      <c r="E5431" s="2">
        <v>0</v>
      </c>
      <c r="F5431" s="2">
        <v>0</v>
      </c>
      <c r="G5431" s="2">
        <v>0</v>
      </c>
    </row>
    <row r="5432" spans="1:7" s="65" customFormat="1" x14ac:dyDescent="0.25">
      <c r="A5432" s="65">
        <v>542.899999999952</v>
      </c>
      <c r="B5432" s="2">
        <v>0</v>
      </c>
      <c r="C5432" s="2">
        <v>0</v>
      </c>
      <c r="D5432" s="2">
        <v>0</v>
      </c>
      <c r="E5432" s="2">
        <v>0</v>
      </c>
      <c r="F5432" s="2">
        <v>0</v>
      </c>
      <c r="G5432" s="2">
        <v>0</v>
      </c>
    </row>
    <row r="5433" spans="1:7" s="65" customFormat="1" x14ac:dyDescent="0.25">
      <c r="A5433" s="65">
        <v>542.99999999995202</v>
      </c>
      <c r="B5433" s="2">
        <v>0</v>
      </c>
      <c r="C5433" s="2">
        <v>0</v>
      </c>
      <c r="D5433" s="2">
        <v>0</v>
      </c>
      <c r="E5433" s="2">
        <v>0</v>
      </c>
      <c r="F5433" s="2">
        <v>0</v>
      </c>
      <c r="G5433" s="2">
        <v>0</v>
      </c>
    </row>
    <row r="5434" spans="1:7" s="65" customFormat="1" x14ac:dyDescent="0.25">
      <c r="A5434" s="65">
        <v>543.09999999995205</v>
      </c>
      <c r="B5434" s="2">
        <v>0</v>
      </c>
      <c r="C5434" s="2">
        <v>0</v>
      </c>
      <c r="D5434" s="2">
        <v>0</v>
      </c>
      <c r="E5434" s="2">
        <v>0</v>
      </c>
      <c r="F5434" s="2">
        <v>0</v>
      </c>
      <c r="G5434" s="2">
        <v>0</v>
      </c>
    </row>
    <row r="5435" spans="1:7" s="65" customFormat="1" x14ac:dyDescent="0.25">
      <c r="A5435" s="65">
        <v>543.19999999995196</v>
      </c>
      <c r="B5435" s="2">
        <v>0</v>
      </c>
      <c r="C5435" s="2">
        <v>0</v>
      </c>
      <c r="D5435" s="2">
        <v>0</v>
      </c>
      <c r="E5435" s="2">
        <v>0</v>
      </c>
      <c r="F5435" s="2">
        <v>0</v>
      </c>
      <c r="G5435" s="2">
        <v>0</v>
      </c>
    </row>
    <row r="5436" spans="1:7" s="65" customFormat="1" x14ac:dyDescent="0.25">
      <c r="A5436" s="65">
        <v>543.29999999995198</v>
      </c>
      <c r="B5436" s="2">
        <v>0</v>
      </c>
      <c r="C5436" s="2">
        <v>0</v>
      </c>
      <c r="D5436" s="2">
        <v>0</v>
      </c>
      <c r="E5436" s="2">
        <v>0</v>
      </c>
      <c r="F5436" s="2">
        <v>0</v>
      </c>
      <c r="G5436" s="2">
        <v>0</v>
      </c>
    </row>
    <row r="5437" spans="1:7" s="65" customFormat="1" x14ac:dyDescent="0.25">
      <c r="A5437" s="65">
        <v>543.399999999952</v>
      </c>
      <c r="B5437" s="2">
        <v>0</v>
      </c>
      <c r="C5437" s="2">
        <v>0</v>
      </c>
      <c r="D5437" s="2">
        <v>0</v>
      </c>
      <c r="E5437" s="2">
        <v>0</v>
      </c>
      <c r="F5437" s="2">
        <v>0</v>
      </c>
      <c r="G5437" s="2">
        <v>0</v>
      </c>
    </row>
    <row r="5438" spans="1:7" s="65" customFormat="1" x14ac:dyDescent="0.25">
      <c r="A5438" s="65">
        <v>543.49999999995202</v>
      </c>
      <c r="B5438" s="2">
        <v>0</v>
      </c>
      <c r="C5438" s="2">
        <v>0</v>
      </c>
      <c r="D5438" s="2">
        <v>0</v>
      </c>
      <c r="E5438" s="2">
        <v>0</v>
      </c>
      <c r="F5438" s="2">
        <v>0</v>
      </c>
      <c r="G5438" s="2">
        <v>0</v>
      </c>
    </row>
    <row r="5439" spans="1:7" s="65" customFormat="1" x14ac:dyDescent="0.25">
      <c r="A5439" s="65">
        <v>543.59999999995205</v>
      </c>
      <c r="B5439" s="2">
        <v>0</v>
      </c>
      <c r="C5439" s="2">
        <v>0</v>
      </c>
      <c r="D5439" s="2">
        <v>0</v>
      </c>
      <c r="E5439" s="2">
        <v>0</v>
      </c>
      <c r="F5439" s="2">
        <v>0</v>
      </c>
      <c r="G5439" s="2">
        <v>0</v>
      </c>
    </row>
    <row r="5440" spans="1:7" s="65" customFormat="1" x14ac:dyDescent="0.25">
      <c r="A5440" s="65">
        <v>543.69999999995196</v>
      </c>
      <c r="B5440" s="2">
        <v>0</v>
      </c>
      <c r="C5440" s="2">
        <v>0</v>
      </c>
      <c r="D5440" s="2">
        <v>0</v>
      </c>
      <c r="E5440" s="2">
        <v>0</v>
      </c>
      <c r="F5440" s="2">
        <v>0</v>
      </c>
      <c r="G5440" s="2">
        <v>0</v>
      </c>
    </row>
    <row r="5441" spans="1:7" s="65" customFormat="1" x14ac:dyDescent="0.25">
      <c r="A5441" s="65">
        <v>543.79999999995198</v>
      </c>
      <c r="B5441" s="2">
        <v>0</v>
      </c>
      <c r="C5441" s="2">
        <v>0</v>
      </c>
      <c r="D5441" s="2">
        <v>0</v>
      </c>
      <c r="E5441" s="2">
        <v>0</v>
      </c>
      <c r="F5441" s="2">
        <v>0</v>
      </c>
      <c r="G5441" s="2">
        <v>0</v>
      </c>
    </row>
    <row r="5442" spans="1:7" s="65" customFormat="1" x14ac:dyDescent="0.25">
      <c r="A5442" s="65">
        <v>543.899999999952</v>
      </c>
      <c r="B5442" s="2">
        <v>0</v>
      </c>
      <c r="C5442" s="2">
        <v>0</v>
      </c>
      <c r="D5442" s="2">
        <v>0</v>
      </c>
      <c r="E5442" s="2">
        <v>0</v>
      </c>
      <c r="F5442" s="2">
        <v>0</v>
      </c>
      <c r="G5442" s="2">
        <v>0</v>
      </c>
    </row>
    <row r="5443" spans="1:7" s="65" customFormat="1" x14ac:dyDescent="0.25">
      <c r="A5443" s="65">
        <v>543.99999999995202</v>
      </c>
      <c r="B5443" s="2">
        <v>0</v>
      </c>
      <c r="C5443" s="2">
        <v>0</v>
      </c>
      <c r="D5443" s="2">
        <v>0</v>
      </c>
      <c r="E5443" s="2">
        <v>0</v>
      </c>
      <c r="F5443" s="2">
        <v>0</v>
      </c>
      <c r="G5443" s="2">
        <v>0</v>
      </c>
    </row>
    <row r="5444" spans="1:7" s="65" customFormat="1" x14ac:dyDescent="0.25">
      <c r="A5444" s="65">
        <v>544.09999999995205</v>
      </c>
      <c r="B5444" s="2">
        <v>0</v>
      </c>
      <c r="C5444" s="2">
        <v>0</v>
      </c>
      <c r="D5444" s="2">
        <v>0</v>
      </c>
      <c r="E5444" s="2">
        <v>0</v>
      </c>
      <c r="F5444" s="2">
        <v>0</v>
      </c>
      <c r="G5444" s="2">
        <v>0</v>
      </c>
    </row>
    <row r="5445" spans="1:7" s="65" customFormat="1" x14ac:dyDescent="0.25">
      <c r="A5445" s="65">
        <v>544.19999999995196</v>
      </c>
      <c r="B5445" s="2">
        <v>0</v>
      </c>
      <c r="C5445" s="2">
        <v>0</v>
      </c>
      <c r="D5445" s="2">
        <v>0</v>
      </c>
      <c r="E5445" s="2">
        <v>0</v>
      </c>
      <c r="F5445" s="2">
        <v>0</v>
      </c>
      <c r="G5445" s="2">
        <v>0</v>
      </c>
    </row>
    <row r="5446" spans="1:7" s="65" customFormat="1" x14ac:dyDescent="0.25">
      <c r="A5446" s="65">
        <v>544.29999999995198</v>
      </c>
      <c r="B5446" s="2">
        <v>0</v>
      </c>
      <c r="C5446" s="2">
        <v>0</v>
      </c>
      <c r="D5446" s="2">
        <v>0</v>
      </c>
      <c r="E5446" s="2">
        <v>0</v>
      </c>
      <c r="F5446" s="2">
        <v>0</v>
      </c>
      <c r="G5446" s="2">
        <v>0</v>
      </c>
    </row>
    <row r="5447" spans="1:7" s="65" customFormat="1" x14ac:dyDescent="0.25">
      <c r="A5447" s="65">
        <v>544.399999999952</v>
      </c>
      <c r="B5447" s="2">
        <v>0</v>
      </c>
      <c r="C5447" s="2">
        <v>0</v>
      </c>
      <c r="D5447" s="2">
        <v>0</v>
      </c>
      <c r="E5447" s="2">
        <v>0</v>
      </c>
      <c r="F5447" s="2">
        <v>0</v>
      </c>
      <c r="G5447" s="2">
        <v>0</v>
      </c>
    </row>
    <row r="5448" spans="1:7" s="65" customFormat="1" x14ac:dyDescent="0.25">
      <c r="A5448" s="65">
        <v>544.49999999995202</v>
      </c>
      <c r="B5448" s="2">
        <v>0</v>
      </c>
      <c r="C5448" s="2">
        <v>0</v>
      </c>
      <c r="D5448" s="2">
        <v>0</v>
      </c>
      <c r="E5448" s="2">
        <v>0</v>
      </c>
      <c r="F5448" s="2">
        <v>0</v>
      </c>
      <c r="G5448" s="2">
        <v>0</v>
      </c>
    </row>
    <row r="5449" spans="1:7" s="65" customFormat="1" x14ac:dyDescent="0.25">
      <c r="A5449" s="65">
        <v>544.59999999995205</v>
      </c>
      <c r="B5449" s="2">
        <v>0</v>
      </c>
      <c r="C5449" s="2">
        <v>0</v>
      </c>
      <c r="D5449" s="2">
        <v>0</v>
      </c>
      <c r="E5449" s="2">
        <v>0</v>
      </c>
      <c r="F5449" s="2">
        <v>0</v>
      </c>
      <c r="G5449" s="2">
        <v>0</v>
      </c>
    </row>
    <row r="5450" spans="1:7" s="65" customFormat="1" x14ac:dyDescent="0.25">
      <c r="A5450" s="65">
        <v>544.69999999995196</v>
      </c>
      <c r="B5450" s="2">
        <v>0</v>
      </c>
      <c r="C5450" s="2">
        <v>0</v>
      </c>
      <c r="D5450" s="2">
        <v>0</v>
      </c>
      <c r="E5450" s="2">
        <v>0</v>
      </c>
      <c r="F5450" s="2">
        <v>0</v>
      </c>
      <c r="G5450" s="2">
        <v>0</v>
      </c>
    </row>
    <row r="5451" spans="1:7" s="65" customFormat="1" x14ac:dyDescent="0.25">
      <c r="A5451" s="65">
        <v>544.79999999995198</v>
      </c>
      <c r="B5451" s="2">
        <v>0</v>
      </c>
      <c r="C5451" s="2">
        <v>0</v>
      </c>
      <c r="D5451" s="2">
        <v>0</v>
      </c>
      <c r="E5451" s="2">
        <v>0</v>
      </c>
      <c r="F5451" s="2">
        <v>0</v>
      </c>
      <c r="G5451" s="2">
        <v>0</v>
      </c>
    </row>
    <row r="5452" spans="1:7" s="65" customFormat="1" x14ac:dyDescent="0.25">
      <c r="A5452" s="65">
        <v>544.899999999952</v>
      </c>
      <c r="B5452" s="2">
        <v>0</v>
      </c>
      <c r="C5452" s="2">
        <v>0</v>
      </c>
      <c r="D5452" s="2">
        <v>0</v>
      </c>
      <c r="E5452" s="2">
        <v>0</v>
      </c>
      <c r="F5452" s="2">
        <v>0</v>
      </c>
      <c r="G5452" s="2">
        <v>0</v>
      </c>
    </row>
    <row r="5453" spans="1:7" s="65" customFormat="1" x14ac:dyDescent="0.25">
      <c r="A5453" s="65">
        <v>544.99999999995202</v>
      </c>
      <c r="B5453" s="2">
        <v>0</v>
      </c>
      <c r="C5453" s="2">
        <v>0</v>
      </c>
      <c r="D5453" s="2">
        <v>0</v>
      </c>
      <c r="E5453" s="2">
        <v>0</v>
      </c>
      <c r="F5453" s="2">
        <v>0</v>
      </c>
      <c r="G5453" s="2">
        <v>0</v>
      </c>
    </row>
    <row r="5454" spans="1:7" s="65" customFormat="1" x14ac:dyDescent="0.25">
      <c r="A5454" s="65">
        <v>545.09999999995205</v>
      </c>
      <c r="B5454" s="2">
        <v>0</v>
      </c>
      <c r="C5454" s="2">
        <v>0</v>
      </c>
      <c r="D5454" s="2">
        <v>0</v>
      </c>
      <c r="E5454" s="2">
        <v>0</v>
      </c>
      <c r="F5454" s="2">
        <v>0</v>
      </c>
      <c r="G5454" s="2">
        <v>0</v>
      </c>
    </row>
    <row r="5455" spans="1:7" s="65" customFormat="1" x14ac:dyDescent="0.25">
      <c r="A5455" s="65">
        <v>545.19999999995105</v>
      </c>
      <c r="B5455" s="2">
        <v>0</v>
      </c>
      <c r="C5455" s="2">
        <v>0</v>
      </c>
      <c r="D5455" s="2">
        <v>0</v>
      </c>
      <c r="E5455" s="2">
        <v>0</v>
      </c>
      <c r="F5455" s="2">
        <v>0</v>
      </c>
      <c r="G5455" s="2">
        <v>0</v>
      </c>
    </row>
    <row r="5456" spans="1:7" s="65" customFormat="1" x14ac:dyDescent="0.25">
      <c r="A5456" s="65">
        <v>545.29999999995096</v>
      </c>
      <c r="B5456" s="2">
        <v>0</v>
      </c>
      <c r="C5456" s="2">
        <v>0</v>
      </c>
      <c r="D5456" s="2">
        <v>0</v>
      </c>
      <c r="E5456" s="2">
        <v>0</v>
      </c>
      <c r="F5456" s="2">
        <v>0</v>
      </c>
      <c r="G5456" s="2">
        <v>0</v>
      </c>
    </row>
    <row r="5457" spans="1:7" s="65" customFormat="1" x14ac:dyDescent="0.25">
      <c r="A5457" s="65">
        <v>545.39999999995098</v>
      </c>
      <c r="B5457" s="2">
        <v>0</v>
      </c>
      <c r="C5457" s="2">
        <v>0</v>
      </c>
      <c r="D5457" s="2">
        <v>0</v>
      </c>
      <c r="E5457" s="2">
        <v>0</v>
      </c>
      <c r="F5457" s="2">
        <v>0</v>
      </c>
      <c r="G5457" s="2">
        <v>0</v>
      </c>
    </row>
    <row r="5458" spans="1:7" s="65" customFormat="1" x14ac:dyDescent="0.25">
      <c r="A5458" s="65">
        <v>545.499999999951</v>
      </c>
      <c r="B5458" s="2">
        <v>0</v>
      </c>
      <c r="C5458" s="2">
        <v>0</v>
      </c>
      <c r="D5458" s="2">
        <v>0</v>
      </c>
      <c r="E5458" s="2">
        <v>0</v>
      </c>
      <c r="F5458" s="2">
        <v>0</v>
      </c>
      <c r="G5458" s="2">
        <v>0</v>
      </c>
    </row>
    <row r="5459" spans="1:7" s="65" customFormat="1" x14ac:dyDescent="0.25">
      <c r="A5459" s="65">
        <v>545.59999999995102</v>
      </c>
      <c r="B5459" s="2">
        <v>0</v>
      </c>
      <c r="C5459" s="2">
        <v>0</v>
      </c>
      <c r="D5459" s="2">
        <v>0</v>
      </c>
      <c r="E5459" s="2">
        <v>0</v>
      </c>
      <c r="F5459" s="2">
        <v>0</v>
      </c>
      <c r="G5459" s="2">
        <v>0</v>
      </c>
    </row>
    <row r="5460" spans="1:7" s="65" customFormat="1" x14ac:dyDescent="0.25">
      <c r="A5460" s="65">
        <v>545.69999999995105</v>
      </c>
      <c r="B5460" s="2">
        <v>0</v>
      </c>
      <c r="C5460" s="2">
        <v>0</v>
      </c>
      <c r="D5460" s="2">
        <v>0</v>
      </c>
      <c r="E5460" s="2">
        <v>0</v>
      </c>
      <c r="F5460" s="2">
        <v>0</v>
      </c>
      <c r="G5460" s="2">
        <v>0</v>
      </c>
    </row>
    <row r="5461" spans="1:7" s="65" customFormat="1" x14ac:dyDescent="0.25">
      <c r="A5461" s="65">
        <v>545.79999999995096</v>
      </c>
      <c r="B5461" s="2">
        <v>0</v>
      </c>
      <c r="C5461" s="2">
        <v>0</v>
      </c>
      <c r="D5461" s="2">
        <v>0</v>
      </c>
      <c r="E5461" s="2">
        <v>0</v>
      </c>
      <c r="F5461" s="2">
        <v>0</v>
      </c>
      <c r="G5461" s="2">
        <v>0</v>
      </c>
    </row>
    <row r="5462" spans="1:7" s="65" customFormat="1" x14ac:dyDescent="0.25">
      <c r="A5462" s="65">
        <v>545.89999999995098</v>
      </c>
      <c r="B5462" s="2">
        <v>0</v>
      </c>
      <c r="C5462" s="2">
        <v>0</v>
      </c>
      <c r="D5462" s="2">
        <v>0</v>
      </c>
      <c r="E5462" s="2">
        <v>0</v>
      </c>
      <c r="F5462" s="2">
        <v>0</v>
      </c>
      <c r="G5462" s="2">
        <v>0</v>
      </c>
    </row>
    <row r="5463" spans="1:7" s="65" customFormat="1" x14ac:dyDescent="0.25">
      <c r="A5463" s="65">
        <v>545.999999999951</v>
      </c>
      <c r="B5463" s="2">
        <v>0</v>
      </c>
      <c r="C5463" s="2">
        <v>0</v>
      </c>
      <c r="D5463" s="2">
        <v>0</v>
      </c>
      <c r="E5463" s="2">
        <v>0</v>
      </c>
      <c r="F5463" s="2">
        <v>0</v>
      </c>
      <c r="G5463" s="2">
        <v>0</v>
      </c>
    </row>
    <row r="5464" spans="1:7" s="65" customFormat="1" x14ac:dyDescent="0.25">
      <c r="A5464" s="65">
        <v>546.09999999995102</v>
      </c>
      <c r="B5464" s="2">
        <v>0</v>
      </c>
      <c r="C5464" s="2">
        <v>0</v>
      </c>
      <c r="D5464" s="2">
        <v>0</v>
      </c>
      <c r="E5464" s="2">
        <v>0</v>
      </c>
      <c r="F5464" s="2">
        <v>0</v>
      </c>
      <c r="G5464" s="2">
        <v>0</v>
      </c>
    </row>
    <row r="5465" spans="1:7" s="65" customFormat="1" x14ac:dyDescent="0.25">
      <c r="A5465" s="65">
        <v>546.19999999995105</v>
      </c>
      <c r="B5465" s="2">
        <v>0</v>
      </c>
      <c r="C5465" s="2">
        <v>0</v>
      </c>
      <c r="D5465" s="2">
        <v>0</v>
      </c>
      <c r="E5465" s="2">
        <v>0</v>
      </c>
      <c r="F5465" s="2">
        <v>0</v>
      </c>
      <c r="G5465" s="2">
        <v>0</v>
      </c>
    </row>
    <row r="5466" spans="1:7" s="65" customFormat="1" x14ac:dyDescent="0.25">
      <c r="A5466" s="65">
        <v>546.29999999995096</v>
      </c>
      <c r="B5466" s="2">
        <v>0</v>
      </c>
      <c r="C5466" s="2">
        <v>0</v>
      </c>
      <c r="D5466" s="2">
        <v>0</v>
      </c>
      <c r="E5466" s="2">
        <v>0</v>
      </c>
      <c r="F5466" s="2">
        <v>0</v>
      </c>
      <c r="G5466" s="2">
        <v>0</v>
      </c>
    </row>
    <row r="5467" spans="1:7" s="65" customFormat="1" x14ac:dyDescent="0.25">
      <c r="A5467" s="65">
        <v>546.39999999995098</v>
      </c>
      <c r="B5467" s="2">
        <v>0</v>
      </c>
      <c r="C5467" s="2">
        <v>0</v>
      </c>
      <c r="D5467" s="2">
        <v>0</v>
      </c>
      <c r="E5467" s="2">
        <v>0</v>
      </c>
      <c r="F5467" s="2">
        <v>0</v>
      </c>
      <c r="G5467" s="2">
        <v>0</v>
      </c>
    </row>
    <row r="5468" spans="1:7" s="65" customFormat="1" x14ac:dyDescent="0.25">
      <c r="A5468" s="65">
        <v>546.499999999951</v>
      </c>
      <c r="B5468" s="2">
        <v>0</v>
      </c>
      <c r="C5468" s="2">
        <v>0</v>
      </c>
      <c r="D5468" s="2">
        <v>0</v>
      </c>
      <c r="E5468" s="2">
        <v>0</v>
      </c>
      <c r="F5468" s="2">
        <v>0</v>
      </c>
      <c r="G5468" s="2">
        <v>0</v>
      </c>
    </row>
    <row r="5469" spans="1:7" s="65" customFormat="1" x14ac:dyDescent="0.25">
      <c r="A5469" s="65">
        <v>546.59999999995102</v>
      </c>
      <c r="B5469" s="2">
        <v>0</v>
      </c>
      <c r="C5469" s="2">
        <v>0</v>
      </c>
      <c r="D5469" s="2">
        <v>0</v>
      </c>
      <c r="E5469" s="2">
        <v>0</v>
      </c>
      <c r="F5469" s="2">
        <v>0</v>
      </c>
      <c r="G5469" s="2">
        <v>0</v>
      </c>
    </row>
    <row r="5470" spans="1:7" s="65" customFormat="1" x14ac:dyDescent="0.25">
      <c r="A5470" s="65">
        <v>546.69999999995105</v>
      </c>
      <c r="B5470" s="2">
        <v>0</v>
      </c>
      <c r="C5470" s="2">
        <v>0</v>
      </c>
      <c r="D5470" s="2">
        <v>0</v>
      </c>
      <c r="E5470" s="2">
        <v>0</v>
      </c>
      <c r="F5470" s="2">
        <v>0</v>
      </c>
      <c r="G5470" s="2">
        <v>0</v>
      </c>
    </row>
    <row r="5471" spans="1:7" s="65" customFormat="1" x14ac:dyDescent="0.25">
      <c r="A5471" s="65">
        <v>546.79999999995096</v>
      </c>
      <c r="B5471" s="2">
        <v>0</v>
      </c>
      <c r="C5471" s="2">
        <v>0</v>
      </c>
      <c r="D5471" s="2">
        <v>0</v>
      </c>
      <c r="E5471" s="2">
        <v>0</v>
      </c>
      <c r="F5471" s="2">
        <v>0</v>
      </c>
      <c r="G5471" s="2">
        <v>0</v>
      </c>
    </row>
    <row r="5472" spans="1:7" s="65" customFormat="1" x14ac:dyDescent="0.25">
      <c r="A5472" s="65">
        <v>546.89999999995098</v>
      </c>
      <c r="B5472" s="2">
        <v>0</v>
      </c>
      <c r="C5472" s="2">
        <v>0</v>
      </c>
      <c r="D5472" s="2">
        <v>0</v>
      </c>
      <c r="E5472" s="2">
        <v>0</v>
      </c>
      <c r="F5472" s="2">
        <v>0</v>
      </c>
      <c r="G5472" s="2">
        <v>0</v>
      </c>
    </row>
    <row r="5473" spans="1:7" s="65" customFormat="1" x14ac:dyDescent="0.25">
      <c r="A5473" s="65">
        <v>546.999999999951</v>
      </c>
      <c r="B5473" s="2">
        <v>0</v>
      </c>
      <c r="C5473" s="2">
        <v>0</v>
      </c>
      <c r="D5473" s="2">
        <v>0</v>
      </c>
      <c r="E5473" s="2">
        <v>0</v>
      </c>
      <c r="F5473" s="2">
        <v>0</v>
      </c>
      <c r="G5473" s="2">
        <v>0</v>
      </c>
    </row>
    <row r="5474" spans="1:7" s="65" customFormat="1" x14ac:dyDescent="0.25">
      <c r="A5474" s="65">
        <v>547.09999999995102</v>
      </c>
      <c r="B5474" s="2">
        <v>0</v>
      </c>
      <c r="C5474" s="2">
        <v>0</v>
      </c>
      <c r="D5474" s="2">
        <v>0</v>
      </c>
      <c r="E5474" s="2">
        <v>0</v>
      </c>
      <c r="F5474" s="2">
        <v>0</v>
      </c>
      <c r="G5474" s="2">
        <v>0</v>
      </c>
    </row>
    <row r="5475" spans="1:7" s="65" customFormat="1" x14ac:dyDescent="0.25">
      <c r="A5475" s="65">
        <v>547.19999999995105</v>
      </c>
      <c r="B5475" s="2">
        <v>0</v>
      </c>
      <c r="C5475" s="2">
        <v>0</v>
      </c>
      <c r="D5475" s="2">
        <v>0</v>
      </c>
      <c r="E5475" s="2">
        <v>0</v>
      </c>
      <c r="F5475" s="2">
        <v>0</v>
      </c>
      <c r="G5475" s="2">
        <v>0</v>
      </c>
    </row>
    <row r="5476" spans="1:7" s="65" customFormat="1" x14ac:dyDescent="0.25">
      <c r="A5476" s="65">
        <v>547.29999999995096</v>
      </c>
      <c r="B5476" s="2">
        <v>0</v>
      </c>
      <c r="C5476" s="2">
        <v>0</v>
      </c>
      <c r="D5476" s="2">
        <v>0</v>
      </c>
      <c r="E5476" s="2">
        <v>0</v>
      </c>
      <c r="F5476" s="2">
        <v>0</v>
      </c>
      <c r="G5476" s="2">
        <v>0</v>
      </c>
    </row>
    <row r="5477" spans="1:7" s="65" customFormat="1" x14ac:dyDescent="0.25">
      <c r="A5477" s="65">
        <v>547.39999999995098</v>
      </c>
      <c r="B5477" s="2">
        <v>0</v>
      </c>
      <c r="C5477" s="2">
        <v>0</v>
      </c>
      <c r="D5477" s="2">
        <v>0</v>
      </c>
      <c r="E5477" s="2">
        <v>0</v>
      </c>
      <c r="F5477" s="2">
        <v>0</v>
      </c>
      <c r="G5477" s="2">
        <v>0</v>
      </c>
    </row>
    <row r="5478" spans="1:7" s="65" customFormat="1" x14ac:dyDescent="0.25">
      <c r="A5478" s="65">
        <v>547.499999999951</v>
      </c>
      <c r="B5478" s="2">
        <v>0</v>
      </c>
      <c r="C5478" s="2">
        <v>0</v>
      </c>
      <c r="D5478" s="2">
        <v>0</v>
      </c>
      <c r="E5478" s="2">
        <v>0</v>
      </c>
      <c r="F5478" s="2">
        <v>0</v>
      </c>
      <c r="G5478" s="2">
        <v>0</v>
      </c>
    </row>
    <row r="5479" spans="1:7" s="65" customFormat="1" x14ac:dyDescent="0.25">
      <c r="A5479" s="65">
        <v>547.59999999995102</v>
      </c>
      <c r="B5479" s="2">
        <v>0</v>
      </c>
      <c r="C5479" s="2">
        <v>0</v>
      </c>
      <c r="D5479" s="2">
        <v>0</v>
      </c>
      <c r="E5479" s="2">
        <v>0</v>
      </c>
      <c r="F5479" s="2">
        <v>0</v>
      </c>
      <c r="G5479" s="2">
        <v>0</v>
      </c>
    </row>
    <row r="5480" spans="1:7" s="65" customFormat="1" x14ac:dyDescent="0.25">
      <c r="A5480" s="65">
        <v>547.69999999995105</v>
      </c>
      <c r="B5480" s="2">
        <v>0</v>
      </c>
      <c r="C5480" s="2">
        <v>0</v>
      </c>
      <c r="D5480" s="2">
        <v>0</v>
      </c>
      <c r="E5480" s="2">
        <v>0</v>
      </c>
      <c r="F5480" s="2">
        <v>0</v>
      </c>
      <c r="G5480" s="2">
        <v>0</v>
      </c>
    </row>
    <row r="5481" spans="1:7" s="65" customFormat="1" x14ac:dyDescent="0.25">
      <c r="A5481" s="65">
        <v>547.79999999995096</v>
      </c>
      <c r="B5481" s="2">
        <v>0</v>
      </c>
      <c r="C5481" s="2">
        <v>0</v>
      </c>
      <c r="D5481" s="2">
        <v>0</v>
      </c>
      <c r="E5481" s="2">
        <v>0</v>
      </c>
      <c r="F5481" s="2">
        <v>0</v>
      </c>
      <c r="G5481" s="2">
        <v>0</v>
      </c>
    </row>
    <row r="5482" spans="1:7" s="65" customFormat="1" x14ac:dyDescent="0.25">
      <c r="A5482" s="65">
        <v>547.89999999995098</v>
      </c>
      <c r="B5482" s="2">
        <v>0</v>
      </c>
      <c r="C5482" s="2">
        <v>0</v>
      </c>
      <c r="D5482" s="2">
        <v>0</v>
      </c>
      <c r="E5482" s="2">
        <v>0</v>
      </c>
      <c r="F5482" s="2">
        <v>0</v>
      </c>
      <c r="G5482" s="2">
        <v>0</v>
      </c>
    </row>
    <row r="5483" spans="1:7" s="65" customFormat="1" x14ac:dyDescent="0.25">
      <c r="A5483" s="65">
        <v>547.999999999951</v>
      </c>
      <c r="B5483" s="2">
        <v>0</v>
      </c>
      <c r="C5483" s="2">
        <v>0</v>
      </c>
      <c r="D5483" s="2">
        <v>0</v>
      </c>
      <c r="E5483" s="2">
        <v>0</v>
      </c>
      <c r="F5483" s="2">
        <v>0</v>
      </c>
      <c r="G5483" s="2">
        <v>0</v>
      </c>
    </row>
    <row r="5484" spans="1:7" s="65" customFormat="1" x14ac:dyDescent="0.25">
      <c r="A5484" s="65">
        <v>548.09999999995</v>
      </c>
      <c r="B5484" s="2">
        <v>0</v>
      </c>
      <c r="C5484" s="2">
        <v>0</v>
      </c>
      <c r="D5484" s="2">
        <v>0</v>
      </c>
      <c r="E5484" s="2">
        <v>0</v>
      </c>
      <c r="F5484" s="2">
        <v>0</v>
      </c>
      <c r="G5484" s="2">
        <v>0</v>
      </c>
    </row>
    <row r="5485" spans="1:7" s="65" customFormat="1" x14ac:dyDescent="0.25">
      <c r="A5485" s="65">
        <v>548.19999999995002</v>
      </c>
      <c r="B5485" s="2">
        <v>0</v>
      </c>
      <c r="C5485" s="2">
        <v>0</v>
      </c>
      <c r="D5485" s="2">
        <v>0</v>
      </c>
      <c r="E5485" s="2">
        <v>0</v>
      </c>
      <c r="F5485" s="2">
        <v>0</v>
      </c>
      <c r="G5485" s="2">
        <v>0</v>
      </c>
    </row>
    <row r="5486" spans="1:7" s="65" customFormat="1" x14ac:dyDescent="0.25">
      <c r="A5486" s="65">
        <v>548.29999999995005</v>
      </c>
      <c r="B5486" s="2">
        <v>0</v>
      </c>
      <c r="C5486" s="2">
        <v>0</v>
      </c>
      <c r="D5486" s="2">
        <v>0</v>
      </c>
      <c r="E5486" s="2">
        <v>0</v>
      </c>
      <c r="F5486" s="2">
        <v>0</v>
      </c>
      <c r="G5486" s="2">
        <v>0</v>
      </c>
    </row>
    <row r="5487" spans="1:7" s="65" customFormat="1" x14ac:dyDescent="0.25">
      <c r="A5487" s="65">
        <v>548.39999999994996</v>
      </c>
      <c r="B5487" s="2">
        <v>0</v>
      </c>
      <c r="C5487" s="2">
        <v>0</v>
      </c>
      <c r="D5487" s="2">
        <v>0</v>
      </c>
      <c r="E5487" s="2">
        <v>0</v>
      </c>
      <c r="F5487" s="2">
        <v>0</v>
      </c>
      <c r="G5487" s="2">
        <v>0</v>
      </c>
    </row>
    <row r="5488" spans="1:7" s="65" customFormat="1" x14ac:dyDescent="0.25">
      <c r="A5488" s="65">
        <v>548.49999999994998</v>
      </c>
      <c r="B5488" s="2">
        <v>0</v>
      </c>
      <c r="C5488" s="2">
        <v>0</v>
      </c>
      <c r="D5488" s="2">
        <v>0</v>
      </c>
      <c r="E5488" s="2">
        <v>0</v>
      </c>
      <c r="F5488" s="2">
        <v>0</v>
      </c>
      <c r="G5488" s="2">
        <v>0</v>
      </c>
    </row>
    <row r="5489" spans="1:7" s="65" customFormat="1" x14ac:dyDescent="0.25">
      <c r="A5489" s="65">
        <v>548.59999999995</v>
      </c>
      <c r="B5489" s="2">
        <v>0</v>
      </c>
      <c r="C5489" s="2">
        <v>0</v>
      </c>
      <c r="D5489" s="2">
        <v>0</v>
      </c>
      <c r="E5489" s="2">
        <v>0</v>
      </c>
      <c r="F5489" s="2">
        <v>0</v>
      </c>
      <c r="G5489" s="2">
        <v>0</v>
      </c>
    </row>
    <row r="5490" spans="1:7" s="65" customFormat="1" x14ac:dyDescent="0.25">
      <c r="A5490" s="65">
        <v>548.69999999995002</v>
      </c>
      <c r="B5490" s="2">
        <v>0</v>
      </c>
      <c r="C5490" s="2">
        <v>0</v>
      </c>
      <c r="D5490" s="2">
        <v>0</v>
      </c>
      <c r="E5490" s="2">
        <v>0</v>
      </c>
      <c r="F5490" s="2">
        <v>0</v>
      </c>
      <c r="G5490" s="2">
        <v>0</v>
      </c>
    </row>
    <row r="5491" spans="1:7" s="65" customFormat="1" x14ac:dyDescent="0.25">
      <c r="A5491" s="65">
        <v>548.79999999995005</v>
      </c>
      <c r="B5491" s="2">
        <v>0</v>
      </c>
      <c r="C5491" s="2">
        <v>0</v>
      </c>
      <c r="D5491" s="2">
        <v>0</v>
      </c>
      <c r="E5491" s="2">
        <v>0</v>
      </c>
      <c r="F5491" s="2">
        <v>0</v>
      </c>
      <c r="G5491" s="2">
        <v>0</v>
      </c>
    </row>
    <row r="5492" spans="1:7" s="65" customFormat="1" x14ac:dyDescent="0.25">
      <c r="A5492" s="65">
        <v>548.89999999994996</v>
      </c>
      <c r="B5492" s="2">
        <v>0</v>
      </c>
      <c r="C5492" s="2">
        <v>0</v>
      </c>
      <c r="D5492" s="2">
        <v>0</v>
      </c>
      <c r="E5492" s="2">
        <v>0</v>
      </c>
      <c r="F5492" s="2">
        <v>0</v>
      </c>
      <c r="G5492" s="2">
        <v>0</v>
      </c>
    </row>
    <row r="5493" spans="1:7" s="65" customFormat="1" x14ac:dyDescent="0.25">
      <c r="A5493" s="65">
        <v>548.99999999994998</v>
      </c>
      <c r="B5493" s="2">
        <v>0</v>
      </c>
      <c r="C5493" s="2">
        <v>0</v>
      </c>
      <c r="D5493" s="2">
        <v>0</v>
      </c>
      <c r="E5493" s="2">
        <v>0</v>
      </c>
      <c r="F5493" s="2">
        <v>0</v>
      </c>
      <c r="G5493" s="2">
        <v>0</v>
      </c>
    </row>
    <row r="5494" spans="1:7" s="65" customFormat="1" x14ac:dyDescent="0.25">
      <c r="A5494" s="65">
        <v>549.09999999995</v>
      </c>
      <c r="B5494" s="2">
        <v>0</v>
      </c>
      <c r="C5494" s="2">
        <v>0</v>
      </c>
      <c r="D5494" s="2">
        <v>0</v>
      </c>
      <c r="E5494" s="2">
        <v>0</v>
      </c>
      <c r="F5494" s="2">
        <v>0</v>
      </c>
      <c r="G5494" s="2">
        <v>0</v>
      </c>
    </row>
    <row r="5495" spans="1:7" s="65" customFormat="1" x14ac:dyDescent="0.25">
      <c r="A5495" s="65">
        <v>549.19999999995002</v>
      </c>
      <c r="B5495" s="2">
        <v>0</v>
      </c>
      <c r="C5495" s="2">
        <v>0</v>
      </c>
      <c r="D5495" s="2">
        <v>0</v>
      </c>
      <c r="E5495" s="2">
        <v>0</v>
      </c>
      <c r="F5495" s="2">
        <v>0</v>
      </c>
      <c r="G5495" s="2">
        <v>0</v>
      </c>
    </row>
    <row r="5496" spans="1:7" s="65" customFormat="1" x14ac:dyDescent="0.25">
      <c r="A5496" s="65">
        <v>549.29999999995005</v>
      </c>
      <c r="B5496" s="2">
        <v>0</v>
      </c>
      <c r="C5496" s="2">
        <v>0</v>
      </c>
      <c r="D5496" s="2">
        <v>0</v>
      </c>
      <c r="E5496" s="2">
        <v>0</v>
      </c>
      <c r="F5496" s="2">
        <v>0</v>
      </c>
      <c r="G5496" s="2">
        <v>0</v>
      </c>
    </row>
    <row r="5497" spans="1:7" s="65" customFormat="1" x14ac:dyDescent="0.25">
      <c r="A5497" s="65">
        <v>549.39999999994996</v>
      </c>
      <c r="B5497" s="2">
        <v>0</v>
      </c>
      <c r="C5497" s="2">
        <v>0</v>
      </c>
      <c r="D5497" s="2">
        <v>0</v>
      </c>
      <c r="E5497" s="2">
        <v>0</v>
      </c>
      <c r="F5497" s="2">
        <v>0</v>
      </c>
      <c r="G5497" s="2">
        <v>0</v>
      </c>
    </row>
    <row r="5498" spans="1:7" s="65" customFormat="1" x14ac:dyDescent="0.25">
      <c r="A5498" s="65">
        <v>549.49999999994998</v>
      </c>
      <c r="B5498" s="2">
        <v>0</v>
      </c>
      <c r="C5498" s="2">
        <v>0</v>
      </c>
      <c r="D5498" s="2">
        <v>0</v>
      </c>
      <c r="E5498" s="2">
        <v>0</v>
      </c>
      <c r="F5498" s="2">
        <v>0</v>
      </c>
      <c r="G5498" s="2">
        <v>0</v>
      </c>
    </row>
    <row r="5499" spans="1:7" s="65" customFormat="1" x14ac:dyDescent="0.25">
      <c r="A5499" s="65">
        <v>549.59999999995</v>
      </c>
      <c r="B5499" s="2">
        <v>0</v>
      </c>
      <c r="C5499" s="2">
        <v>0</v>
      </c>
      <c r="D5499" s="2">
        <v>0</v>
      </c>
      <c r="E5499" s="2">
        <v>0</v>
      </c>
      <c r="F5499" s="2">
        <v>0</v>
      </c>
      <c r="G5499" s="2">
        <v>0</v>
      </c>
    </row>
    <row r="5500" spans="1:7" s="65" customFormat="1" x14ac:dyDescent="0.25">
      <c r="A5500" s="65">
        <v>549.69999999995002</v>
      </c>
      <c r="B5500" s="2">
        <v>0</v>
      </c>
      <c r="C5500" s="2">
        <v>0</v>
      </c>
      <c r="D5500" s="2">
        <v>0</v>
      </c>
      <c r="E5500" s="2">
        <v>0</v>
      </c>
      <c r="F5500" s="2">
        <v>0</v>
      </c>
      <c r="G5500" s="2">
        <v>0</v>
      </c>
    </row>
    <row r="5501" spans="1:7" s="65" customFormat="1" x14ac:dyDescent="0.25">
      <c r="A5501" s="65">
        <v>549.79999999995005</v>
      </c>
      <c r="B5501" s="2">
        <v>0</v>
      </c>
      <c r="C5501" s="2">
        <v>0</v>
      </c>
      <c r="D5501" s="2">
        <v>0</v>
      </c>
      <c r="E5501" s="2">
        <v>0</v>
      </c>
      <c r="F5501" s="2">
        <v>0</v>
      </c>
      <c r="G5501" s="2">
        <v>0</v>
      </c>
    </row>
    <row r="5502" spans="1:7" s="65" customFormat="1" x14ac:dyDescent="0.25">
      <c r="A5502" s="65">
        <v>549.89999999994996</v>
      </c>
      <c r="B5502" s="2">
        <v>0</v>
      </c>
      <c r="C5502" s="2">
        <v>0</v>
      </c>
      <c r="D5502" s="2">
        <v>0</v>
      </c>
      <c r="E5502" s="2">
        <v>0</v>
      </c>
      <c r="F5502" s="2">
        <v>0</v>
      </c>
      <c r="G5502" s="2">
        <v>0</v>
      </c>
    </row>
    <row r="5503" spans="1:7" s="65" customFormat="1" x14ac:dyDescent="0.25">
      <c r="A5503" s="65">
        <v>549.99999999994998</v>
      </c>
      <c r="B5503" s="2">
        <v>6</v>
      </c>
      <c r="C5503" s="2">
        <v>6</v>
      </c>
      <c r="D5503" s="2">
        <v>0</v>
      </c>
      <c r="E5503" s="2">
        <v>0</v>
      </c>
      <c r="F5503" s="2">
        <v>6</v>
      </c>
      <c r="G5503" s="2">
        <v>6</v>
      </c>
    </row>
    <row r="5504" spans="1:7" s="65" customFormat="1" x14ac:dyDescent="0.25">
      <c r="A5504" s="65">
        <v>550.09999999995</v>
      </c>
      <c r="B5504" s="2">
        <v>6</v>
      </c>
      <c r="C5504" s="2">
        <v>6</v>
      </c>
      <c r="D5504" s="2">
        <v>0</v>
      </c>
      <c r="E5504" s="2">
        <v>0</v>
      </c>
      <c r="F5504" s="2">
        <v>6</v>
      </c>
      <c r="G5504" s="2">
        <v>6</v>
      </c>
    </row>
    <row r="5505" spans="1:7" s="65" customFormat="1" x14ac:dyDescent="0.25">
      <c r="A5505" s="65">
        <v>550.19999999995002</v>
      </c>
      <c r="B5505" s="2">
        <v>6</v>
      </c>
      <c r="C5505" s="2">
        <v>6</v>
      </c>
      <c r="D5505" s="2">
        <v>0</v>
      </c>
      <c r="E5505" s="2">
        <v>0</v>
      </c>
      <c r="F5505" s="2">
        <v>6</v>
      </c>
      <c r="G5505" s="2">
        <v>6</v>
      </c>
    </row>
    <row r="5506" spans="1:7" s="65" customFormat="1" x14ac:dyDescent="0.25">
      <c r="A5506" s="65">
        <v>550.29999999995005</v>
      </c>
      <c r="B5506" s="2">
        <v>6</v>
      </c>
      <c r="C5506" s="2">
        <v>6</v>
      </c>
      <c r="D5506" s="2">
        <v>0</v>
      </c>
      <c r="E5506" s="2">
        <v>0</v>
      </c>
      <c r="F5506" s="2">
        <v>6</v>
      </c>
      <c r="G5506" s="2">
        <v>6</v>
      </c>
    </row>
    <row r="5507" spans="1:7" s="65" customFormat="1" x14ac:dyDescent="0.25">
      <c r="A5507" s="65">
        <v>550.39999999994996</v>
      </c>
      <c r="B5507" s="2">
        <v>6</v>
      </c>
      <c r="C5507" s="2">
        <v>6</v>
      </c>
      <c r="D5507" s="2">
        <v>0</v>
      </c>
      <c r="E5507" s="2">
        <v>0</v>
      </c>
      <c r="F5507" s="2">
        <v>6</v>
      </c>
      <c r="G5507" s="2">
        <v>6</v>
      </c>
    </row>
    <row r="5508" spans="1:7" s="65" customFormat="1" x14ac:dyDescent="0.25">
      <c r="A5508" s="65">
        <v>550.49999999994998</v>
      </c>
      <c r="B5508" s="2">
        <v>6</v>
      </c>
      <c r="C5508" s="2">
        <v>6</v>
      </c>
      <c r="D5508" s="2">
        <v>0</v>
      </c>
      <c r="E5508" s="2">
        <v>0</v>
      </c>
      <c r="F5508" s="2">
        <v>6</v>
      </c>
      <c r="G5508" s="2">
        <v>6</v>
      </c>
    </row>
    <row r="5509" spans="1:7" s="65" customFormat="1" x14ac:dyDescent="0.25">
      <c r="A5509" s="65">
        <v>550.59999999995</v>
      </c>
      <c r="B5509" s="2">
        <v>6</v>
      </c>
      <c r="C5509" s="2">
        <v>6</v>
      </c>
      <c r="D5509" s="2">
        <v>0</v>
      </c>
      <c r="E5509" s="2">
        <v>0</v>
      </c>
      <c r="F5509" s="2">
        <v>6</v>
      </c>
      <c r="G5509" s="2">
        <v>6</v>
      </c>
    </row>
    <row r="5510" spans="1:7" s="65" customFormat="1" x14ac:dyDescent="0.25">
      <c r="A5510" s="65">
        <v>550.69999999995002</v>
      </c>
      <c r="B5510" s="2">
        <v>6</v>
      </c>
      <c r="C5510" s="2">
        <v>6</v>
      </c>
      <c r="D5510" s="2">
        <v>0</v>
      </c>
      <c r="E5510" s="2">
        <v>0</v>
      </c>
      <c r="F5510" s="2">
        <v>6</v>
      </c>
      <c r="G5510" s="2">
        <v>6</v>
      </c>
    </row>
    <row r="5511" spans="1:7" s="65" customFormat="1" x14ac:dyDescent="0.25">
      <c r="A5511" s="65">
        <v>550.79999999995005</v>
      </c>
      <c r="B5511" s="2">
        <v>6</v>
      </c>
      <c r="C5511" s="2">
        <v>6</v>
      </c>
      <c r="D5511" s="2">
        <v>0</v>
      </c>
      <c r="E5511" s="2">
        <v>0</v>
      </c>
      <c r="F5511" s="2">
        <v>6</v>
      </c>
      <c r="G5511" s="2">
        <v>6</v>
      </c>
    </row>
    <row r="5512" spans="1:7" s="65" customFormat="1" x14ac:dyDescent="0.25">
      <c r="A5512" s="65">
        <v>550.89999999994996</v>
      </c>
      <c r="B5512" s="2">
        <v>6</v>
      </c>
      <c r="C5512" s="2">
        <v>6</v>
      </c>
      <c r="D5512" s="2">
        <v>0</v>
      </c>
      <c r="E5512" s="2">
        <v>0</v>
      </c>
      <c r="F5512" s="2">
        <v>6</v>
      </c>
      <c r="G5512" s="2">
        <v>6</v>
      </c>
    </row>
    <row r="5513" spans="1:7" s="65" customFormat="1" x14ac:dyDescent="0.25">
      <c r="A5513" s="65">
        <v>550.99999999994998</v>
      </c>
      <c r="B5513" s="2">
        <v>6</v>
      </c>
      <c r="C5513" s="2">
        <v>6</v>
      </c>
      <c r="D5513" s="2">
        <v>0</v>
      </c>
      <c r="E5513" s="2">
        <v>0</v>
      </c>
      <c r="F5513" s="2">
        <v>6</v>
      </c>
      <c r="G5513" s="2">
        <v>6</v>
      </c>
    </row>
    <row r="5514" spans="1:7" s="65" customFormat="1" x14ac:dyDescent="0.25">
      <c r="A5514" s="65">
        <v>551.09999999994898</v>
      </c>
      <c r="B5514" s="2">
        <v>6</v>
      </c>
      <c r="C5514" s="2">
        <v>6</v>
      </c>
      <c r="D5514" s="2">
        <v>0</v>
      </c>
      <c r="E5514" s="2">
        <v>0</v>
      </c>
      <c r="F5514" s="2">
        <v>6</v>
      </c>
      <c r="G5514" s="2">
        <v>6</v>
      </c>
    </row>
    <row r="5515" spans="1:7" s="65" customFormat="1" x14ac:dyDescent="0.25">
      <c r="A5515" s="65">
        <v>551.199999999949</v>
      </c>
      <c r="B5515" s="2">
        <v>6</v>
      </c>
      <c r="C5515" s="2">
        <v>6</v>
      </c>
      <c r="D5515" s="2">
        <v>0</v>
      </c>
      <c r="E5515" s="2">
        <v>0</v>
      </c>
      <c r="F5515" s="2">
        <v>6</v>
      </c>
      <c r="G5515" s="2">
        <v>6</v>
      </c>
    </row>
    <row r="5516" spans="1:7" s="65" customFormat="1" x14ac:dyDescent="0.25">
      <c r="A5516" s="65">
        <v>551.29999999994902</v>
      </c>
      <c r="B5516" s="2">
        <v>6</v>
      </c>
      <c r="C5516" s="2">
        <v>6</v>
      </c>
      <c r="D5516" s="2">
        <v>0</v>
      </c>
      <c r="E5516" s="2">
        <v>0</v>
      </c>
      <c r="F5516" s="2">
        <v>6</v>
      </c>
      <c r="G5516" s="2">
        <v>6</v>
      </c>
    </row>
    <row r="5517" spans="1:7" s="65" customFormat="1" x14ac:dyDescent="0.25">
      <c r="A5517" s="65">
        <v>551.39999999994905</v>
      </c>
      <c r="B5517" s="2">
        <v>6</v>
      </c>
      <c r="C5517" s="2">
        <v>6</v>
      </c>
      <c r="D5517" s="2">
        <v>0</v>
      </c>
      <c r="E5517" s="2">
        <v>0</v>
      </c>
      <c r="F5517" s="2">
        <v>6</v>
      </c>
      <c r="G5517" s="2">
        <v>6</v>
      </c>
    </row>
    <row r="5518" spans="1:7" s="65" customFormat="1" x14ac:dyDescent="0.25">
      <c r="A5518" s="65">
        <v>551.49999999994895</v>
      </c>
      <c r="B5518" s="2">
        <v>6</v>
      </c>
      <c r="C5518" s="2">
        <v>6</v>
      </c>
      <c r="D5518" s="2">
        <v>0</v>
      </c>
      <c r="E5518" s="2">
        <v>0</v>
      </c>
      <c r="F5518" s="2">
        <v>6</v>
      </c>
      <c r="G5518" s="2">
        <v>6</v>
      </c>
    </row>
    <row r="5519" spans="1:7" s="65" customFormat="1" x14ac:dyDescent="0.25">
      <c r="A5519" s="65">
        <v>551.59999999994898</v>
      </c>
      <c r="B5519" s="2">
        <v>6</v>
      </c>
      <c r="C5519" s="2">
        <v>6</v>
      </c>
      <c r="D5519" s="2">
        <v>0</v>
      </c>
      <c r="E5519" s="2">
        <v>0</v>
      </c>
      <c r="F5519" s="2">
        <v>6</v>
      </c>
      <c r="G5519" s="2">
        <v>6</v>
      </c>
    </row>
    <row r="5520" spans="1:7" s="65" customFormat="1" x14ac:dyDescent="0.25">
      <c r="A5520" s="65">
        <v>551.699999999949</v>
      </c>
      <c r="B5520" s="2">
        <v>6</v>
      </c>
      <c r="C5520" s="2">
        <v>6</v>
      </c>
      <c r="D5520" s="2">
        <v>0</v>
      </c>
      <c r="E5520" s="2">
        <v>0</v>
      </c>
      <c r="F5520" s="2">
        <v>6</v>
      </c>
      <c r="G5520" s="2">
        <v>6</v>
      </c>
    </row>
    <row r="5521" spans="1:7" s="65" customFormat="1" x14ac:dyDescent="0.25">
      <c r="A5521" s="65">
        <v>551.79999999994902</v>
      </c>
      <c r="B5521" s="2">
        <v>6</v>
      </c>
      <c r="C5521" s="2">
        <v>6</v>
      </c>
      <c r="D5521" s="2">
        <v>0</v>
      </c>
      <c r="E5521" s="2">
        <v>0</v>
      </c>
      <c r="F5521" s="2">
        <v>6</v>
      </c>
      <c r="G5521" s="2">
        <v>6</v>
      </c>
    </row>
    <row r="5522" spans="1:7" s="65" customFormat="1" x14ac:dyDescent="0.25">
      <c r="A5522" s="65">
        <v>551.89999999994905</v>
      </c>
      <c r="B5522" s="2">
        <v>6</v>
      </c>
      <c r="C5522" s="2">
        <v>6</v>
      </c>
      <c r="D5522" s="2">
        <v>0</v>
      </c>
      <c r="E5522" s="2">
        <v>0</v>
      </c>
      <c r="F5522" s="2">
        <v>6</v>
      </c>
      <c r="G5522" s="2">
        <v>6</v>
      </c>
    </row>
    <row r="5523" spans="1:7" s="65" customFormat="1" x14ac:dyDescent="0.25">
      <c r="A5523" s="65">
        <v>551.99999999994895</v>
      </c>
      <c r="B5523" s="2">
        <v>6</v>
      </c>
      <c r="C5523" s="2">
        <v>6</v>
      </c>
      <c r="D5523" s="2">
        <v>0</v>
      </c>
      <c r="E5523" s="2">
        <v>0</v>
      </c>
      <c r="F5523" s="2">
        <v>6</v>
      </c>
      <c r="G5523" s="2">
        <v>6</v>
      </c>
    </row>
    <row r="5524" spans="1:7" s="65" customFormat="1" x14ac:dyDescent="0.25">
      <c r="A5524" s="65">
        <v>552.09999999994898</v>
      </c>
      <c r="B5524" s="2">
        <v>6</v>
      </c>
      <c r="C5524" s="2">
        <v>6</v>
      </c>
      <c r="D5524" s="2">
        <v>0</v>
      </c>
      <c r="E5524" s="2">
        <v>0</v>
      </c>
      <c r="F5524" s="2">
        <v>6</v>
      </c>
      <c r="G5524" s="2">
        <v>6</v>
      </c>
    </row>
    <row r="5525" spans="1:7" s="65" customFormat="1" x14ac:dyDescent="0.25">
      <c r="A5525" s="65">
        <v>552.199999999949</v>
      </c>
      <c r="B5525" s="2">
        <v>6</v>
      </c>
      <c r="C5525" s="2">
        <v>6</v>
      </c>
      <c r="D5525" s="2">
        <v>0</v>
      </c>
      <c r="E5525" s="2">
        <v>0</v>
      </c>
      <c r="F5525" s="2">
        <v>6</v>
      </c>
      <c r="G5525" s="2">
        <v>6</v>
      </c>
    </row>
    <row r="5526" spans="1:7" s="65" customFormat="1" x14ac:dyDescent="0.25">
      <c r="A5526" s="65">
        <v>552.29999999994902</v>
      </c>
      <c r="B5526" s="2">
        <v>6</v>
      </c>
      <c r="C5526" s="2">
        <v>6</v>
      </c>
      <c r="D5526" s="2">
        <v>0</v>
      </c>
      <c r="E5526" s="2">
        <v>0</v>
      </c>
      <c r="F5526" s="2">
        <v>6</v>
      </c>
      <c r="G5526" s="2">
        <v>6</v>
      </c>
    </row>
    <row r="5527" spans="1:7" s="65" customFormat="1" x14ac:dyDescent="0.25">
      <c r="A5527" s="65">
        <v>552.39999999994905</v>
      </c>
      <c r="B5527" s="2">
        <v>6</v>
      </c>
      <c r="C5527" s="2">
        <v>6</v>
      </c>
      <c r="D5527" s="2">
        <v>0</v>
      </c>
      <c r="E5527" s="2">
        <v>0</v>
      </c>
      <c r="F5527" s="2">
        <v>6</v>
      </c>
      <c r="G5527" s="2">
        <v>6</v>
      </c>
    </row>
    <row r="5528" spans="1:7" s="65" customFormat="1" x14ac:dyDescent="0.25">
      <c r="A5528" s="65">
        <v>552.49999999994895</v>
      </c>
      <c r="B5528" s="2">
        <v>6</v>
      </c>
      <c r="C5528" s="2">
        <v>6</v>
      </c>
      <c r="D5528" s="2">
        <v>0</v>
      </c>
      <c r="E5528" s="2">
        <v>0</v>
      </c>
      <c r="F5528" s="2">
        <v>6</v>
      </c>
      <c r="G5528" s="2">
        <v>6</v>
      </c>
    </row>
    <row r="5529" spans="1:7" s="65" customFormat="1" x14ac:dyDescent="0.25">
      <c r="A5529" s="65">
        <v>552.59999999994898</v>
      </c>
      <c r="B5529" s="2">
        <v>6</v>
      </c>
      <c r="C5529" s="2">
        <v>6</v>
      </c>
      <c r="D5529" s="2">
        <v>0</v>
      </c>
      <c r="E5529" s="2">
        <v>0</v>
      </c>
      <c r="F5529" s="2">
        <v>6</v>
      </c>
      <c r="G5529" s="2">
        <v>6</v>
      </c>
    </row>
    <row r="5530" spans="1:7" s="65" customFormat="1" x14ac:dyDescent="0.25">
      <c r="A5530" s="65">
        <v>552.699999999949</v>
      </c>
      <c r="B5530" s="2">
        <v>6</v>
      </c>
      <c r="C5530" s="2">
        <v>6</v>
      </c>
      <c r="D5530" s="2">
        <v>0</v>
      </c>
      <c r="E5530" s="2">
        <v>0</v>
      </c>
      <c r="F5530" s="2">
        <v>6</v>
      </c>
      <c r="G5530" s="2">
        <v>6</v>
      </c>
    </row>
    <row r="5531" spans="1:7" s="65" customFormat="1" x14ac:dyDescent="0.25">
      <c r="A5531" s="65">
        <v>552.79999999994902</v>
      </c>
      <c r="B5531" s="2">
        <v>6</v>
      </c>
      <c r="C5531" s="2">
        <v>6</v>
      </c>
      <c r="D5531" s="2">
        <v>0</v>
      </c>
      <c r="E5531" s="2">
        <v>0</v>
      </c>
      <c r="F5531" s="2">
        <v>6</v>
      </c>
      <c r="G5531" s="2">
        <v>6</v>
      </c>
    </row>
    <row r="5532" spans="1:7" s="65" customFormat="1" x14ac:dyDescent="0.25">
      <c r="A5532" s="65">
        <v>552.89999999994905</v>
      </c>
      <c r="B5532" s="2">
        <v>6</v>
      </c>
      <c r="C5532" s="2">
        <v>6</v>
      </c>
      <c r="D5532" s="2">
        <v>0</v>
      </c>
      <c r="E5532" s="2">
        <v>0</v>
      </c>
      <c r="F5532" s="2">
        <v>6</v>
      </c>
      <c r="G5532" s="2">
        <v>6</v>
      </c>
    </row>
    <row r="5533" spans="1:7" s="65" customFormat="1" x14ac:dyDescent="0.25">
      <c r="A5533" s="65">
        <v>552.99999999994895</v>
      </c>
      <c r="B5533" s="2">
        <v>6</v>
      </c>
      <c r="C5533" s="2">
        <v>6</v>
      </c>
      <c r="D5533" s="2">
        <v>0</v>
      </c>
      <c r="E5533" s="2">
        <v>0</v>
      </c>
      <c r="F5533" s="2">
        <v>6</v>
      </c>
      <c r="G5533" s="2">
        <v>6</v>
      </c>
    </row>
    <row r="5534" spans="1:7" s="65" customFormat="1" x14ac:dyDescent="0.25">
      <c r="A5534" s="65">
        <v>553.09999999994898</v>
      </c>
      <c r="B5534" s="2">
        <v>6</v>
      </c>
      <c r="C5534" s="2">
        <v>6</v>
      </c>
      <c r="D5534" s="2">
        <v>0</v>
      </c>
      <c r="E5534" s="2">
        <v>0</v>
      </c>
      <c r="F5534" s="2">
        <v>6</v>
      </c>
      <c r="G5534" s="2">
        <v>6</v>
      </c>
    </row>
    <row r="5535" spans="1:7" s="65" customFormat="1" x14ac:dyDescent="0.25">
      <c r="A5535" s="65">
        <v>553.199999999949</v>
      </c>
      <c r="B5535" s="2">
        <v>6</v>
      </c>
      <c r="C5535" s="2">
        <v>6</v>
      </c>
      <c r="D5535" s="2">
        <v>0</v>
      </c>
      <c r="E5535" s="2">
        <v>0</v>
      </c>
      <c r="F5535" s="2">
        <v>6</v>
      </c>
      <c r="G5535" s="2">
        <v>6</v>
      </c>
    </row>
    <row r="5536" spans="1:7" s="65" customFormat="1" x14ac:dyDescent="0.25">
      <c r="A5536" s="65">
        <v>553.29999999994902</v>
      </c>
      <c r="B5536" s="2">
        <v>6</v>
      </c>
      <c r="C5536" s="2">
        <v>6</v>
      </c>
      <c r="D5536" s="2">
        <v>0</v>
      </c>
      <c r="E5536" s="2">
        <v>0</v>
      </c>
      <c r="F5536" s="2">
        <v>6</v>
      </c>
      <c r="G5536" s="2">
        <v>6</v>
      </c>
    </row>
    <row r="5537" spans="1:7" s="65" customFormat="1" x14ac:dyDescent="0.25">
      <c r="A5537" s="65">
        <v>553.39999999994905</v>
      </c>
      <c r="B5537" s="2">
        <v>6</v>
      </c>
      <c r="C5537" s="2">
        <v>6</v>
      </c>
      <c r="D5537" s="2">
        <v>0</v>
      </c>
      <c r="E5537" s="2">
        <v>0</v>
      </c>
      <c r="F5537" s="2">
        <v>6</v>
      </c>
      <c r="G5537" s="2">
        <v>6</v>
      </c>
    </row>
    <row r="5538" spans="1:7" s="65" customFormat="1" x14ac:dyDescent="0.25">
      <c r="A5538" s="65">
        <v>553.49999999994895</v>
      </c>
      <c r="B5538" s="2">
        <v>6</v>
      </c>
      <c r="C5538" s="2">
        <v>6</v>
      </c>
      <c r="D5538" s="2">
        <v>0</v>
      </c>
      <c r="E5538" s="2">
        <v>0</v>
      </c>
      <c r="F5538" s="2">
        <v>6</v>
      </c>
      <c r="G5538" s="2">
        <v>6</v>
      </c>
    </row>
    <row r="5539" spans="1:7" s="65" customFormat="1" x14ac:dyDescent="0.25">
      <c r="A5539" s="65">
        <v>553.59999999994898</v>
      </c>
      <c r="B5539" s="2">
        <v>6</v>
      </c>
      <c r="C5539" s="2">
        <v>6</v>
      </c>
      <c r="D5539" s="2">
        <v>0</v>
      </c>
      <c r="E5539" s="2">
        <v>0</v>
      </c>
      <c r="F5539" s="2">
        <v>6</v>
      </c>
      <c r="G5539" s="2">
        <v>6</v>
      </c>
    </row>
    <row r="5540" spans="1:7" s="65" customFormat="1" x14ac:dyDescent="0.25">
      <c r="A5540" s="65">
        <v>553.699999999949</v>
      </c>
      <c r="B5540" s="2">
        <v>6</v>
      </c>
      <c r="C5540" s="2">
        <v>6</v>
      </c>
      <c r="D5540" s="2">
        <v>0</v>
      </c>
      <c r="E5540" s="2">
        <v>0</v>
      </c>
      <c r="F5540" s="2">
        <v>6</v>
      </c>
      <c r="G5540" s="2">
        <v>6</v>
      </c>
    </row>
    <row r="5541" spans="1:7" s="65" customFormat="1" x14ac:dyDescent="0.25">
      <c r="A5541" s="65">
        <v>553.79999999994902</v>
      </c>
      <c r="B5541" s="2">
        <v>6</v>
      </c>
      <c r="C5541" s="2">
        <v>6</v>
      </c>
      <c r="D5541" s="2">
        <v>0</v>
      </c>
      <c r="E5541" s="2">
        <v>0</v>
      </c>
      <c r="F5541" s="2">
        <v>6</v>
      </c>
      <c r="G5541" s="2">
        <v>6</v>
      </c>
    </row>
    <row r="5542" spans="1:7" s="65" customFormat="1" x14ac:dyDescent="0.25">
      <c r="A5542" s="65">
        <v>553.89999999994905</v>
      </c>
      <c r="B5542" s="2">
        <v>6</v>
      </c>
      <c r="C5542" s="2">
        <v>6</v>
      </c>
      <c r="D5542" s="2">
        <v>0</v>
      </c>
      <c r="E5542" s="2">
        <v>0</v>
      </c>
      <c r="F5542" s="2">
        <v>6</v>
      </c>
      <c r="G5542" s="2">
        <v>6</v>
      </c>
    </row>
    <row r="5543" spans="1:7" s="65" customFormat="1" x14ac:dyDescent="0.25">
      <c r="A5543" s="65">
        <v>553.99999999994805</v>
      </c>
      <c r="B5543" s="2">
        <v>6</v>
      </c>
      <c r="C5543" s="2">
        <v>6</v>
      </c>
      <c r="D5543" s="2">
        <v>0</v>
      </c>
      <c r="E5543" s="2">
        <v>0</v>
      </c>
      <c r="F5543" s="2">
        <v>6</v>
      </c>
      <c r="G5543" s="2">
        <v>6</v>
      </c>
    </row>
    <row r="5544" spans="1:7" s="65" customFormat="1" x14ac:dyDescent="0.25">
      <c r="A5544" s="65">
        <v>554.09999999994795</v>
      </c>
      <c r="B5544" s="2">
        <v>6</v>
      </c>
      <c r="C5544" s="2">
        <v>6</v>
      </c>
      <c r="D5544" s="2">
        <v>0</v>
      </c>
      <c r="E5544" s="2">
        <v>0</v>
      </c>
      <c r="F5544" s="2">
        <v>6</v>
      </c>
      <c r="G5544" s="2">
        <v>6</v>
      </c>
    </row>
    <row r="5545" spans="1:7" s="65" customFormat="1" x14ac:dyDescent="0.25">
      <c r="A5545" s="65">
        <v>554.19999999994798</v>
      </c>
      <c r="B5545" s="2">
        <v>6</v>
      </c>
      <c r="C5545" s="2">
        <v>6</v>
      </c>
      <c r="D5545" s="2">
        <v>0</v>
      </c>
      <c r="E5545" s="2">
        <v>0</v>
      </c>
      <c r="F5545" s="2">
        <v>6</v>
      </c>
      <c r="G5545" s="2">
        <v>6</v>
      </c>
    </row>
    <row r="5546" spans="1:7" s="65" customFormat="1" x14ac:dyDescent="0.25">
      <c r="A5546" s="65">
        <v>554.299999999948</v>
      </c>
      <c r="B5546" s="2">
        <v>6</v>
      </c>
      <c r="C5546" s="2">
        <v>6</v>
      </c>
      <c r="D5546" s="2">
        <v>0</v>
      </c>
      <c r="E5546" s="2">
        <v>0</v>
      </c>
      <c r="F5546" s="2">
        <v>6</v>
      </c>
      <c r="G5546" s="2">
        <v>6</v>
      </c>
    </row>
    <row r="5547" spans="1:7" s="65" customFormat="1" x14ac:dyDescent="0.25">
      <c r="A5547" s="65">
        <v>554.39999999994802</v>
      </c>
      <c r="B5547" s="2">
        <v>6</v>
      </c>
      <c r="C5547" s="2">
        <v>6</v>
      </c>
      <c r="D5547" s="2">
        <v>0</v>
      </c>
      <c r="E5547" s="2">
        <v>0</v>
      </c>
      <c r="F5547" s="2">
        <v>6</v>
      </c>
      <c r="G5547" s="2">
        <v>6</v>
      </c>
    </row>
    <row r="5548" spans="1:7" s="65" customFormat="1" x14ac:dyDescent="0.25">
      <c r="A5548" s="65">
        <v>554.49999999994805</v>
      </c>
      <c r="B5548" s="2">
        <v>6</v>
      </c>
      <c r="C5548" s="2">
        <v>6</v>
      </c>
      <c r="D5548" s="2">
        <v>0</v>
      </c>
      <c r="E5548" s="2">
        <v>0</v>
      </c>
      <c r="F5548" s="2">
        <v>6</v>
      </c>
      <c r="G5548" s="2">
        <v>6</v>
      </c>
    </row>
    <row r="5549" spans="1:7" s="65" customFormat="1" x14ac:dyDescent="0.25">
      <c r="A5549" s="65">
        <v>554.59999999994795</v>
      </c>
      <c r="B5549" s="2">
        <v>6</v>
      </c>
      <c r="C5549" s="2">
        <v>6</v>
      </c>
      <c r="D5549" s="2">
        <v>0</v>
      </c>
      <c r="E5549" s="2">
        <v>0</v>
      </c>
      <c r="F5549" s="2">
        <v>6</v>
      </c>
      <c r="G5549" s="2">
        <v>6</v>
      </c>
    </row>
    <row r="5550" spans="1:7" s="65" customFormat="1" x14ac:dyDescent="0.25">
      <c r="A5550" s="65">
        <v>554.69999999994798</v>
      </c>
      <c r="B5550" s="2">
        <v>6</v>
      </c>
      <c r="C5550" s="2">
        <v>6</v>
      </c>
      <c r="D5550" s="2">
        <v>0</v>
      </c>
      <c r="E5550" s="2">
        <v>0</v>
      </c>
      <c r="F5550" s="2">
        <v>6</v>
      </c>
      <c r="G5550" s="2">
        <v>6</v>
      </c>
    </row>
    <row r="5551" spans="1:7" s="65" customFormat="1" x14ac:dyDescent="0.25">
      <c r="A5551" s="65">
        <v>554.799999999948</v>
      </c>
      <c r="B5551" s="2">
        <v>6</v>
      </c>
      <c r="C5551" s="2">
        <v>6</v>
      </c>
      <c r="D5551" s="2">
        <v>0</v>
      </c>
      <c r="E5551" s="2">
        <v>0</v>
      </c>
      <c r="F5551" s="2">
        <v>6</v>
      </c>
      <c r="G5551" s="2">
        <v>6</v>
      </c>
    </row>
    <row r="5552" spans="1:7" s="65" customFormat="1" x14ac:dyDescent="0.25">
      <c r="A5552" s="65">
        <v>554.89999999994802</v>
      </c>
      <c r="B5552" s="2">
        <v>6</v>
      </c>
      <c r="C5552" s="2">
        <v>6</v>
      </c>
      <c r="D5552" s="2">
        <v>0</v>
      </c>
      <c r="E5552" s="2">
        <v>0</v>
      </c>
      <c r="F5552" s="2">
        <v>6</v>
      </c>
      <c r="G5552" s="2">
        <v>6</v>
      </c>
    </row>
    <row r="5553" spans="1:7" s="65" customFormat="1" x14ac:dyDescent="0.25">
      <c r="A5553" s="65">
        <v>554.99999999994805</v>
      </c>
      <c r="B5553" s="2">
        <v>6</v>
      </c>
      <c r="C5553" s="2">
        <v>6</v>
      </c>
      <c r="D5553" s="2">
        <v>0</v>
      </c>
      <c r="E5553" s="2">
        <v>0</v>
      </c>
      <c r="F5553" s="2">
        <v>6</v>
      </c>
      <c r="G5553" s="2">
        <v>6</v>
      </c>
    </row>
    <row r="5554" spans="1:7" s="65" customFormat="1" x14ac:dyDescent="0.25">
      <c r="A5554" s="65">
        <v>555.09999999994795</v>
      </c>
      <c r="B5554" s="2">
        <v>6</v>
      </c>
      <c r="C5554" s="2">
        <v>6</v>
      </c>
      <c r="D5554" s="2">
        <v>0</v>
      </c>
      <c r="E5554" s="2">
        <v>0</v>
      </c>
      <c r="F5554" s="2">
        <v>6</v>
      </c>
      <c r="G5554" s="2">
        <v>6</v>
      </c>
    </row>
    <row r="5555" spans="1:7" s="65" customFormat="1" x14ac:dyDescent="0.25">
      <c r="A5555" s="65">
        <v>555.19999999994798</v>
      </c>
      <c r="B5555" s="2">
        <v>6</v>
      </c>
      <c r="C5555" s="2">
        <v>6</v>
      </c>
      <c r="D5555" s="2">
        <v>0</v>
      </c>
      <c r="E5555" s="2">
        <v>0</v>
      </c>
      <c r="F5555" s="2">
        <v>6</v>
      </c>
      <c r="G5555" s="2">
        <v>6</v>
      </c>
    </row>
    <row r="5556" spans="1:7" s="65" customFormat="1" x14ac:dyDescent="0.25">
      <c r="A5556" s="65">
        <v>555.299999999948</v>
      </c>
      <c r="B5556" s="2">
        <v>6</v>
      </c>
      <c r="C5556" s="2">
        <v>6</v>
      </c>
      <c r="D5556" s="2">
        <v>0</v>
      </c>
      <c r="E5556" s="2">
        <v>0</v>
      </c>
      <c r="F5556" s="2">
        <v>6</v>
      </c>
      <c r="G5556" s="2">
        <v>6</v>
      </c>
    </row>
    <row r="5557" spans="1:7" s="65" customFormat="1" x14ac:dyDescent="0.25">
      <c r="A5557" s="65">
        <v>555.39999999994802</v>
      </c>
      <c r="B5557" s="2">
        <v>6</v>
      </c>
      <c r="C5557" s="2">
        <v>6</v>
      </c>
      <c r="D5557" s="2">
        <v>0</v>
      </c>
      <c r="E5557" s="2">
        <v>0</v>
      </c>
      <c r="F5557" s="2">
        <v>6</v>
      </c>
      <c r="G5557" s="2">
        <v>6</v>
      </c>
    </row>
    <row r="5558" spans="1:7" s="65" customFormat="1" x14ac:dyDescent="0.25">
      <c r="A5558" s="65">
        <v>555.49999999994805</v>
      </c>
      <c r="B5558" s="2">
        <v>6</v>
      </c>
      <c r="C5558" s="2">
        <v>6</v>
      </c>
      <c r="D5558" s="2">
        <v>0</v>
      </c>
      <c r="E5558" s="2">
        <v>0</v>
      </c>
      <c r="F5558" s="2">
        <v>6</v>
      </c>
      <c r="G5558" s="2">
        <v>6</v>
      </c>
    </row>
    <row r="5559" spans="1:7" s="65" customFormat="1" x14ac:dyDescent="0.25">
      <c r="A5559" s="65">
        <v>555.59999999994795</v>
      </c>
      <c r="B5559" s="2">
        <v>6</v>
      </c>
      <c r="C5559" s="2">
        <v>6</v>
      </c>
      <c r="D5559" s="2">
        <v>0</v>
      </c>
      <c r="E5559" s="2">
        <v>0</v>
      </c>
      <c r="F5559" s="2">
        <v>6</v>
      </c>
      <c r="G5559" s="2">
        <v>6</v>
      </c>
    </row>
    <row r="5560" spans="1:7" s="65" customFormat="1" x14ac:dyDescent="0.25">
      <c r="A5560" s="65">
        <v>555.69999999994798</v>
      </c>
      <c r="B5560" s="2">
        <v>6</v>
      </c>
      <c r="C5560" s="2">
        <v>6</v>
      </c>
      <c r="D5560" s="2">
        <v>0</v>
      </c>
      <c r="E5560" s="2">
        <v>0</v>
      </c>
      <c r="F5560" s="2">
        <v>6</v>
      </c>
      <c r="G5560" s="2">
        <v>6</v>
      </c>
    </row>
    <row r="5561" spans="1:7" s="65" customFormat="1" x14ac:dyDescent="0.25">
      <c r="A5561" s="65">
        <v>555.799999999948</v>
      </c>
      <c r="B5561" s="2">
        <v>6</v>
      </c>
      <c r="C5561" s="2">
        <v>6</v>
      </c>
      <c r="D5561" s="2">
        <v>0</v>
      </c>
      <c r="E5561" s="2">
        <v>0</v>
      </c>
      <c r="F5561" s="2">
        <v>6</v>
      </c>
      <c r="G5561" s="2">
        <v>6</v>
      </c>
    </row>
    <row r="5562" spans="1:7" s="65" customFormat="1" x14ac:dyDescent="0.25">
      <c r="A5562" s="65">
        <v>555.89999999994802</v>
      </c>
      <c r="B5562" s="2">
        <v>6</v>
      </c>
      <c r="C5562" s="2">
        <v>6</v>
      </c>
      <c r="D5562" s="2">
        <v>0</v>
      </c>
      <c r="E5562" s="2">
        <v>0</v>
      </c>
      <c r="F5562" s="2">
        <v>6</v>
      </c>
      <c r="G5562" s="2">
        <v>6</v>
      </c>
    </row>
    <row r="5563" spans="1:7" s="65" customFormat="1" x14ac:dyDescent="0.25">
      <c r="A5563" s="65">
        <v>555.99999999994805</v>
      </c>
      <c r="B5563" s="2">
        <v>6</v>
      </c>
      <c r="C5563" s="2">
        <v>6</v>
      </c>
      <c r="D5563" s="2">
        <v>0</v>
      </c>
      <c r="E5563" s="2">
        <v>0</v>
      </c>
      <c r="F5563" s="2">
        <v>6</v>
      </c>
      <c r="G5563" s="2">
        <v>6</v>
      </c>
    </row>
    <row r="5564" spans="1:7" s="65" customFormat="1" x14ac:dyDescent="0.25">
      <c r="A5564" s="65">
        <v>556.09999999994795</v>
      </c>
      <c r="B5564" s="2">
        <v>6</v>
      </c>
      <c r="C5564" s="2">
        <v>6</v>
      </c>
      <c r="D5564" s="2">
        <v>0</v>
      </c>
      <c r="E5564" s="2">
        <v>0</v>
      </c>
      <c r="F5564" s="2">
        <v>6</v>
      </c>
      <c r="G5564" s="2">
        <v>6</v>
      </c>
    </row>
    <row r="5565" spans="1:7" s="65" customFormat="1" x14ac:dyDescent="0.25">
      <c r="A5565" s="65">
        <v>556.19999999994798</v>
      </c>
      <c r="B5565" s="2">
        <v>6</v>
      </c>
      <c r="C5565" s="2">
        <v>6</v>
      </c>
      <c r="D5565" s="2">
        <v>0</v>
      </c>
      <c r="E5565" s="2">
        <v>0</v>
      </c>
      <c r="F5565" s="2">
        <v>6</v>
      </c>
      <c r="G5565" s="2">
        <v>6</v>
      </c>
    </row>
    <row r="5566" spans="1:7" s="65" customFormat="1" x14ac:dyDescent="0.25">
      <c r="A5566" s="65">
        <v>556.299999999948</v>
      </c>
      <c r="B5566" s="2">
        <v>6</v>
      </c>
      <c r="C5566" s="2">
        <v>6</v>
      </c>
      <c r="D5566" s="2">
        <v>0</v>
      </c>
      <c r="E5566" s="2">
        <v>0</v>
      </c>
      <c r="F5566" s="2">
        <v>6</v>
      </c>
      <c r="G5566" s="2">
        <v>6</v>
      </c>
    </row>
    <row r="5567" spans="1:7" s="65" customFormat="1" x14ac:dyDescent="0.25">
      <c r="A5567" s="65">
        <v>556.39999999994802</v>
      </c>
      <c r="B5567" s="2">
        <v>6</v>
      </c>
      <c r="C5567" s="2">
        <v>6</v>
      </c>
      <c r="D5567" s="2">
        <v>0</v>
      </c>
      <c r="E5567" s="2">
        <v>0</v>
      </c>
      <c r="F5567" s="2">
        <v>6</v>
      </c>
      <c r="G5567" s="2">
        <v>6</v>
      </c>
    </row>
    <row r="5568" spans="1:7" s="65" customFormat="1" x14ac:dyDescent="0.25">
      <c r="A5568" s="65">
        <v>556.49999999994805</v>
      </c>
      <c r="B5568" s="2">
        <v>6</v>
      </c>
      <c r="C5568" s="2">
        <v>6</v>
      </c>
      <c r="D5568" s="2">
        <v>0</v>
      </c>
      <c r="E5568" s="2">
        <v>0</v>
      </c>
      <c r="F5568" s="2">
        <v>6</v>
      </c>
      <c r="G5568" s="2">
        <v>6</v>
      </c>
    </row>
    <row r="5569" spans="1:7" s="65" customFormat="1" x14ac:dyDescent="0.25">
      <c r="A5569" s="65">
        <v>556.59999999994795</v>
      </c>
      <c r="B5569" s="2">
        <v>6</v>
      </c>
      <c r="C5569" s="2">
        <v>6</v>
      </c>
      <c r="D5569" s="2">
        <v>0</v>
      </c>
      <c r="E5569" s="2">
        <v>0</v>
      </c>
      <c r="F5569" s="2">
        <v>6</v>
      </c>
      <c r="G5569" s="2">
        <v>6</v>
      </c>
    </row>
    <row r="5570" spans="1:7" s="65" customFormat="1" x14ac:dyDescent="0.25">
      <c r="A5570" s="65">
        <v>556.69999999994798</v>
      </c>
      <c r="B5570" s="2">
        <v>6</v>
      </c>
      <c r="C5570" s="2">
        <v>6</v>
      </c>
      <c r="D5570" s="2">
        <v>0</v>
      </c>
      <c r="E5570" s="2">
        <v>0</v>
      </c>
      <c r="F5570" s="2">
        <v>6</v>
      </c>
      <c r="G5570" s="2">
        <v>6</v>
      </c>
    </row>
    <row r="5571" spans="1:7" s="65" customFormat="1" x14ac:dyDescent="0.25">
      <c r="A5571" s="65">
        <v>556.799999999948</v>
      </c>
      <c r="B5571" s="2">
        <v>6</v>
      </c>
      <c r="C5571" s="2">
        <v>6</v>
      </c>
      <c r="D5571" s="2">
        <v>0</v>
      </c>
      <c r="E5571" s="2">
        <v>0</v>
      </c>
      <c r="F5571" s="2">
        <v>6</v>
      </c>
      <c r="G5571" s="2">
        <v>6</v>
      </c>
    </row>
    <row r="5572" spans="1:7" s="65" customFormat="1" x14ac:dyDescent="0.25">
      <c r="A5572" s="65">
        <v>556.899999999947</v>
      </c>
      <c r="B5572" s="2">
        <v>6</v>
      </c>
      <c r="C5572" s="2">
        <v>6</v>
      </c>
      <c r="D5572" s="2">
        <v>0</v>
      </c>
      <c r="E5572" s="2">
        <v>0</v>
      </c>
      <c r="F5572" s="2">
        <v>6</v>
      </c>
      <c r="G5572" s="2">
        <v>6</v>
      </c>
    </row>
    <row r="5573" spans="1:7" s="65" customFormat="1" x14ac:dyDescent="0.25">
      <c r="A5573" s="65">
        <v>556.99999999994702</v>
      </c>
      <c r="B5573" s="2">
        <v>6</v>
      </c>
      <c r="C5573" s="2">
        <v>6</v>
      </c>
      <c r="D5573" s="2">
        <v>0</v>
      </c>
      <c r="E5573" s="2">
        <v>0</v>
      </c>
      <c r="F5573" s="2">
        <v>6</v>
      </c>
      <c r="G5573" s="2">
        <v>6</v>
      </c>
    </row>
    <row r="5574" spans="1:7" s="65" customFormat="1" x14ac:dyDescent="0.25">
      <c r="A5574" s="65">
        <v>557.09999999994704</v>
      </c>
      <c r="B5574" s="2">
        <v>6</v>
      </c>
      <c r="C5574" s="2">
        <v>6</v>
      </c>
      <c r="D5574" s="2">
        <v>0</v>
      </c>
      <c r="E5574" s="2">
        <v>0</v>
      </c>
      <c r="F5574" s="2">
        <v>6</v>
      </c>
      <c r="G5574" s="2">
        <v>6</v>
      </c>
    </row>
    <row r="5575" spans="1:7" s="65" customFormat="1" x14ac:dyDescent="0.25">
      <c r="A5575" s="65">
        <v>557.19999999994695</v>
      </c>
      <c r="B5575" s="2">
        <v>6</v>
      </c>
      <c r="C5575" s="2">
        <v>6</v>
      </c>
      <c r="D5575" s="2">
        <v>0</v>
      </c>
      <c r="E5575" s="2">
        <v>0</v>
      </c>
      <c r="F5575" s="2">
        <v>6</v>
      </c>
      <c r="G5575" s="2">
        <v>6</v>
      </c>
    </row>
    <row r="5576" spans="1:7" s="65" customFormat="1" x14ac:dyDescent="0.25">
      <c r="A5576" s="65">
        <v>557.29999999994698</v>
      </c>
      <c r="B5576" s="2">
        <v>6</v>
      </c>
      <c r="C5576" s="2">
        <v>6</v>
      </c>
      <c r="D5576" s="2">
        <v>0</v>
      </c>
      <c r="E5576" s="2">
        <v>0</v>
      </c>
      <c r="F5576" s="2">
        <v>6</v>
      </c>
      <c r="G5576" s="2">
        <v>6</v>
      </c>
    </row>
    <row r="5577" spans="1:7" s="65" customFormat="1" x14ac:dyDescent="0.25">
      <c r="A5577" s="65">
        <v>557.399999999947</v>
      </c>
      <c r="B5577" s="2">
        <v>6</v>
      </c>
      <c r="C5577" s="2">
        <v>6</v>
      </c>
      <c r="D5577" s="2">
        <v>0</v>
      </c>
      <c r="E5577" s="2">
        <v>0</v>
      </c>
      <c r="F5577" s="2">
        <v>6</v>
      </c>
      <c r="G5577" s="2">
        <v>6</v>
      </c>
    </row>
    <row r="5578" spans="1:7" s="65" customFormat="1" x14ac:dyDescent="0.25">
      <c r="A5578" s="65">
        <v>557.49999999994702</v>
      </c>
      <c r="B5578" s="2">
        <v>6</v>
      </c>
      <c r="C5578" s="2">
        <v>6</v>
      </c>
      <c r="D5578" s="2">
        <v>0</v>
      </c>
      <c r="E5578" s="2">
        <v>0</v>
      </c>
      <c r="F5578" s="2">
        <v>6</v>
      </c>
      <c r="G5578" s="2">
        <v>6</v>
      </c>
    </row>
    <row r="5579" spans="1:7" s="65" customFormat="1" x14ac:dyDescent="0.25">
      <c r="A5579" s="65">
        <v>557.59999999994704</v>
      </c>
      <c r="B5579" s="2">
        <v>6</v>
      </c>
      <c r="C5579" s="2">
        <v>6</v>
      </c>
      <c r="D5579" s="2">
        <v>0</v>
      </c>
      <c r="E5579" s="2">
        <v>0</v>
      </c>
      <c r="F5579" s="2">
        <v>6</v>
      </c>
      <c r="G5579" s="2">
        <v>6</v>
      </c>
    </row>
    <row r="5580" spans="1:7" s="65" customFormat="1" x14ac:dyDescent="0.25">
      <c r="A5580" s="65">
        <v>557.69999999994695</v>
      </c>
      <c r="B5580" s="2">
        <v>6</v>
      </c>
      <c r="C5580" s="2">
        <v>6</v>
      </c>
      <c r="D5580" s="2">
        <v>0</v>
      </c>
      <c r="E5580" s="2">
        <v>0</v>
      </c>
      <c r="F5580" s="2">
        <v>6</v>
      </c>
      <c r="G5580" s="2">
        <v>6</v>
      </c>
    </row>
    <row r="5581" spans="1:7" s="65" customFormat="1" x14ac:dyDescent="0.25">
      <c r="A5581" s="65">
        <v>557.79999999994698</v>
      </c>
      <c r="B5581" s="2">
        <v>6</v>
      </c>
      <c r="C5581" s="2">
        <v>6</v>
      </c>
      <c r="D5581" s="2">
        <v>0</v>
      </c>
      <c r="E5581" s="2">
        <v>0</v>
      </c>
      <c r="F5581" s="2">
        <v>6</v>
      </c>
      <c r="G5581" s="2">
        <v>6</v>
      </c>
    </row>
    <row r="5582" spans="1:7" s="65" customFormat="1" x14ac:dyDescent="0.25">
      <c r="A5582" s="65">
        <v>557.899999999947</v>
      </c>
      <c r="B5582" s="2">
        <v>6</v>
      </c>
      <c r="C5582" s="2">
        <v>6</v>
      </c>
      <c r="D5582" s="2">
        <v>0</v>
      </c>
      <c r="E5582" s="2">
        <v>0</v>
      </c>
      <c r="F5582" s="2">
        <v>6</v>
      </c>
      <c r="G5582" s="2">
        <v>6</v>
      </c>
    </row>
    <row r="5583" spans="1:7" s="65" customFormat="1" x14ac:dyDescent="0.25">
      <c r="A5583" s="65">
        <v>557.99999999994702</v>
      </c>
      <c r="B5583" s="2">
        <v>6</v>
      </c>
      <c r="C5583" s="2">
        <v>6</v>
      </c>
      <c r="D5583" s="2">
        <v>0</v>
      </c>
      <c r="E5583" s="2">
        <v>0</v>
      </c>
      <c r="F5583" s="2">
        <v>6</v>
      </c>
      <c r="G5583" s="2">
        <v>6</v>
      </c>
    </row>
    <row r="5584" spans="1:7" s="65" customFormat="1" x14ac:dyDescent="0.25">
      <c r="A5584" s="65">
        <v>558.09999999994704</v>
      </c>
      <c r="B5584" s="2">
        <v>6</v>
      </c>
      <c r="C5584" s="2">
        <v>6</v>
      </c>
      <c r="D5584" s="2">
        <v>0</v>
      </c>
      <c r="E5584" s="2">
        <v>0</v>
      </c>
      <c r="F5584" s="2">
        <v>6</v>
      </c>
      <c r="G5584" s="2">
        <v>6</v>
      </c>
    </row>
    <row r="5585" spans="1:7" s="65" customFormat="1" x14ac:dyDescent="0.25">
      <c r="A5585" s="65">
        <v>558.19999999994695</v>
      </c>
      <c r="B5585" s="2">
        <v>6</v>
      </c>
      <c r="C5585" s="2">
        <v>6</v>
      </c>
      <c r="D5585" s="2">
        <v>0</v>
      </c>
      <c r="E5585" s="2">
        <v>0</v>
      </c>
      <c r="F5585" s="2">
        <v>6</v>
      </c>
      <c r="G5585" s="2">
        <v>6</v>
      </c>
    </row>
    <row r="5586" spans="1:7" s="65" customFormat="1" x14ac:dyDescent="0.25">
      <c r="A5586" s="65">
        <v>558.29999999994698</v>
      </c>
      <c r="B5586" s="2">
        <v>6</v>
      </c>
      <c r="C5586" s="2">
        <v>6</v>
      </c>
      <c r="D5586" s="2">
        <v>0</v>
      </c>
      <c r="E5586" s="2">
        <v>0</v>
      </c>
      <c r="F5586" s="2">
        <v>6</v>
      </c>
      <c r="G5586" s="2">
        <v>6</v>
      </c>
    </row>
    <row r="5587" spans="1:7" s="65" customFormat="1" x14ac:dyDescent="0.25">
      <c r="A5587" s="65">
        <v>558.399999999947</v>
      </c>
      <c r="B5587" s="2">
        <v>6</v>
      </c>
      <c r="C5587" s="2">
        <v>6</v>
      </c>
      <c r="D5587" s="2">
        <v>0</v>
      </c>
      <c r="E5587" s="2">
        <v>0</v>
      </c>
      <c r="F5587" s="2">
        <v>6</v>
      </c>
      <c r="G5587" s="2">
        <v>6</v>
      </c>
    </row>
    <row r="5588" spans="1:7" s="65" customFormat="1" x14ac:dyDescent="0.25">
      <c r="A5588" s="65">
        <v>558.49999999994702</v>
      </c>
      <c r="B5588" s="2">
        <v>6</v>
      </c>
      <c r="C5588" s="2">
        <v>6</v>
      </c>
      <c r="D5588" s="2">
        <v>0</v>
      </c>
      <c r="E5588" s="2">
        <v>0</v>
      </c>
      <c r="F5588" s="2">
        <v>6</v>
      </c>
      <c r="G5588" s="2">
        <v>6</v>
      </c>
    </row>
    <row r="5589" spans="1:7" s="65" customFormat="1" x14ac:dyDescent="0.25">
      <c r="A5589" s="65">
        <v>558.59999999994704</v>
      </c>
      <c r="B5589" s="2">
        <v>6</v>
      </c>
      <c r="C5589" s="2">
        <v>6</v>
      </c>
      <c r="D5589" s="2">
        <v>0</v>
      </c>
      <c r="E5589" s="2">
        <v>0</v>
      </c>
      <c r="F5589" s="2">
        <v>6</v>
      </c>
      <c r="G5589" s="2">
        <v>6</v>
      </c>
    </row>
    <row r="5590" spans="1:7" s="65" customFormat="1" x14ac:dyDescent="0.25">
      <c r="A5590" s="65">
        <v>558.69999999994695</v>
      </c>
      <c r="B5590" s="2">
        <v>6</v>
      </c>
      <c r="C5590" s="2">
        <v>6</v>
      </c>
      <c r="D5590" s="2">
        <v>0</v>
      </c>
      <c r="E5590" s="2">
        <v>0</v>
      </c>
      <c r="F5590" s="2">
        <v>6</v>
      </c>
      <c r="G5590" s="2">
        <v>6</v>
      </c>
    </row>
    <row r="5591" spans="1:7" s="65" customFormat="1" x14ac:dyDescent="0.25">
      <c r="A5591" s="65">
        <v>558.79999999994698</v>
      </c>
      <c r="B5591" s="2">
        <v>6</v>
      </c>
      <c r="C5591" s="2">
        <v>6</v>
      </c>
      <c r="D5591" s="2">
        <v>0</v>
      </c>
      <c r="E5591" s="2">
        <v>0</v>
      </c>
      <c r="F5591" s="2">
        <v>6</v>
      </c>
      <c r="G5591" s="2">
        <v>6</v>
      </c>
    </row>
    <row r="5592" spans="1:7" s="65" customFormat="1" x14ac:dyDescent="0.25">
      <c r="A5592" s="65">
        <v>558.899999999947</v>
      </c>
      <c r="B5592" s="2">
        <v>6</v>
      </c>
      <c r="C5592" s="2">
        <v>6</v>
      </c>
      <c r="D5592" s="2">
        <v>0</v>
      </c>
      <c r="E5592" s="2">
        <v>0</v>
      </c>
      <c r="F5592" s="2">
        <v>6</v>
      </c>
      <c r="G5592" s="2">
        <v>6</v>
      </c>
    </row>
    <row r="5593" spans="1:7" s="65" customFormat="1" x14ac:dyDescent="0.25">
      <c r="A5593" s="65">
        <v>558.99999999994702</v>
      </c>
      <c r="B5593" s="2">
        <v>6</v>
      </c>
      <c r="C5593" s="2">
        <v>6</v>
      </c>
      <c r="D5593" s="2">
        <v>0</v>
      </c>
      <c r="E5593" s="2">
        <v>0</v>
      </c>
      <c r="F5593" s="2">
        <v>6</v>
      </c>
      <c r="G5593" s="2">
        <v>6</v>
      </c>
    </row>
    <row r="5594" spans="1:7" s="65" customFormat="1" x14ac:dyDescent="0.25">
      <c r="A5594" s="65">
        <v>559.09999999994704</v>
      </c>
      <c r="B5594" s="2">
        <v>6</v>
      </c>
      <c r="C5594" s="2">
        <v>6</v>
      </c>
      <c r="D5594" s="2">
        <v>0</v>
      </c>
      <c r="E5594" s="2">
        <v>0</v>
      </c>
      <c r="F5594" s="2">
        <v>6</v>
      </c>
      <c r="G5594" s="2">
        <v>6</v>
      </c>
    </row>
    <row r="5595" spans="1:7" s="65" customFormat="1" x14ac:dyDescent="0.25">
      <c r="A5595" s="65">
        <v>559.19999999994695</v>
      </c>
      <c r="B5595" s="2">
        <v>6</v>
      </c>
      <c r="C5595" s="2">
        <v>6</v>
      </c>
      <c r="D5595" s="2">
        <v>0</v>
      </c>
      <c r="E5595" s="2">
        <v>0</v>
      </c>
      <c r="F5595" s="2">
        <v>6</v>
      </c>
      <c r="G5595" s="2">
        <v>6</v>
      </c>
    </row>
    <row r="5596" spans="1:7" s="65" customFormat="1" x14ac:dyDescent="0.25">
      <c r="A5596" s="65">
        <v>559.29999999994698</v>
      </c>
      <c r="B5596" s="2">
        <v>6</v>
      </c>
      <c r="C5596" s="2">
        <v>6</v>
      </c>
      <c r="D5596" s="2">
        <v>0</v>
      </c>
      <c r="E5596" s="2">
        <v>0</v>
      </c>
      <c r="F5596" s="2">
        <v>6</v>
      </c>
      <c r="G5596" s="2">
        <v>6</v>
      </c>
    </row>
    <row r="5597" spans="1:7" s="65" customFormat="1" x14ac:dyDescent="0.25">
      <c r="A5597" s="65">
        <v>559.399999999947</v>
      </c>
      <c r="B5597" s="2">
        <v>6</v>
      </c>
      <c r="C5597" s="2">
        <v>6</v>
      </c>
      <c r="D5597" s="2">
        <v>0</v>
      </c>
      <c r="E5597" s="2">
        <v>0</v>
      </c>
      <c r="F5597" s="2">
        <v>6</v>
      </c>
      <c r="G5597" s="2">
        <v>6</v>
      </c>
    </row>
    <row r="5598" spans="1:7" s="65" customFormat="1" x14ac:dyDescent="0.25">
      <c r="A5598" s="65">
        <v>559.49999999994702</v>
      </c>
      <c r="B5598" s="2">
        <v>6</v>
      </c>
      <c r="C5598" s="2">
        <v>6</v>
      </c>
      <c r="D5598" s="2">
        <v>0</v>
      </c>
      <c r="E5598" s="2">
        <v>0</v>
      </c>
      <c r="F5598" s="2">
        <v>6</v>
      </c>
      <c r="G5598" s="2">
        <v>6</v>
      </c>
    </row>
    <row r="5599" spans="1:7" s="65" customFormat="1" x14ac:dyDescent="0.25">
      <c r="A5599" s="65">
        <v>559.59999999994704</v>
      </c>
      <c r="B5599" s="2">
        <v>6</v>
      </c>
      <c r="C5599" s="2">
        <v>6</v>
      </c>
      <c r="D5599" s="2">
        <v>0</v>
      </c>
      <c r="E5599" s="2">
        <v>0</v>
      </c>
      <c r="F5599" s="2">
        <v>6</v>
      </c>
      <c r="G5599" s="2">
        <v>6</v>
      </c>
    </row>
    <row r="5600" spans="1:7" s="65" customFormat="1" x14ac:dyDescent="0.25">
      <c r="A5600" s="65">
        <v>559.69999999994695</v>
      </c>
      <c r="B5600" s="2">
        <v>6</v>
      </c>
      <c r="C5600" s="2">
        <v>6</v>
      </c>
      <c r="D5600" s="2">
        <v>0</v>
      </c>
      <c r="E5600" s="2">
        <v>0</v>
      </c>
      <c r="F5600" s="2">
        <v>6</v>
      </c>
      <c r="G5600" s="2">
        <v>6</v>
      </c>
    </row>
    <row r="5601" spans="1:7" s="65" customFormat="1" x14ac:dyDescent="0.25">
      <c r="A5601" s="65">
        <v>559.79999999994698</v>
      </c>
      <c r="B5601" s="2">
        <v>6</v>
      </c>
      <c r="C5601" s="2">
        <v>6</v>
      </c>
      <c r="D5601" s="2">
        <v>0</v>
      </c>
      <c r="E5601" s="2">
        <v>0</v>
      </c>
      <c r="F5601" s="2">
        <v>6</v>
      </c>
      <c r="G5601" s="2">
        <v>6</v>
      </c>
    </row>
    <row r="5602" spans="1:7" s="65" customFormat="1" x14ac:dyDescent="0.25">
      <c r="A5602" s="65">
        <v>559.89999999994598</v>
      </c>
      <c r="B5602" s="2">
        <v>6</v>
      </c>
      <c r="C5602" s="2">
        <v>6</v>
      </c>
      <c r="D5602" s="2">
        <v>0</v>
      </c>
      <c r="E5602" s="2">
        <v>0</v>
      </c>
      <c r="F5602" s="2">
        <v>6</v>
      </c>
      <c r="G5602" s="2">
        <v>6</v>
      </c>
    </row>
    <row r="5603" spans="1:7" s="65" customFormat="1" x14ac:dyDescent="0.25">
      <c r="A5603" s="65">
        <v>559.999999999946</v>
      </c>
      <c r="B5603" s="2">
        <v>6</v>
      </c>
      <c r="C5603" s="2">
        <v>6</v>
      </c>
      <c r="D5603" s="2">
        <v>0</v>
      </c>
      <c r="E5603" s="2">
        <v>0</v>
      </c>
      <c r="F5603" s="2">
        <v>6</v>
      </c>
      <c r="G5603" s="2">
        <v>6</v>
      </c>
    </row>
    <row r="5604" spans="1:7" s="65" customFormat="1" x14ac:dyDescent="0.25">
      <c r="A5604" s="65">
        <v>560.09999999994602</v>
      </c>
      <c r="B5604" s="2">
        <v>6</v>
      </c>
      <c r="C5604" s="2">
        <v>6</v>
      </c>
      <c r="D5604" s="2">
        <v>0</v>
      </c>
      <c r="E5604" s="2">
        <v>0</v>
      </c>
      <c r="F5604" s="2">
        <v>6</v>
      </c>
      <c r="G5604" s="2">
        <v>6</v>
      </c>
    </row>
    <row r="5605" spans="1:7" s="65" customFormat="1" x14ac:dyDescent="0.25">
      <c r="A5605" s="65">
        <v>560.19999999994604</v>
      </c>
      <c r="B5605" s="2">
        <v>6</v>
      </c>
      <c r="C5605" s="2">
        <v>6</v>
      </c>
      <c r="D5605" s="2">
        <v>0</v>
      </c>
      <c r="E5605" s="2">
        <v>0</v>
      </c>
      <c r="F5605" s="2">
        <v>6</v>
      </c>
      <c r="G5605" s="2">
        <v>6</v>
      </c>
    </row>
    <row r="5606" spans="1:7" s="65" customFormat="1" x14ac:dyDescent="0.25">
      <c r="A5606" s="65">
        <v>560.29999999994595</v>
      </c>
      <c r="B5606" s="2">
        <v>6</v>
      </c>
      <c r="C5606" s="2">
        <v>6</v>
      </c>
      <c r="D5606" s="2">
        <v>0</v>
      </c>
      <c r="E5606" s="2">
        <v>0</v>
      </c>
      <c r="F5606" s="2">
        <v>6</v>
      </c>
      <c r="G5606" s="2">
        <v>6</v>
      </c>
    </row>
    <row r="5607" spans="1:7" s="65" customFormat="1" x14ac:dyDescent="0.25">
      <c r="A5607" s="65">
        <v>560.39999999994598</v>
      </c>
      <c r="B5607" s="2">
        <v>6</v>
      </c>
      <c r="C5607" s="2">
        <v>6</v>
      </c>
      <c r="D5607" s="2">
        <v>0</v>
      </c>
      <c r="E5607" s="2">
        <v>0</v>
      </c>
      <c r="F5607" s="2">
        <v>6</v>
      </c>
      <c r="G5607" s="2">
        <v>6</v>
      </c>
    </row>
    <row r="5608" spans="1:7" s="65" customFormat="1" x14ac:dyDescent="0.25">
      <c r="A5608" s="65">
        <v>560.499999999946</v>
      </c>
      <c r="B5608" s="2">
        <v>6</v>
      </c>
      <c r="C5608" s="2">
        <v>6</v>
      </c>
      <c r="D5608" s="2">
        <v>0</v>
      </c>
      <c r="E5608" s="2">
        <v>0</v>
      </c>
      <c r="F5608" s="2">
        <v>6</v>
      </c>
      <c r="G5608" s="2">
        <v>6</v>
      </c>
    </row>
    <row r="5609" spans="1:7" s="65" customFormat="1" x14ac:dyDescent="0.25">
      <c r="A5609" s="65">
        <v>560.59999999994602</v>
      </c>
      <c r="B5609" s="2">
        <v>6</v>
      </c>
      <c r="C5609" s="2">
        <v>6</v>
      </c>
      <c r="D5609" s="2">
        <v>0</v>
      </c>
      <c r="E5609" s="2">
        <v>0</v>
      </c>
      <c r="F5609" s="2">
        <v>6</v>
      </c>
      <c r="G5609" s="2">
        <v>6</v>
      </c>
    </row>
    <row r="5610" spans="1:7" s="65" customFormat="1" x14ac:dyDescent="0.25">
      <c r="A5610" s="65">
        <v>560.69999999994604</v>
      </c>
      <c r="B5610" s="2">
        <v>6</v>
      </c>
      <c r="C5610" s="2">
        <v>6</v>
      </c>
      <c r="D5610" s="2">
        <v>0</v>
      </c>
      <c r="E5610" s="2">
        <v>0</v>
      </c>
      <c r="F5610" s="2">
        <v>6</v>
      </c>
      <c r="G5610" s="2">
        <v>6</v>
      </c>
    </row>
    <row r="5611" spans="1:7" s="65" customFormat="1" x14ac:dyDescent="0.25">
      <c r="A5611" s="65">
        <v>560.79999999994595</v>
      </c>
      <c r="B5611" s="2">
        <v>6</v>
      </c>
      <c r="C5611" s="2">
        <v>6</v>
      </c>
      <c r="D5611" s="2">
        <v>0</v>
      </c>
      <c r="E5611" s="2">
        <v>0</v>
      </c>
      <c r="F5611" s="2">
        <v>6</v>
      </c>
      <c r="G5611" s="2">
        <v>6</v>
      </c>
    </row>
    <row r="5612" spans="1:7" s="65" customFormat="1" x14ac:dyDescent="0.25">
      <c r="A5612" s="65">
        <v>560.89999999994598</v>
      </c>
      <c r="B5612" s="2">
        <v>6</v>
      </c>
      <c r="C5612" s="2">
        <v>6</v>
      </c>
      <c r="D5612" s="2">
        <v>0</v>
      </c>
      <c r="E5612" s="2">
        <v>0</v>
      </c>
      <c r="F5612" s="2">
        <v>6</v>
      </c>
      <c r="G5612" s="2">
        <v>6</v>
      </c>
    </row>
    <row r="5613" spans="1:7" s="65" customFormat="1" x14ac:dyDescent="0.25">
      <c r="A5613" s="65">
        <v>560.999999999946</v>
      </c>
      <c r="B5613" s="2">
        <v>6</v>
      </c>
      <c r="C5613" s="2">
        <v>6</v>
      </c>
      <c r="D5613" s="2">
        <v>0</v>
      </c>
      <c r="E5613" s="2">
        <v>0</v>
      </c>
      <c r="F5613" s="2">
        <v>6</v>
      </c>
      <c r="G5613" s="2">
        <v>6</v>
      </c>
    </row>
    <row r="5614" spans="1:7" s="65" customFormat="1" x14ac:dyDescent="0.25">
      <c r="A5614" s="65">
        <v>561.09999999994602</v>
      </c>
      <c r="B5614" s="2">
        <v>6</v>
      </c>
      <c r="C5614" s="2">
        <v>6</v>
      </c>
      <c r="D5614" s="2">
        <v>0</v>
      </c>
      <c r="E5614" s="2">
        <v>0</v>
      </c>
      <c r="F5614" s="2">
        <v>6</v>
      </c>
      <c r="G5614" s="2">
        <v>6</v>
      </c>
    </row>
    <row r="5615" spans="1:7" s="65" customFormat="1" x14ac:dyDescent="0.25">
      <c r="A5615" s="65">
        <v>561.19999999994604</v>
      </c>
      <c r="B5615" s="2">
        <v>6</v>
      </c>
      <c r="C5615" s="2">
        <v>6</v>
      </c>
      <c r="D5615" s="2">
        <v>0</v>
      </c>
      <c r="E5615" s="2">
        <v>0</v>
      </c>
      <c r="F5615" s="2">
        <v>6</v>
      </c>
      <c r="G5615" s="2">
        <v>6</v>
      </c>
    </row>
    <row r="5616" spans="1:7" s="65" customFormat="1" x14ac:dyDescent="0.25">
      <c r="A5616" s="65">
        <v>561.29999999994595</v>
      </c>
      <c r="B5616" s="2">
        <v>6</v>
      </c>
      <c r="C5616" s="2">
        <v>6</v>
      </c>
      <c r="D5616" s="2">
        <v>0</v>
      </c>
      <c r="E5616" s="2">
        <v>0</v>
      </c>
      <c r="F5616" s="2">
        <v>6</v>
      </c>
      <c r="G5616" s="2">
        <v>6</v>
      </c>
    </row>
    <row r="5617" spans="1:7" s="65" customFormat="1" x14ac:dyDescent="0.25">
      <c r="A5617" s="65">
        <v>561.39999999994598</v>
      </c>
      <c r="B5617" s="2">
        <v>6</v>
      </c>
      <c r="C5617" s="2">
        <v>6</v>
      </c>
      <c r="D5617" s="2">
        <v>0</v>
      </c>
      <c r="E5617" s="2">
        <v>0</v>
      </c>
      <c r="F5617" s="2">
        <v>6</v>
      </c>
      <c r="G5617" s="2">
        <v>6</v>
      </c>
    </row>
    <row r="5618" spans="1:7" s="65" customFormat="1" x14ac:dyDescent="0.25">
      <c r="A5618" s="65">
        <v>561.499999999946</v>
      </c>
      <c r="B5618" s="2">
        <v>6</v>
      </c>
      <c r="C5618" s="2">
        <v>6</v>
      </c>
      <c r="D5618" s="2">
        <v>0</v>
      </c>
      <c r="E5618" s="2">
        <v>0</v>
      </c>
      <c r="F5618" s="2">
        <v>6</v>
      </c>
      <c r="G5618" s="2">
        <v>6</v>
      </c>
    </row>
    <row r="5619" spans="1:7" s="65" customFormat="1" x14ac:dyDescent="0.25">
      <c r="A5619" s="65">
        <v>561.59999999994602</v>
      </c>
      <c r="B5619" s="2">
        <v>6</v>
      </c>
      <c r="C5619" s="2">
        <v>6</v>
      </c>
      <c r="D5619" s="2">
        <v>0</v>
      </c>
      <c r="E5619" s="2">
        <v>0</v>
      </c>
      <c r="F5619" s="2">
        <v>6</v>
      </c>
      <c r="G5619" s="2">
        <v>6</v>
      </c>
    </row>
    <row r="5620" spans="1:7" s="65" customFormat="1" x14ac:dyDescent="0.25">
      <c r="A5620" s="65">
        <v>561.69999999994604</v>
      </c>
      <c r="B5620" s="2">
        <v>6</v>
      </c>
      <c r="C5620" s="2">
        <v>6</v>
      </c>
      <c r="D5620" s="2">
        <v>0</v>
      </c>
      <c r="E5620" s="2">
        <v>0</v>
      </c>
      <c r="F5620" s="2">
        <v>6</v>
      </c>
      <c r="G5620" s="2">
        <v>6</v>
      </c>
    </row>
    <row r="5621" spans="1:7" s="65" customFormat="1" x14ac:dyDescent="0.25">
      <c r="A5621" s="65">
        <v>561.79999999994595</v>
      </c>
      <c r="B5621" s="2">
        <v>6</v>
      </c>
      <c r="C5621" s="2">
        <v>6</v>
      </c>
      <c r="D5621" s="2">
        <v>0</v>
      </c>
      <c r="E5621" s="2">
        <v>0</v>
      </c>
      <c r="F5621" s="2">
        <v>6</v>
      </c>
      <c r="G5621" s="2">
        <v>6</v>
      </c>
    </row>
    <row r="5622" spans="1:7" s="65" customFormat="1" x14ac:dyDescent="0.25">
      <c r="A5622" s="65">
        <v>561.89999999994598</v>
      </c>
      <c r="B5622" s="2">
        <v>6</v>
      </c>
      <c r="C5622" s="2">
        <v>6</v>
      </c>
      <c r="D5622" s="2">
        <v>0</v>
      </c>
      <c r="E5622" s="2">
        <v>0</v>
      </c>
      <c r="F5622" s="2">
        <v>6</v>
      </c>
      <c r="G5622" s="2">
        <v>6</v>
      </c>
    </row>
    <row r="5623" spans="1:7" s="65" customFormat="1" x14ac:dyDescent="0.25">
      <c r="A5623" s="65">
        <v>561.999999999946</v>
      </c>
      <c r="B5623" s="2">
        <v>6</v>
      </c>
      <c r="C5623" s="2">
        <v>6</v>
      </c>
      <c r="D5623" s="2">
        <v>0</v>
      </c>
      <c r="E5623" s="2">
        <v>0</v>
      </c>
      <c r="F5623" s="2">
        <v>6</v>
      </c>
      <c r="G5623" s="2">
        <v>6</v>
      </c>
    </row>
    <row r="5624" spans="1:7" s="65" customFormat="1" x14ac:dyDescent="0.25">
      <c r="A5624" s="65">
        <v>562.09999999994602</v>
      </c>
      <c r="B5624" s="2">
        <v>6</v>
      </c>
      <c r="C5624" s="2">
        <v>6</v>
      </c>
      <c r="D5624" s="2">
        <v>0</v>
      </c>
      <c r="E5624" s="2">
        <v>0</v>
      </c>
      <c r="F5624" s="2">
        <v>6</v>
      </c>
      <c r="G5624" s="2">
        <v>6</v>
      </c>
    </row>
    <row r="5625" spans="1:7" s="65" customFormat="1" x14ac:dyDescent="0.25">
      <c r="A5625" s="65">
        <v>562.19999999994604</v>
      </c>
      <c r="B5625" s="2">
        <v>6</v>
      </c>
      <c r="C5625" s="2">
        <v>6</v>
      </c>
      <c r="D5625" s="2">
        <v>0</v>
      </c>
      <c r="E5625" s="2">
        <v>0</v>
      </c>
      <c r="F5625" s="2">
        <v>6</v>
      </c>
      <c r="G5625" s="2">
        <v>6</v>
      </c>
    </row>
    <row r="5626" spans="1:7" s="65" customFormat="1" x14ac:dyDescent="0.25">
      <c r="A5626" s="65">
        <v>562.29999999994595</v>
      </c>
      <c r="B5626" s="2">
        <v>6</v>
      </c>
      <c r="C5626" s="2">
        <v>6</v>
      </c>
      <c r="D5626" s="2">
        <v>0</v>
      </c>
      <c r="E5626" s="2">
        <v>0</v>
      </c>
      <c r="F5626" s="2">
        <v>6</v>
      </c>
      <c r="G5626" s="2">
        <v>6</v>
      </c>
    </row>
    <row r="5627" spans="1:7" s="65" customFormat="1" x14ac:dyDescent="0.25">
      <c r="A5627" s="65">
        <v>562.39999999994598</v>
      </c>
      <c r="B5627" s="2">
        <v>6</v>
      </c>
      <c r="C5627" s="2">
        <v>6</v>
      </c>
      <c r="D5627" s="2">
        <v>0</v>
      </c>
      <c r="E5627" s="2">
        <v>0</v>
      </c>
      <c r="F5627" s="2">
        <v>6</v>
      </c>
      <c r="G5627" s="2">
        <v>6</v>
      </c>
    </row>
    <row r="5628" spans="1:7" s="65" customFormat="1" x14ac:dyDescent="0.25">
      <c r="A5628" s="65">
        <v>562.499999999946</v>
      </c>
      <c r="B5628" s="2">
        <v>6</v>
      </c>
      <c r="C5628" s="2">
        <v>6</v>
      </c>
      <c r="D5628" s="2">
        <v>0</v>
      </c>
      <c r="E5628" s="2">
        <v>0</v>
      </c>
      <c r="F5628" s="2">
        <v>6</v>
      </c>
      <c r="G5628" s="2">
        <v>6</v>
      </c>
    </row>
    <row r="5629" spans="1:7" s="65" customFormat="1" x14ac:dyDescent="0.25">
      <c r="A5629" s="65">
        <v>562.59999999994602</v>
      </c>
      <c r="B5629" s="2">
        <v>6</v>
      </c>
      <c r="C5629" s="2">
        <v>6</v>
      </c>
      <c r="D5629" s="2">
        <v>0</v>
      </c>
      <c r="E5629" s="2">
        <v>0</v>
      </c>
      <c r="F5629" s="2">
        <v>6</v>
      </c>
      <c r="G5629" s="2">
        <v>6</v>
      </c>
    </row>
    <row r="5630" spans="1:7" s="65" customFormat="1" x14ac:dyDescent="0.25">
      <c r="A5630" s="65">
        <v>562.69999999994604</v>
      </c>
      <c r="B5630" s="2">
        <v>6</v>
      </c>
      <c r="C5630" s="2">
        <v>6</v>
      </c>
      <c r="D5630" s="2">
        <v>0</v>
      </c>
      <c r="E5630" s="2">
        <v>0</v>
      </c>
      <c r="F5630" s="2">
        <v>6</v>
      </c>
      <c r="G5630" s="2">
        <v>6</v>
      </c>
    </row>
    <row r="5631" spans="1:7" s="65" customFormat="1" x14ac:dyDescent="0.25">
      <c r="A5631" s="65">
        <v>562.79999999994504</v>
      </c>
      <c r="B5631" s="2">
        <v>6</v>
      </c>
      <c r="C5631" s="2">
        <v>6</v>
      </c>
      <c r="D5631" s="2">
        <v>0</v>
      </c>
      <c r="E5631" s="2">
        <v>0</v>
      </c>
      <c r="F5631" s="2">
        <v>6</v>
      </c>
      <c r="G5631" s="2">
        <v>6</v>
      </c>
    </row>
    <row r="5632" spans="1:7" s="65" customFormat="1" x14ac:dyDescent="0.25">
      <c r="A5632" s="65">
        <v>562.89999999994495</v>
      </c>
      <c r="B5632" s="2">
        <v>6</v>
      </c>
      <c r="C5632" s="2">
        <v>6</v>
      </c>
      <c r="D5632" s="2">
        <v>0</v>
      </c>
      <c r="E5632" s="2">
        <v>0</v>
      </c>
      <c r="F5632" s="2">
        <v>6</v>
      </c>
      <c r="G5632" s="2">
        <v>6</v>
      </c>
    </row>
    <row r="5633" spans="1:7" s="65" customFormat="1" x14ac:dyDescent="0.25">
      <c r="A5633" s="65">
        <v>562.99999999994498</v>
      </c>
      <c r="B5633" s="2">
        <v>6</v>
      </c>
      <c r="C5633" s="2">
        <v>6</v>
      </c>
      <c r="D5633" s="2">
        <v>0</v>
      </c>
      <c r="E5633" s="2">
        <v>0</v>
      </c>
      <c r="F5633" s="2">
        <v>6</v>
      </c>
      <c r="G5633" s="2">
        <v>6</v>
      </c>
    </row>
    <row r="5634" spans="1:7" s="65" customFormat="1" x14ac:dyDescent="0.25">
      <c r="A5634" s="65">
        <v>563.099999999945</v>
      </c>
      <c r="B5634" s="2">
        <v>6</v>
      </c>
      <c r="C5634" s="2">
        <v>6</v>
      </c>
      <c r="D5634" s="2">
        <v>0</v>
      </c>
      <c r="E5634" s="2">
        <v>0</v>
      </c>
      <c r="F5634" s="2">
        <v>6</v>
      </c>
      <c r="G5634" s="2">
        <v>6</v>
      </c>
    </row>
    <row r="5635" spans="1:7" s="65" customFormat="1" x14ac:dyDescent="0.25">
      <c r="A5635" s="65">
        <v>563.19999999994502</v>
      </c>
      <c r="B5635" s="2">
        <v>6</v>
      </c>
      <c r="C5635" s="2">
        <v>6</v>
      </c>
      <c r="D5635" s="2">
        <v>0</v>
      </c>
      <c r="E5635" s="2">
        <v>0</v>
      </c>
      <c r="F5635" s="2">
        <v>6</v>
      </c>
      <c r="G5635" s="2">
        <v>6</v>
      </c>
    </row>
    <row r="5636" spans="1:7" s="65" customFormat="1" x14ac:dyDescent="0.25">
      <c r="A5636" s="65">
        <v>563.29999999994504</v>
      </c>
      <c r="B5636" s="2">
        <v>6</v>
      </c>
      <c r="C5636" s="2">
        <v>6</v>
      </c>
      <c r="D5636" s="2">
        <v>0</v>
      </c>
      <c r="E5636" s="2">
        <v>0</v>
      </c>
      <c r="F5636" s="2">
        <v>6</v>
      </c>
      <c r="G5636" s="2">
        <v>6</v>
      </c>
    </row>
    <row r="5637" spans="1:7" s="65" customFormat="1" x14ac:dyDescent="0.25">
      <c r="A5637" s="65">
        <v>563.39999999994495</v>
      </c>
      <c r="B5637" s="2">
        <v>6</v>
      </c>
      <c r="C5637" s="2">
        <v>6</v>
      </c>
      <c r="D5637" s="2">
        <v>0</v>
      </c>
      <c r="E5637" s="2">
        <v>0</v>
      </c>
      <c r="F5637" s="2">
        <v>6</v>
      </c>
      <c r="G5637" s="2">
        <v>6</v>
      </c>
    </row>
    <row r="5638" spans="1:7" s="65" customFormat="1" x14ac:dyDescent="0.25">
      <c r="A5638" s="65">
        <v>563.49999999994498</v>
      </c>
      <c r="B5638" s="2">
        <v>6</v>
      </c>
      <c r="C5638" s="2">
        <v>6</v>
      </c>
      <c r="D5638" s="2">
        <v>0</v>
      </c>
      <c r="E5638" s="2">
        <v>0</v>
      </c>
      <c r="F5638" s="2">
        <v>6</v>
      </c>
      <c r="G5638" s="2">
        <v>6</v>
      </c>
    </row>
    <row r="5639" spans="1:7" s="65" customFormat="1" x14ac:dyDescent="0.25">
      <c r="A5639" s="65">
        <v>563.599999999945</v>
      </c>
      <c r="B5639" s="2">
        <v>6</v>
      </c>
      <c r="C5639" s="2">
        <v>6</v>
      </c>
      <c r="D5639" s="2">
        <v>0</v>
      </c>
      <c r="E5639" s="2">
        <v>0</v>
      </c>
      <c r="F5639" s="2">
        <v>6</v>
      </c>
      <c r="G5639" s="2">
        <v>6</v>
      </c>
    </row>
    <row r="5640" spans="1:7" s="65" customFormat="1" x14ac:dyDescent="0.25">
      <c r="A5640" s="65">
        <v>563.69999999994502</v>
      </c>
      <c r="B5640" s="2">
        <v>6</v>
      </c>
      <c r="C5640" s="2">
        <v>6</v>
      </c>
      <c r="D5640" s="2">
        <v>0</v>
      </c>
      <c r="E5640" s="2">
        <v>0</v>
      </c>
      <c r="F5640" s="2">
        <v>6</v>
      </c>
      <c r="G5640" s="2">
        <v>6</v>
      </c>
    </row>
    <row r="5641" spans="1:7" s="65" customFormat="1" x14ac:dyDescent="0.25">
      <c r="A5641" s="65">
        <v>563.79999999994504</v>
      </c>
      <c r="B5641" s="2">
        <v>6</v>
      </c>
      <c r="C5641" s="2">
        <v>6</v>
      </c>
      <c r="D5641" s="2">
        <v>0</v>
      </c>
      <c r="E5641" s="2">
        <v>0</v>
      </c>
      <c r="F5641" s="2">
        <v>6</v>
      </c>
      <c r="G5641" s="2">
        <v>6</v>
      </c>
    </row>
    <row r="5642" spans="1:7" s="65" customFormat="1" x14ac:dyDescent="0.25">
      <c r="A5642" s="65">
        <v>563.89999999994495</v>
      </c>
      <c r="B5642" s="2">
        <v>6</v>
      </c>
      <c r="C5642" s="2">
        <v>6</v>
      </c>
      <c r="D5642" s="2">
        <v>0</v>
      </c>
      <c r="E5642" s="2">
        <v>0</v>
      </c>
      <c r="F5642" s="2">
        <v>6</v>
      </c>
      <c r="G5642" s="2">
        <v>6</v>
      </c>
    </row>
    <row r="5643" spans="1:7" s="65" customFormat="1" x14ac:dyDescent="0.25">
      <c r="A5643" s="65">
        <v>563.99999999994498</v>
      </c>
      <c r="B5643" s="2">
        <v>6</v>
      </c>
      <c r="C5643" s="2">
        <v>6</v>
      </c>
      <c r="D5643" s="2">
        <v>0</v>
      </c>
      <c r="E5643" s="2">
        <v>0</v>
      </c>
      <c r="F5643" s="2">
        <v>6</v>
      </c>
      <c r="G5643" s="2">
        <v>6</v>
      </c>
    </row>
    <row r="5644" spans="1:7" s="65" customFormat="1" x14ac:dyDescent="0.25">
      <c r="A5644" s="65">
        <v>564.099999999945</v>
      </c>
      <c r="B5644" s="2">
        <v>6</v>
      </c>
      <c r="C5644" s="2">
        <v>6</v>
      </c>
      <c r="D5644" s="2">
        <v>0</v>
      </c>
      <c r="E5644" s="2">
        <v>0</v>
      </c>
      <c r="F5644" s="2">
        <v>6</v>
      </c>
      <c r="G5644" s="2">
        <v>6</v>
      </c>
    </row>
    <row r="5645" spans="1:7" s="65" customFormat="1" x14ac:dyDescent="0.25">
      <c r="A5645" s="65">
        <v>564.19999999994502</v>
      </c>
      <c r="B5645" s="2">
        <v>6</v>
      </c>
      <c r="C5645" s="2">
        <v>6</v>
      </c>
      <c r="D5645" s="2">
        <v>0</v>
      </c>
      <c r="E5645" s="2">
        <v>0</v>
      </c>
      <c r="F5645" s="2">
        <v>6</v>
      </c>
      <c r="G5645" s="2">
        <v>6</v>
      </c>
    </row>
    <row r="5646" spans="1:7" s="65" customFormat="1" x14ac:dyDescent="0.25">
      <c r="A5646" s="65">
        <v>564.29999999994504</v>
      </c>
      <c r="B5646" s="2">
        <v>6</v>
      </c>
      <c r="C5646" s="2">
        <v>6</v>
      </c>
      <c r="D5646" s="2">
        <v>0</v>
      </c>
      <c r="E5646" s="2">
        <v>0</v>
      </c>
      <c r="F5646" s="2">
        <v>6</v>
      </c>
      <c r="G5646" s="2">
        <v>6</v>
      </c>
    </row>
    <row r="5647" spans="1:7" s="65" customFormat="1" x14ac:dyDescent="0.25">
      <c r="A5647" s="65">
        <v>564.39999999994495</v>
      </c>
      <c r="B5647" s="2">
        <v>6</v>
      </c>
      <c r="C5647" s="2">
        <v>6</v>
      </c>
      <c r="D5647" s="2">
        <v>0</v>
      </c>
      <c r="E5647" s="2">
        <v>0</v>
      </c>
      <c r="F5647" s="2">
        <v>6</v>
      </c>
      <c r="G5647" s="2">
        <v>6</v>
      </c>
    </row>
    <row r="5648" spans="1:7" s="65" customFormat="1" x14ac:dyDescent="0.25">
      <c r="A5648" s="65">
        <v>564.49999999994498</v>
      </c>
      <c r="B5648" s="2">
        <v>6</v>
      </c>
      <c r="C5648" s="2">
        <v>6</v>
      </c>
      <c r="D5648" s="2">
        <v>0</v>
      </c>
      <c r="E5648" s="2">
        <v>0</v>
      </c>
      <c r="F5648" s="2">
        <v>6</v>
      </c>
      <c r="G5648" s="2">
        <v>6</v>
      </c>
    </row>
    <row r="5649" spans="1:7" s="65" customFormat="1" x14ac:dyDescent="0.25">
      <c r="A5649" s="65">
        <v>564.599999999945</v>
      </c>
      <c r="B5649" s="2">
        <v>6</v>
      </c>
      <c r="C5649" s="2">
        <v>6</v>
      </c>
      <c r="D5649" s="2">
        <v>0</v>
      </c>
      <c r="E5649" s="2">
        <v>0</v>
      </c>
      <c r="F5649" s="2">
        <v>6</v>
      </c>
      <c r="G5649" s="2">
        <v>6</v>
      </c>
    </row>
    <row r="5650" spans="1:7" s="65" customFormat="1" x14ac:dyDescent="0.25">
      <c r="A5650" s="65">
        <v>564.69999999994502</v>
      </c>
      <c r="B5650" s="2">
        <v>6</v>
      </c>
      <c r="C5650" s="2">
        <v>6</v>
      </c>
      <c r="D5650" s="2">
        <v>0</v>
      </c>
      <c r="E5650" s="2">
        <v>0</v>
      </c>
      <c r="F5650" s="2">
        <v>6</v>
      </c>
      <c r="G5650" s="2">
        <v>6</v>
      </c>
    </row>
    <row r="5651" spans="1:7" s="65" customFormat="1" x14ac:dyDescent="0.25">
      <c r="A5651" s="65">
        <v>564.79999999994504</v>
      </c>
      <c r="B5651" s="2">
        <v>6</v>
      </c>
      <c r="C5651" s="2">
        <v>6</v>
      </c>
      <c r="D5651" s="2">
        <v>0</v>
      </c>
      <c r="E5651" s="2">
        <v>0</v>
      </c>
      <c r="F5651" s="2">
        <v>6</v>
      </c>
      <c r="G5651" s="2">
        <v>6</v>
      </c>
    </row>
    <row r="5652" spans="1:7" s="65" customFormat="1" x14ac:dyDescent="0.25">
      <c r="A5652" s="65">
        <v>564.89999999994495</v>
      </c>
      <c r="B5652" s="2">
        <v>6</v>
      </c>
      <c r="C5652" s="2">
        <v>6</v>
      </c>
      <c r="D5652" s="2">
        <v>0</v>
      </c>
      <c r="E5652" s="2">
        <v>0</v>
      </c>
      <c r="F5652" s="2">
        <v>6</v>
      </c>
      <c r="G5652" s="2">
        <v>6</v>
      </c>
    </row>
    <row r="5653" spans="1:7" s="65" customFormat="1" x14ac:dyDescent="0.25">
      <c r="A5653" s="65">
        <v>564.99999999994498</v>
      </c>
      <c r="B5653" s="2">
        <v>6</v>
      </c>
      <c r="C5653" s="2">
        <v>6</v>
      </c>
      <c r="D5653" s="2">
        <v>0</v>
      </c>
      <c r="E5653" s="2">
        <v>0</v>
      </c>
      <c r="F5653" s="2">
        <v>6</v>
      </c>
      <c r="G5653" s="2">
        <v>6</v>
      </c>
    </row>
    <row r="5654" spans="1:7" s="65" customFormat="1" x14ac:dyDescent="0.25">
      <c r="A5654" s="65">
        <v>565.099999999945</v>
      </c>
      <c r="B5654" s="2">
        <v>6</v>
      </c>
      <c r="C5654" s="2">
        <v>6</v>
      </c>
      <c r="D5654" s="2">
        <v>0</v>
      </c>
      <c r="E5654" s="2">
        <v>0</v>
      </c>
      <c r="F5654" s="2">
        <v>6</v>
      </c>
      <c r="G5654" s="2">
        <v>6</v>
      </c>
    </row>
    <row r="5655" spans="1:7" s="65" customFormat="1" x14ac:dyDescent="0.25">
      <c r="A5655" s="65">
        <v>565.19999999994502</v>
      </c>
      <c r="B5655" s="2">
        <v>6</v>
      </c>
      <c r="C5655" s="2">
        <v>6</v>
      </c>
      <c r="D5655" s="2">
        <v>0</v>
      </c>
      <c r="E5655" s="2">
        <v>0</v>
      </c>
      <c r="F5655" s="2">
        <v>6</v>
      </c>
      <c r="G5655" s="2">
        <v>6</v>
      </c>
    </row>
    <row r="5656" spans="1:7" s="65" customFormat="1" x14ac:dyDescent="0.25">
      <c r="A5656" s="65">
        <v>565.29999999994504</v>
      </c>
      <c r="B5656" s="2">
        <v>6</v>
      </c>
      <c r="C5656" s="2">
        <v>6</v>
      </c>
      <c r="D5656" s="2">
        <v>0</v>
      </c>
      <c r="E5656" s="2">
        <v>0</v>
      </c>
      <c r="F5656" s="2">
        <v>6</v>
      </c>
      <c r="G5656" s="2">
        <v>6</v>
      </c>
    </row>
    <row r="5657" spans="1:7" s="65" customFormat="1" x14ac:dyDescent="0.25">
      <c r="A5657" s="65">
        <v>565.39999999994495</v>
      </c>
      <c r="B5657" s="2">
        <v>6</v>
      </c>
      <c r="C5657" s="2">
        <v>6</v>
      </c>
      <c r="D5657" s="2">
        <v>0</v>
      </c>
      <c r="E5657" s="2">
        <v>0</v>
      </c>
      <c r="F5657" s="2">
        <v>6</v>
      </c>
      <c r="G5657" s="2">
        <v>6</v>
      </c>
    </row>
    <row r="5658" spans="1:7" s="65" customFormat="1" x14ac:dyDescent="0.25">
      <c r="A5658" s="65">
        <v>565.49999999994498</v>
      </c>
      <c r="B5658" s="2">
        <v>6</v>
      </c>
      <c r="C5658" s="2">
        <v>6</v>
      </c>
      <c r="D5658" s="2">
        <v>0</v>
      </c>
      <c r="E5658" s="2">
        <v>0</v>
      </c>
      <c r="F5658" s="2">
        <v>6</v>
      </c>
      <c r="G5658" s="2">
        <v>6</v>
      </c>
    </row>
    <row r="5659" spans="1:7" s="65" customFormat="1" x14ac:dyDescent="0.25">
      <c r="A5659" s="65">
        <v>565.599999999945</v>
      </c>
      <c r="B5659" s="2">
        <v>6</v>
      </c>
      <c r="C5659" s="2">
        <v>6</v>
      </c>
      <c r="D5659" s="2">
        <v>0</v>
      </c>
      <c r="E5659" s="2">
        <v>0</v>
      </c>
      <c r="F5659" s="2">
        <v>6</v>
      </c>
      <c r="G5659" s="2">
        <v>6</v>
      </c>
    </row>
    <row r="5660" spans="1:7" s="65" customFormat="1" x14ac:dyDescent="0.25">
      <c r="A5660" s="65">
        <v>565.699999999944</v>
      </c>
      <c r="B5660" s="2">
        <v>6</v>
      </c>
      <c r="C5660" s="2">
        <v>6</v>
      </c>
      <c r="D5660" s="2">
        <v>0</v>
      </c>
      <c r="E5660" s="2">
        <v>0</v>
      </c>
      <c r="F5660" s="2">
        <v>6</v>
      </c>
      <c r="G5660" s="2">
        <v>6</v>
      </c>
    </row>
    <row r="5661" spans="1:7" s="65" customFormat="1" x14ac:dyDescent="0.25">
      <c r="A5661" s="65">
        <v>565.79999999994402</v>
      </c>
      <c r="B5661" s="2">
        <v>6</v>
      </c>
      <c r="C5661" s="2">
        <v>6</v>
      </c>
      <c r="D5661" s="2">
        <v>0</v>
      </c>
      <c r="E5661" s="2">
        <v>0</v>
      </c>
      <c r="F5661" s="2">
        <v>6</v>
      </c>
      <c r="G5661" s="2">
        <v>6</v>
      </c>
    </row>
    <row r="5662" spans="1:7" s="65" customFormat="1" x14ac:dyDescent="0.25">
      <c r="A5662" s="65">
        <v>565.89999999994404</v>
      </c>
      <c r="B5662" s="2">
        <v>6</v>
      </c>
      <c r="C5662" s="2">
        <v>6</v>
      </c>
      <c r="D5662" s="2">
        <v>0</v>
      </c>
      <c r="E5662" s="2">
        <v>0</v>
      </c>
      <c r="F5662" s="2">
        <v>6</v>
      </c>
      <c r="G5662" s="2">
        <v>6</v>
      </c>
    </row>
    <row r="5663" spans="1:7" s="65" customFormat="1" x14ac:dyDescent="0.25">
      <c r="A5663" s="65">
        <v>565.99999999994395</v>
      </c>
      <c r="B5663" s="2">
        <v>6</v>
      </c>
      <c r="C5663" s="2">
        <v>6</v>
      </c>
      <c r="D5663" s="2">
        <v>0</v>
      </c>
      <c r="E5663" s="2">
        <v>0</v>
      </c>
      <c r="F5663" s="2">
        <v>6</v>
      </c>
      <c r="G5663" s="2">
        <v>6</v>
      </c>
    </row>
    <row r="5664" spans="1:7" s="65" customFormat="1" x14ac:dyDescent="0.25">
      <c r="A5664" s="65">
        <v>566.09999999994398</v>
      </c>
      <c r="B5664" s="2">
        <v>6</v>
      </c>
      <c r="C5664" s="2">
        <v>6</v>
      </c>
      <c r="D5664" s="2">
        <v>0</v>
      </c>
      <c r="E5664" s="2">
        <v>0</v>
      </c>
      <c r="F5664" s="2">
        <v>6</v>
      </c>
      <c r="G5664" s="2">
        <v>6</v>
      </c>
    </row>
    <row r="5665" spans="1:7" s="65" customFormat="1" x14ac:dyDescent="0.25">
      <c r="A5665" s="65">
        <v>566.199999999944</v>
      </c>
      <c r="B5665" s="2">
        <v>6</v>
      </c>
      <c r="C5665" s="2">
        <v>6</v>
      </c>
      <c r="D5665" s="2">
        <v>0</v>
      </c>
      <c r="E5665" s="2">
        <v>0</v>
      </c>
      <c r="F5665" s="2">
        <v>6</v>
      </c>
      <c r="G5665" s="2">
        <v>6</v>
      </c>
    </row>
    <row r="5666" spans="1:7" s="65" customFormat="1" x14ac:dyDescent="0.25">
      <c r="A5666" s="65">
        <v>566.29999999994402</v>
      </c>
      <c r="B5666" s="2">
        <v>6</v>
      </c>
      <c r="C5666" s="2">
        <v>6</v>
      </c>
      <c r="D5666" s="2">
        <v>0</v>
      </c>
      <c r="E5666" s="2">
        <v>0</v>
      </c>
      <c r="F5666" s="2">
        <v>6</v>
      </c>
      <c r="G5666" s="2">
        <v>6</v>
      </c>
    </row>
    <row r="5667" spans="1:7" s="65" customFormat="1" x14ac:dyDescent="0.25">
      <c r="A5667" s="65">
        <v>566.39999999994404</v>
      </c>
      <c r="B5667" s="2">
        <v>6</v>
      </c>
      <c r="C5667" s="2">
        <v>6</v>
      </c>
      <c r="D5667" s="2">
        <v>0</v>
      </c>
      <c r="E5667" s="2">
        <v>0</v>
      </c>
      <c r="F5667" s="2">
        <v>6</v>
      </c>
      <c r="G5667" s="2">
        <v>6</v>
      </c>
    </row>
    <row r="5668" spans="1:7" s="65" customFormat="1" x14ac:dyDescent="0.25">
      <c r="A5668" s="65">
        <v>566.49999999994395</v>
      </c>
      <c r="B5668" s="2">
        <v>6</v>
      </c>
      <c r="C5668" s="2">
        <v>6</v>
      </c>
      <c r="D5668" s="2">
        <v>0</v>
      </c>
      <c r="E5668" s="2">
        <v>0</v>
      </c>
      <c r="F5668" s="2">
        <v>6</v>
      </c>
      <c r="G5668" s="2">
        <v>6</v>
      </c>
    </row>
    <row r="5669" spans="1:7" s="65" customFormat="1" x14ac:dyDescent="0.25">
      <c r="A5669" s="65">
        <v>566.59999999994398</v>
      </c>
      <c r="B5669" s="2">
        <v>6</v>
      </c>
      <c r="C5669" s="2">
        <v>6</v>
      </c>
      <c r="D5669" s="2">
        <v>0</v>
      </c>
      <c r="E5669" s="2">
        <v>0</v>
      </c>
      <c r="F5669" s="2">
        <v>6</v>
      </c>
      <c r="G5669" s="2">
        <v>6</v>
      </c>
    </row>
    <row r="5670" spans="1:7" s="65" customFormat="1" x14ac:dyDescent="0.25">
      <c r="A5670" s="65">
        <v>566.699999999944</v>
      </c>
      <c r="B5670" s="2">
        <v>6</v>
      </c>
      <c r="C5670" s="2">
        <v>6</v>
      </c>
      <c r="D5670" s="2">
        <v>0</v>
      </c>
      <c r="E5670" s="2">
        <v>0</v>
      </c>
      <c r="F5670" s="2">
        <v>6</v>
      </c>
      <c r="G5670" s="2">
        <v>6</v>
      </c>
    </row>
    <row r="5671" spans="1:7" s="65" customFormat="1" x14ac:dyDescent="0.25">
      <c r="A5671" s="65">
        <v>566.79999999994402</v>
      </c>
      <c r="B5671" s="2">
        <v>6</v>
      </c>
      <c r="C5671" s="2">
        <v>6</v>
      </c>
      <c r="D5671" s="2">
        <v>0</v>
      </c>
      <c r="E5671" s="2">
        <v>0</v>
      </c>
      <c r="F5671" s="2">
        <v>6</v>
      </c>
      <c r="G5671" s="2">
        <v>6</v>
      </c>
    </row>
    <row r="5672" spans="1:7" s="65" customFormat="1" x14ac:dyDescent="0.25">
      <c r="A5672" s="65">
        <v>566.89999999994404</v>
      </c>
      <c r="B5672" s="2">
        <v>6</v>
      </c>
      <c r="C5672" s="2">
        <v>6</v>
      </c>
      <c r="D5672" s="2">
        <v>0</v>
      </c>
      <c r="E5672" s="2">
        <v>0</v>
      </c>
      <c r="F5672" s="2">
        <v>6</v>
      </c>
      <c r="G5672" s="2">
        <v>6</v>
      </c>
    </row>
    <row r="5673" spans="1:7" s="65" customFormat="1" x14ac:dyDescent="0.25">
      <c r="A5673" s="65">
        <v>566.99999999994395</v>
      </c>
      <c r="B5673" s="2">
        <v>6</v>
      </c>
      <c r="C5673" s="2">
        <v>6</v>
      </c>
      <c r="D5673" s="2">
        <v>0</v>
      </c>
      <c r="E5673" s="2">
        <v>0</v>
      </c>
      <c r="F5673" s="2">
        <v>6</v>
      </c>
      <c r="G5673" s="2">
        <v>6</v>
      </c>
    </row>
    <row r="5674" spans="1:7" s="65" customFormat="1" x14ac:dyDescent="0.25">
      <c r="A5674" s="65">
        <v>567.09999999994398</v>
      </c>
      <c r="B5674" s="2">
        <v>6</v>
      </c>
      <c r="C5674" s="2">
        <v>6</v>
      </c>
      <c r="D5674" s="2">
        <v>0</v>
      </c>
      <c r="E5674" s="2">
        <v>0</v>
      </c>
      <c r="F5674" s="2">
        <v>6</v>
      </c>
      <c r="G5674" s="2">
        <v>6</v>
      </c>
    </row>
    <row r="5675" spans="1:7" s="65" customFormat="1" x14ac:dyDescent="0.25">
      <c r="A5675" s="65">
        <v>567.199999999944</v>
      </c>
      <c r="B5675" s="2">
        <v>6</v>
      </c>
      <c r="C5675" s="2">
        <v>6</v>
      </c>
      <c r="D5675" s="2">
        <v>0</v>
      </c>
      <c r="E5675" s="2">
        <v>0</v>
      </c>
      <c r="F5675" s="2">
        <v>6</v>
      </c>
      <c r="G5675" s="2">
        <v>6</v>
      </c>
    </row>
    <row r="5676" spans="1:7" s="65" customFormat="1" x14ac:dyDescent="0.25">
      <c r="A5676" s="65">
        <v>567.29999999994402</v>
      </c>
      <c r="B5676" s="2">
        <v>6</v>
      </c>
      <c r="C5676" s="2">
        <v>6</v>
      </c>
      <c r="D5676" s="2">
        <v>0</v>
      </c>
      <c r="E5676" s="2">
        <v>0</v>
      </c>
      <c r="F5676" s="2">
        <v>6</v>
      </c>
      <c r="G5676" s="2">
        <v>6</v>
      </c>
    </row>
    <row r="5677" spans="1:7" s="65" customFormat="1" x14ac:dyDescent="0.25">
      <c r="A5677" s="65">
        <v>567.39999999994404</v>
      </c>
      <c r="B5677" s="2">
        <v>6</v>
      </c>
      <c r="C5677" s="2">
        <v>6</v>
      </c>
      <c r="D5677" s="2">
        <v>0</v>
      </c>
      <c r="E5677" s="2">
        <v>0</v>
      </c>
      <c r="F5677" s="2">
        <v>6</v>
      </c>
      <c r="G5677" s="2">
        <v>6</v>
      </c>
    </row>
    <row r="5678" spans="1:7" s="65" customFormat="1" x14ac:dyDescent="0.25">
      <c r="A5678" s="65">
        <v>567.49999999994395</v>
      </c>
      <c r="B5678" s="2">
        <v>6</v>
      </c>
      <c r="C5678" s="2">
        <v>6</v>
      </c>
      <c r="D5678" s="2">
        <v>0</v>
      </c>
      <c r="E5678" s="2">
        <v>0</v>
      </c>
      <c r="F5678" s="2">
        <v>6</v>
      </c>
      <c r="G5678" s="2">
        <v>6</v>
      </c>
    </row>
    <row r="5679" spans="1:7" s="65" customFormat="1" x14ac:dyDescent="0.25">
      <c r="A5679" s="65">
        <v>567.59999999994398</v>
      </c>
      <c r="B5679" s="2">
        <v>6</v>
      </c>
      <c r="C5679" s="2">
        <v>6</v>
      </c>
      <c r="D5679" s="2">
        <v>0</v>
      </c>
      <c r="E5679" s="2">
        <v>0</v>
      </c>
      <c r="F5679" s="2">
        <v>6</v>
      </c>
      <c r="G5679" s="2">
        <v>6</v>
      </c>
    </row>
    <row r="5680" spans="1:7" s="65" customFormat="1" x14ac:dyDescent="0.25">
      <c r="A5680" s="65">
        <v>567.699999999944</v>
      </c>
      <c r="B5680" s="2">
        <v>6</v>
      </c>
      <c r="C5680" s="2">
        <v>6</v>
      </c>
      <c r="D5680" s="2">
        <v>0</v>
      </c>
      <c r="E5680" s="2">
        <v>0</v>
      </c>
      <c r="F5680" s="2">
        <v>6</v>
      </c>
      <c r="G5680" s="2">
        <v>6</v>
      </c>
    </row>
    <row r="5681" spans="1:7" s="65" customFormat="1" x14ac:dyDescent="0.25">
      <c r="A5681" s="65">
        <v>567.79999999994402</v>
      </c>
      <c r="B5681" s="2">
        <v>6</v>
      </c>
      <c r="C5681" s="2">
        <v>6</v>
      </c>
      <c r="D5681" s="2">
        <v>0</v>
      </c>
      <c r="E5681" s="2">
        <v>0</v>
      </c>
      <c r="F5681" s="2">
        <v>6</v>
      </c>
      <c r="G5681" s="2">
        <v>6</v>
      </c>
    </row>
    <row r="5682" spans="1:7" s="65" customFormat="1" x14ac:dyDescent="0.25">
      <c r="A5682" s="65">
        <v>567.89999999994404</v>
      </c>
      <c r="B5682" s="2">
        <v>6</v>
      </c>
      <c r="C5682" s="2">
        <v>6</v>
      </c>
      <c r="D5682" s="2">
        <v>0</v>
      </c>
      <c r="E5682" s="2">
        <v>0</v>
      </c>
      <c r="F5682" s="2">
        <v>6</v>
      </c>
      <c r="G5682" s="2">
        <v>6</v>
      </c>
    </row>
    <row r="5683" spans="1:7" s="65" customFormat="1" x14ac:dyDescent="0.25">
      <c r="A5683" s="65">
        <v>567.99999999994395</v>
      </c>
      <c r="B5683" s="2">
        <v>6</v>
      </c>
      <c r="C5683" s="2">
        <v>6</v>
      </c>
      <c r="D5683" s="2">
        <v>0</v>
      </c>
      <c r="E5683" s="2">
        <v>0</v>
      </c>
      <c r="F5683" s="2">
        <v>6</v>
      </c>
      <c r="G5683" s="2">
        <v>6</v>
      </c>
    </row>
    <row r="5684" spans="1:7" s="65" customFormat="1" x14ac:dyDescent="0.25">
      <c r="A5684" s="65">
        <v>568.09999999994398</v>
      </c>
      <c r="B5684" s="2">
        <v>6</v>
      </c>
      <c r="C5684" s="2">
        <v>6</v>
      </c>
      <c r="D5684" s="2">
        <v>0</v>
      </c>
      <c r="E5684" s="2">
        <v>0</v>
      </c>
      <c r="F5684" s="2">
        <v>6</v>
      </c>
      <c r="G5684" s="2">
        <v>6</v>
      </c>
    </row>
    <row r="5685" spans="1:7" s="65" customFormat="1" x14ac:dyDescent="0.25">
      <c r="A5685" s="65">
        <v>568.199999999944</v>
      </c>
      <c r="B5685" s="2">
        <v>6</v>
      </c>
      <c r="C5685" s="2">
        <v>6</v>
      </c>
      <c r="D5685" s="2">
        <v>0</v>
      </c>
      <c r="E5685" s="2">
        <v>0</v>
      </c>
      <c r="F5685" s="2">
        <v>6</v>
      </c>
      <c r="G5685" s="2">
        <v>6</v>
      </c>
    </row>
    <row r="5686" spans="1:7" s="65" customFormat="1" x14ac:dyDescent="0.25">
      <c r="A5686" s="65">
        <v>568.29999999994402</v>
      </c>
      <c r="B5686" s="2">
        <v>6</v>
      </c>
      <c r="C5686" s="2">
        <v>6</v>
      </c>
      <c r="D5686" s="2">
        <v>0</v>
      </c>
      <c r="E5686" s="2">
        <v>0</v>
      </c>
      <c r="F5686" s="2">
        <v>6</v>
      </c>
      <c r="G5686" s="2">
        <v>6</v>
      </c>
    </row>
    <row r="5687" spans="1:7" s="65" customFormat="1" x14ac:dyDescent="0.25">
      <c r="A5687" s="65">
        <v>568.39999999994404</v>
      </c>
      <c r="B5687" s="2">
        <v>6</v>
      </c>
      <c r="C5687" s="2">
        <v>6</v>
      </c>
      <c r="D5687" s="2">
        <v>0</v>
      </c>
      <c r="E5687" s="2">
        <v>0</v>
      </c>
      <c r="F5687" s="2">
        <v>6</v>
      </c>
      <c r="G5687" s="2">
        <v>6</v>
      </c>
    </row>
    <row r="5688" spans="1:7" s="65" customFormat="1" x14ac:dyDescent="0.25">
      <c r="A5688" s="65">
        <v>568.49999999994395</v>
      </c>
      <c r="B5688" s="2">
        <v>6</v>
      </c>
      <c r="C5688" s="2">
        <v>6</v>
      </c>
      <c r="D5688" s="2">
        <v>0</v>
      </c>
      <c r="E5688" s="2">
        <v>0</v>
      </c>
      <c r="F5688" s="2">
        <v>6</v>
      </c>
      <c r="G5688" s="2">
        <v>6</v>
      </c>
    </row>
    <row r="5689" spans="1:7" s="65" customFormat="1" x14ac:dyDescent="0.25">
      <c r="A5689" s="65">
        <v>568.59999999994398</v>
      </c>
      <c r="B5689" s="2">
        <v>6</v>
      </c>
      <c r="C5689" s="2">
        <v>6</v>
      </c>
      <c r="D5689" s="2">
        <v>0</v>
      </c>
      <c r="E5689" s="2">
        <v>0</v>
      </c>
      <c r="F5689" s="2">
        <v>6</v>
      </c>
      <c r="G5689" s="2">
        <v>6</v>
      </c>
    </row>
    <row r="5690" spans="1:7" s="65" customFormat="1" x14ac:dyDescent="0.25">
      <c r="A5690" s="65">
        <v>568.69999999994297</v>
      </c>
      <c r="B5690" s="2">
        <v>6</v>
      </c>
      <c r="C5690" s="2">
        <v>6</v>
      </c>
      <c r="D5690" s="2">
        <v>0</v>
      </c>
      <c r="E5690" s="2">
        <v>0</v>
      </c>
      <c r="F5690" s="2">
        <v>6</v>
      </c>
      <c r="G5690" s="2">
        <v>6</v>
      </c>
    </row>
    <row r="5691" spans="1:7" s="65" customFormat="1" x14ac:dyDescent="0.25">
      <c r="A5691" s="65">
        <v>568.799999999943</v>
      </c>
      <c r="B5691" s="2">
        <v>6</v>
      </c>
      <c r="C5691" s="2">
        <v>6</v>
      </c>
      <c r="D5691" s="2">
        <v>0</v>
      </c>
      <c r="E5691" s="2">
        <v>0</v>
      </c>
      <c r="F5691" s="2">
        <v>6</v>
      </c>
      <c r="G5691" s="2">
        <v>6</v>
      </c>
    </row>
    <row r="5692" spans="1:7" s="65" customFormat="1" x14ac:dyDescent="0.25">
      <c r="A5692" s="65">
        <v>568.89999999994302</v>
      </c>
      <c r="B5692" s="2">
        <v>6</v>
      </c>
      <c r="C5692" s="2">
        <v>6</v>
      </c>
      <c r="D5692" s="2">
        <v>0</v>
      </c>
      <c r="E5692" s="2">
        <v>0</v>
      </c>
      <c r="F5692" s="2">
        <v>6</v>
      </c>
      <c r="G5692" s="2">
        <v>6</v>
      </c>
    </row>
    <row r="5693" spans="1:7" s="65" customFormat="1" x14ac:dyDescent="0.25">
      <c r="A5693" s="65">
        <v>568.99999999994304</v>
      </c>
      <c r="B5693" s="2">
        <v>6</v>
      </c>
      <c r="C5693" s="2">
        <v>6</v>
      </c>
      <c r="D5693" s="2">
        <v>0</v>
      </c>
      <c r="E5693" s="2">
        <v>0</v>
      </c>
      <c r="F5693" s="2">
        <v>6</v>
      </c>
      <c r="G5693" s="2">
        <v>6</v>
      </c>
    </row>
    <row r="5694" spans="1:7" s="65" customFormat="1" x14ac:dyDescent="0.25">
      <c r="A5694" s="65">
        <v>569.09999999994295</v>
      </c>
      <c r="B5694" s="2">
        <v>6</v>
      </c>
      <c r="C5694" s="2">
        <v>6</v>
      </c>
      <c r="D5694" s="2">
        <v>0</v>
      </c>
      <c r="E5694" s="2">
        <v>0</v>
      </c>
      <c r="F5694" s="2">
        <v>6</v>
      </c>
      <c r="G5694" s="2">
        <v>6</v>
      </c>
    </row>
    <row r="5695" spans="1:7" s="65" customFormat="1" x14ac:dyDescent="0.25">
      <c r="A5695" s="65">
        <v>569.19999999994297</v>
      </c>
      <c r="B5695" s="2">
        <v>6</v>
      </c>
      <c r="C5695" s="2">
        <v>6</v>
      </c>
      <c r="D5695" s="2">
        <v>0</v>
      </c>
      <c r="E5695" s="2">
        <v>0</v>
      </c>
      <c r="F5695" s="2">
        <v>6</v>
      </c>
      <c r="G5695" s="2">
        <v>6</v>
      </c>
    </row>
    <row r="5696" spans="1:7" s="65" customFormat="1" x14ac:dyDescent="0.25">
      <c r="A5696" s="65">
        <v>569.299999999943</v>
      </c>
      <c r="B5696" s="2">
        <v>6</v>
      </c>
      <c r="C5696" s="2">
        <v>6</v>
      </c>
      <c r="D5696" s="2">
        <v>0</v>
      </c>
      <c r="E5696" s="2">
        <v>0</v>
      </c>
      <c r="F5696" s="2">
        <v>6</v>
      </c>
      <c r="G5696" s="2">
        <v>6</v>
      </c>
    </row>
    <row r="5697" spans="1:7" s="65" customFormat="1" x14ac:dyDescent="0.25">
      <c r="A5697" s="65">
        <v>569.39999999994302</v>
      </c>
      <c r="B5697" s="2">
        <v>6</v>
      </c>
      <c r="C5697" s="2">
        <v>6</v>
      </c>
      <c r="D5697" s="2">
        <v>0</v>
      </c>
      <c r="E5697" s="2">
        <v>0</v>
      </c>
      <c r="F5697" s="2">
        <v>6</v>
      </c>
      <c r="G5697" s="2">
        <v>6</v>
      </c>
    </row>
    <row r="5698" spans="1:7" s="65" customFormat="1" x14ac:dyDescent="0.25">
      <c r="A5698" s="65">
        <v>569.49999999994304</v>
      </c>
      <c r="B5698" s="2">
        <v>6</v>
      </c>
      <c r="C5698" s="2">
        <v>6</v>
      </c>
      <c r="D5698" s="2">
        <v>0</v>
      </c>
      <c r="E5698" s="2">
        <v>0</v>
      </c>
      <c r="F5698" s="2">
        <v>6</v>
      </c>
      <c r="G5698" s="2">
        <v>6</v>
      </c>
    </row>
    <row r="5699" spans="1:7" s="65" customFormat="1" x14ac:dyDescent="0.25">
      <c r="A5699" s="65">
        <v>569.59999999994295</v>
      </c>
      <c r="B5699" s="2">
        <v>6</v>
      </c>
      <c r="C5699" s="2">
        <v>6</v>
      </c>
      <c r="D5699" s="2">
        <v>0</v>
      </c>
      <c r="E5699" s="2">
        <v>0</v>
      </c>
      <c r="F5699" s="2">
        <v>6</v>
      </c>
      <c r="G5699" s="2">
        <v>6</v>
      </c>
    </row>
    <row r="5700" spans="1:7" s="65" customFormat="1" x14ac:dyDescent="0.25">
      <c r="A5700" s="65">
        <v>569.69999999994297</v>
      </c>
      <c r="B5700" s="2">
        <v>6</v>
      </c>
      <c r="C5700" s="2">
        <v>6</v>
      </c>
      <c r="D5700" s="2">
        <v>0</v>
      </c>
      <c r="E5700" s="2">
        <v>0</v>
      </c>
      <c r="F5700" s="2">
        <v>6</v>
      </c>
      <c r="G5700" s="2">
        <v>6</v>
      </c>
    </row>
    <row r="5701" spans="1:7" s="65" customFormat="1" x14ac:dyDescent="0.25">
      <c r="A5701" s="65">
        <v>569.799999999943</v>
      </c>
      <c r="B5701" s="2">
        <v>6</v>
      </c>
      <c r="C5701" s="2">
        <v>6</v>
      </c>
      <c r="D5701" s="2">
        <v>0</v>
      </c>
      <c r="E5701" s="2">
        <v>0</v>
      </c>
      <c r="F5701" s="2">
        <v>6</v>
      </c>
      <c r="G5701" s="2">
        <v>6</v>
      </c>
    </row>
    <row r="5702" spans="1:7" s="65" customFormat="1" x14ac:dyDescent="0.25">
      <c r="A5702" s="65">
        <v>569.89999999994302</v>
      </c>
      <c r="B5702" s="2">
        <v>6</v>
      </c>
      <c r="C5702" s="2">
        <v>6</v>
      </c>
      <c r="D5702" s="2">
        <v>0</v>
      </c>
      <c r="E5702" s="2">
        <v>0</v>
      </c>
      <c r="F5702" s="2">
        <v>6</v>
      </c>
      <c r="G5702" s="2">
        <v>6</v>
      </c>
    </row>
    <row r="5703" spans="1:7" s="65" customFormat="1" x14ac:dyDescent="0.25">
      <c r="A5703" s="65">
        <v>569.99999999994304</v>
      </c>
      <c r="B5703" s="2">
        <v>6</v>
      </c>
      <c r="C5703" s="2">
        <v>6</v>
      </c>
      <c r="D5703" s="2">
        <v>0</v>
      </c>
      <c r="E5703" s="2">
        <v>0</v>
      </c>
      <c r="F5703" s="2">
        <v>6</v>
      </c>
      <c r="G5703" s="2">
        <v>6</v>
      </c>
    </row>
    <row r="5704" spans="1:7" s="65" customFormat="1" x14ac:dyDescent="0.25">
      <c r="A5704" s="65">
        <v>570.09999999994295</v>
      </c>
      <c r="B5704" s="2">
        <v>6</v>
      </c>
      <c r="C5704" s="2">
        <v>6</v>
      </c>
      <c r="D5704" s="2">
        <v>0</v>
      </c>
      <c r="E5704" s="2">
        <v>0</v>
      </c>
      <c r="F5704" s="2">
        <v>6</v>
      </c>
      <c r="G5704" s="2">
        <v>6</v>
      </c>
    </row>
    <row r="5705" spans="1:7" s="65" customFormat="1" x14ac:dyDescent="0.25">
      <c r="A5705" s="65">
        <v>570.19999999994297</v>
      </c>
      <c r="B5705" s="2">
        <v>6</v>
      </c>
      <c r="C5705" s="2">
        <v>6</v>
      </c>
      <c r="D5705" s="2">
        <v>0</v>
      </c>
      <c r="E5705" s="2">
        <v>0</v>
      </c>
      <c r="F5705" s="2">
        <v>6</v>
      </c>
      <c r="G5705" s="2">
        <v>6</v>
      </c>
    </row>
    <row r="5706" spans="1:7" s="65" customFormat="1" x14ac:dyDescent="0.25">
      <c r="A5706" s="65">
        <v>570.299999999943</v>
      </c>
      <c r="B5706" s="2">
        <v>6</v>
      </c>
      <c r="C5706" s="2">
        <v>6</v>
      </c>
      <c r="D5706" s="2">
        <v>0</v>
      </c>
      <c r="E5706" s="2">
        <v>0</v>
      </c>
      <c r="F5706" s="2">
        <v>6</v>
      </c>
      <c r="G5706" s="2">
        <v>6</v>
      </c>
    </row>
    <row r="5707" spans="1:7" s="65" customFormat="1" x14ac:dyDescent="0.25">
      <c r="A5707" s="65">
        <v>570.39999999994302</v>
      </c>
      <c r="B5707" s="2">
        <v>6</v>
      </c>
      <c r="C5707" s="2">
        <v>6</v>
      </c>
      <c r="D5707" s="2">
        <v>0</v>
      </c>
      <c r="E5707" s="2">
        <v>0</v>
      </c>
      <c r="F5707" s="2">
        <v>6</v>
      </c>
      <c r="G5707" s="2">
        <v>6</v>
      </c>
    </row>
    <row r="5708" spans="1:7" s="65" customFormat="1" x14ac:dyDescent="0.25">
      <c r="A5708" s="65">
        <v>570.49999999994304</v>
      </c>
      <c r="B5708" s="2">
        <v>6</v>
      </c>
      <c r="C5708" s="2">
        <v>6</v>
      </c>
      <c r="D5708" s="2">
        <v>0</v>
      </c>
      <c r="E5708" s="2">
        <v>0</v>
      </c>
      <c r="F5708" s="2">
        <v>6</v>
      </c>
      <c r="G5708" s="2">
        <v>6</v>
      </c>
    </row>
    <row r="5709" spans="1:7" s="65" customFormat="1" x14ac:dyDescent="0.25">
      <c r="A5709" s="65">
        <v>570.59999999994295</v>
      </c>
      <c r="B5709" s="2">
        <v>6</v>
      </c>
      <c r="C5709" s="2">
        <v>6</v>
      </c>
      <c r="D5709" s="2">
        <v>0</v>
      </c>
      <c r="E5709" s="2">
        <v>0</v>
      </c>
      <c r="F5709" s="2">
        <v>6</v>
      </c>
      <c r="G5709" s="2">
        <v>6</v>
      </c>
    </row>
    <row r="5710" spans="1:7" s="65" customFormat="1" x14ac:dyDescent="0.25">
      <c r="A5710" s="65">
        <v>570.69999999994297</v>
      </c>
      <c r="B5710" s="2">
        <v>6</v>
      </c>
      <c r="C5710" s="2">
        <v>6</v>
      </c>
      <c r="D5710" s="2">
        <v>0</v>
      </c>
      <c r="E5710" s="2">
        <v>0</v>
      </c>
      <c r="F5710" s="2">
        <v>6</v>
      </c>
      <c r="G5710" s="2">
        <v>6</v>
      </c>
    </row>
    <row r="5711" spans="1:7" s="65" customFormat="1" x14ac:dyDescent="0.25">
      <c r="A5711" s="65">
        <v>570.799999999943</v>
      </c>
      <c r="B5711" s="2">
        <v>6</v>
      </c>
      <c r="C5711" s="2">
        <v>6</v>
      </c>
      <c r="D5711" s="2">
        <v>0</v>
      </c>
      <c r="E5711" s="2">
        <v>0</v>
      </c>
      <c r="F5711" s="2">
        <v>6</v>
      </c>
      <c r="G5711" s="2">
        <v>6</v>
      </c>
    </row>
    <row r="5712" spans="1:7" s="65" customFormat="1" x14ac:dyDescent="0.25">
      <c r="A5712" s="65">
        <v>570.89999999994302</v>
      </c>
      <c r="B5712" s="2">
        <v>6</v>
      </c>
      <c r="C5712" s="2">
        <v>6</v>
      </c>
      <c r="D5712" s="2">
        <v>0</v>
      </c>
      <c r="E5712" s="2">
        <v>0</v>
      </c>
      <c r="F5712" s="2">
        <v>6</v>
      </c>
      <c r="G5712" s="2">
        <v>6</v>
      </c>
    </row>
    <row r="5713" spans="1:7" s="65" customFormat="1" x14ac:dyDescent="0.25">
      <c r="A5713" s="65">
        <v>570.99999999994304</v>
      </c>
      <c r="B5713" s="2">
        <v>6</v>
      </c>
      <c r="C5713" s="2">
        <v>6</v>
      </c>
      <c r="D5713" s="2">
        <v>0</v>
      </c>
      <c r="E5713" s="2">
        <v>0</v>
      </c>
      <c r="F5713" s="2">
        <v>6</v>
      </c>
      <c r="G5713" s="2">
        <v>6</v>
      </c>
    </row>
    <row r="5714" spans="1:7" s="65" customFormat="1" x14ac:dyDescent="0.25">
      <c r="A5714" s="65">
        <v>571.09999999994295</v>
      </c>
      <c r="B5714" s="2">
        <v>6</v>
      </c>
      <c r="C5714" s="2">
        <v>6</v>
      </c>
      <c r="D5714" s="2">
        <v>0</v>
      </c>
      <c r="E5714" s="2">
        <v>0</v>
      </c>
      <c r="F5714" s="2">
        <v>6</v>
      </c>
      <c r="G5714" s="2">
        <v>6</v>
      </c>
    </row>
    <row r="5715" spans="1:7" s="65" customFormat="1" x14ac:dyDescent="0.25">
      <c r="A5715" s="65">
        <v>571.19999999994297</v>
      </c>
      <c r="B5715" s="2">
        <v>6</v>
      </c>
      <c r="C5715" s="2">
        <v>6</v>
      </c>
      <c r="D5715" s="2">
        <v>0</v>
      </c>
      <c r="E5715" s="2">
        <v>0</v>
      </c>
      <c r="F5715" s="2">
        <v>6</v>
      </c>
      <c r="G5715" s="2">
        <v>6</v>
      </c>
    </row>
    <row r="5716" spans="1:7" s="65" customFormat="1" x14ac:dyDescent="0.25">
      <c r="A5716" s="65">
        <v>571.299999999943</v>
      </c>
      <c r="B5716" s="2">
        <v>6</v>
      </c>
      <c r="C5716" s="2">
        <v>6</v>
      </c>
      <c r="D5716" s="2">
        <v>0</v>
      </c>
      <c r="E5716" s="2">
        <v>0</v>
      </c>
      <c r="F5716" s="2">
        <v>6</v>
      </c>
      <c r="G5716" s="2">
        <v>6</v>
      </c>
    </row>
    <row r="5717" spans="1:7" s="65" customFormat="1" x14ac:dyDescent="0.25">
      <c r="A5717" s="65">
        <v>571.39999999994302</v>
      </c>
      <c r="B5717" s="2">
        <v>6</v>
      </c>
      <c r="C5717" s="2">
        <v>6</v>
      </c>
      <c r="D5717" s="2">
        <v>0</v>
      </c>
      <c r="E5717" s="2">
        <v>0</v>
      </c>
      <c r="F5717" s="2">
        <v>6</v>
      </c>
      <c r="G5717" s="2">
        <v>6</v>
      </c>
    </row>
    <row r="5718" spans="1:7" s="65" customFormat="1" x14ac:dyDescent="0.25">
      <c r="A5718" s="65">
        <v>571.49999999994304</v>
      </c>
      <c r="B5718" s="2">
        <v>6</v>
      </c>
      <c r="C5718" s="2">
        <v>6</v>
      </c>
      <c r="D5718" s="2">
        <v>0</v>
      </c>
      <c r="E5718" s="2">
        <v>0</v>
      </c>
      <c r="F5718" s="2">
        <v>6</v>
      </c>
      <c r="G5718" s="2">
        <v>6</v>
      </c>
    </row>
    <row r="5719" spans="1:7" s="65" customFormat="1" x14ac:dyDescent="0.25">
      <c r="A5719" s="65">
        <v>571.59999999994204</v>
      </c>
      <c r="B5719" s="2">
        <v>6</v>
      </c>
      <c r="C5719" s="2">
        <v>6</v>
      </c>
      <c r="D5719" s="2">
        <v>0</v>
      </c>
      <c r="E5719" s="2">
        <v>0</v>
      </c>
      <c r="F5719" s="2">
        <v>6</v>
      </c>
      <c r="G5719" s="2">
        <v>6</v>
      </c>
    </row>
    <row r="5720" spans="1:7" s="65" customFormat="1" x14ac:dyDescent="0.25">
      <c r="A5720" s="65">
        <v>571.69999999994195</v>
      </c>
      <c r="B5720" s="2">
        <v>6</v>
      </c>
      <c r="C5720" s="2">
        <v>6</v>
      </c>
      <c r="D5720" s="2">
        <v>0</v>
      </c>
      <c r="E5720" s="2">
        <v>0</v>
      </c>
      <c r="F5720" s="2">
        <v>6</v>
      </c>
      <c r="G5720" s="2">
        <v>6</v>
      </c>
    </row>
    <row r="5721" spans="1:7" s="65" customFormat="1" x14ac:dyDescent="0.25">
      <c r="A5721" s="65">
        <v>571.79999999994197</v>
      </c>
      <c r="B5721" s="2">
        <v>6</v>
      </c>
      <c r="C5721" s="2">
        <v>6</v>
      </c>
      <c r="D5721" s="2">
        <v>0</v>
      </c>
      <c r="E5721" s="2">
        <v>0</v>
      </c>
      <c r="F5721" s="2">
        <v>6</v>
      </c>
      <c r="G5721" s="2">
        <v>6</v>
      </c>
    </row>
    <row r="5722" spans="1:7" s="65" customFormat="1" x14ac:dyDescent="0.25">
      <c r="A5722" s="65">
        <v>571.899999999942</v>
      </c>
      <c r="B5722" s="2">
        <v>6</v>
      </c>
      <c r="C5722" s="2">
        <v>6</v>
      </c>
      <c r="D5722" s="2">
        <v>0</v>
      </c>
      <c r="E5722" s="2">
        <v>0</v>
      </c>
      <c r="F5722" s="2">
        <v>6</v>
      </c>
      <c r="G5722" s="2">
        <v>6</v>
      </c>
    </row>
    <row r="5723" spans="1:7" s="65" customFormat="1" x14ac:dyDescent="0.25">
      <c r="A5723" s="65">
        <v>571.99999999994202</v>
      </c>
      <c r="B5723" s="2">
        <v>6</v>
      </c>
      <c r="C5723" s="2">
        <v>6</v>
      </c>
      <c r="D5723" s="2">
        <v>0</v>
      </c>
      <c r="E5723" s="2">
        <v>0</v>
      </c>
      <c r="F5723" s="2">
        <v>6</v>
      </c>
      <c r="G5723" s="2">
        <v>6</v>
      </c>
    </row>
    <row r="5724" spans="1:7" s="65" customFormat="1" x14ac:dyDescent="0.25">
      <c r="A5724" s="65">
        <v>572.09999999994204</v>
      </c>
      <c r="B5724" s="2">
        <v>8</v>
      </c>
      <c r="C5724" s="2">
        <v>8</v>
      </c>
      <c r="D5724" s="2">
        <v>6</v>
      </c>
      <c r="E5724" s="2">
        <v>6</v>
      </c>
      <c r="F5724" s="2">
        <v>8</v>
      </c>
      <c r="G5724" s="2">
        <v>8</v>
      </c>
    </row>
    <row r="5725" spans="1:7" s="65" customFormat="1" x14ac:dyDescent="0.25">
      <c r="A5725" s="65">
        <v>572.19999999994195</v>
      </c>
      <c r="B5725" s="2">
        <v>8</v>
      </c>
      <c r="C5725" s="2">
        <v>8</v>
      </c>
      <c r="D5725" s="2">
        <v>6</v>
      </c>
      <c r="E5725" s="2">
        <v>6</v>
      </c>
      <c r="F5725" s="2">
        <v>8</v>
      </c>
      <c r="G5725" s="2">
        <v>8</v>
      </c>
    </row>
    <row r="5726" spans="1:7" s="65" customFormat="1" x14ac:dyDescent="0.25">
      <c r="A5726" s="65">
        <v>572.29999999994197</v>
      </c>
      <c r="B5726" s="2">
        <v>8</v>
      </c>
      <c r="C5726" s="2">
        <v>8</v>
      </c>
      <c r="D5726" s="2">
        <v>6</v>
      </c>
      <c r="E5726" s="2">
        <v>6</v>
      </c>
      <c r="F5726" s="2">
        <v>8</v>
      </c>
      <c r="G5726" s="2">
        <v>8</v>
      </c>
    </row>
    <row r="5727" spans="1:7" s="65" customFormat="1" x14ac:dyDescent="0.25">
      <c r="A5727" s="65">
        <v>572.399999999942</v>
      </c>
      <c r="B5727" s="2">
        <v>8</v>
      </c>
      <c r="C5727" s="2">
        <v>8</v>
      </c>
      <c r="D5727" s="2">
        <v>6</v>
      </c>
      <c r="E5727" s="2">
        <v>6</v>
      </c>
      <c r="F5727" s="2">
        <v>8</v>
      </c>
      <c r="G5727" s="2">
        <v>8</v>
      </c>
    </row>
    <row r="5728" spans="1:7" s="65" customFormat="1" x14ac:dyDescent="0.25">
      <c r="A5728" s="65">
        <v>572.49999999994202</v>
      </c>
      <c r="B5728" s="2">
        <v>8</v>
      </c>
      <c r="C5728" s="2">
        <v>8</v>
      </c>
      <c r="D5728" s="2">
        <v>6</v>
      </c>
      <c r="E5728" s="2">
        <v>6</v>
      </c>
      <c r="F5728" s="2">
        <v>8</v>
      </c>
      <c r="G5728" s="2">
        <v>8</v>
      </c>
    </row>
    <row r="5729" spans="1:7" s="65" customFormat="1" x14ac:dyDescent="0.25">
      <c r="A5729" s="65">
        <v>572.59999999994204</v>
      </c>
      <c r="B5729" s="2">
        <v>8</v>
      </c>
      <c r="C5729" s="2">
        <v>8</v>
      </c>
      <c r="D5729" s="2">
        <v>6</v>
      </c>
      <c r="E5729" s="2">
        <v>6</v>
      </c>
      <c r="F5729" s="2">
        <v>8</v>
      </c>
      <c r="G5729" s="2">
        <v>8</v>
      </c>
    </row>
    <row r="5730" spans="1:7" s="65" customFormat="1" x14ac:dyDescent="0.25">
      <c r="A5730" s="65">
        <v>572.69999999994195</v>
      </c>
      <c r="B5730" s="2">
        <v>8</v>
      </c>
      <c r="C5730" s="2">
        <v>8</v>
      </c>
      <c r="D5730" s="2">
        <v>6</v>
      </c>
      <c r="E5730" s="2">
        <v>6</v>
      </c>
      <c r="F5730" s="2">
        <v>8</v>
      </c>
      <c r="G5730" s="2">
        <v>8</v>
      </c>
    </row>
    <row r="5731" spans="1:7" s="65" customFormat="1" x14ac:dyDescent="0.25">
      <c r="A5731" s="65">
        <v>572.79999999994197</v>
      </c>
      <c r="B5731" s="2">
        <v>8</v>
      </c>
      <c r="C5731" s="2">
        <v>8</v>
      </c>
      <c r="D5731" s="2">
        <v>6</v>
      </c>
      <c r="E5731" s="2">
        <v>6</v>
      </c>
      <c r="F5731" s="2">
        <v>8</v>
      </c>
      <c r="G5731" s="2">
        <v>8</v>
      </c>
    </row>
    <row r="5732" spans="1:7" s="65" customFormat="1" x14ac:dyDescent="0.25">
      <c r="A5732" s="65">
        <v>572.899999999942</v>
      </c>
      <c r="B5732" s="2">
        <v>8</v>
      </c>
      <c r="C5732" s="2">
        <v>8</v>
      </c>
      <c r="D5732" s="2">
        <v>6</v>
      </c>
      <c r="E5732" s="2">
        <v>6</v>
      </c>
      <c r="F5732" s="2">
        <v>8</v>
      </c>
      <c r="G5732" s="2">
        <v>8</v>
      </c>
    </row>
    <row r="5733" spans="1:7" s="65" customFormat="1" x14ac:dyDescent="0.25">
      <c r="A5733" s="65">
        <v>572.99999999994202</v>
      </c>
      <c r="B5733" s="2">
        <v>8</v>
      </c>
      <c r="C5733" s="2">
        <v>8</v>
      </c>
      <c r="D5733" s="2">
        <v>6</v>
      </c>
      <c r="E5733" s="2">
        <v>6</v>
      </c>
      <c r="F5733" s="2">
        <v>8</v>
      </c>
      <c r="G5733" s="2">
        <v>8</v>
      </c>
    </row>
    <row r="5734" spans="1:7" s="65" customFormat="1" x14ac:dyDescent="0.25">
      <c r="A5734" s="65">
        <v>573.09999999994204</v>
      </c>
      <c r="B5734" s="2">
        <v>8</v>
      </c>
      <c r="C5734" s="2">
        <v>8</v>
      </c>
      <c r="D5734" s="2">
        <v>6</v>
      </c>
      <c r="E5734" s="2">
        <v>6</v>
      </c>
      <c r="F5734" s="2">
        <v>8</v>
      </c>
      <c r="G5734" s="2">
        <v>8</v>
      </c>
    </row>
    <row r="5735" spans="1:7" s="65" customFormat="1" x14ac:dyDescent="0.25">
      <c r="A5735" s="65">
        <v>573.19999999994195</v>
      </c>
      <c r="B5735" s="2">
        <v>8</v>
      </c>
      <c r="C5735" s="2">
        <v>8</v>
      </c>
      <c r="D5735" s="2">
        <v>6</v>
      </c>
      <c r="E5735" s="2">
        <v>6</v>
      </c>
      <c r="F5735" s="2">
        <v>8</v>
      </c>
      <c r="G5735" s="2">
        <v>8</v>
      </c>
    </row>
    <row r="5736" spans="1:7" s="65" customFormat="1" x14ac:dyDescent="0.25">
      <c r="A5736" s="65">
        <v>573.29999999994197</v>
      </c>
      <c r="B5736" s="2">
        <v>8</v>
      </c>
      <c r="C5736" s="2">
        <v>8</v>
      </c>
      <c r="D5736" s="2">
        <v>6</v>
      </c>
      <c r="E5736" s="2">
        <v>6</v>
      </c>
      <c r="F5736" s="2">
        <v>8</v>
      </c>
      <c r="G5736" s="2">
        <v>8</v>
      </c>
    </row>
    <row r="5737" spans="1:7" s="65" customFormat="1" x14ac:dyDescent="0.25">
      <c r="A5737" s="65">
        <v>573.399999999942</v>
      </c>
      <c r="B5737" s="2">
        <v>8</v>
      </c>
      <c r="C5737" s="2">
        <v>8</v>
      </c>
      <c r="D5737" s="2">
        <v>6</v>
      </c>
      <c r="E5737" s="2">
        <v>6</v>
      </c>
      <c r="F5737" s="2">
        <v>8</v>
      </c>
      <c r="G5737" s="2">
        <v>8</v>
      </c>
    </row>
    <row r="5738" spans="1:7" s="65" customFormat="1" x14ac:dyDescent="0.25">
      <c r="A5738" s="65">
        <v>573.49999999994202</v>
      </c>
      <c r="B5738" s="2">
        <v>8</v>
      </c>
      <c r="C5738" s="2">
        <v>8</v>
      </c>
      <c r="D5738" s="2">
        <v>6</v>
      </c>
      <c r="E5738" s="2">
        <v>6</v>
      </c>
      <c r="F5738" s="2">
        <v>8</v>
      </c>
      <c r="G5738" s="2">
        <v>8</v>
      </c>
    </row>
    <row r="5739" spans="1:7" s="65" customFormat="1" x14ac:dyDescent="0.25">
      <c r="A5739" s="65">
        <v>573.59999999994204</v>
      </c>
      <c r="B5739" s="2">
        <v>8</v>
      </c>
      <c r="C5739" s="2">
        <v>8</v>
      </c>
      <c r="D5739" s="2">
        <v>6</v>
      </c>
      <c r="E5739" s="2">
        <v>6</v>
      </c>
      <c r="F5739" s="2">
        <v>8</v>
      </c>
      <c r="G5739" s="2">
        <v>8</v>
      </c>
    </row>
    <row r="5740" spans="1:7" s="65" customFormat="1" x14ac:dyDescent="0.25">
      <c r="A5740" s="65">
        <v>573.69999999994195</v>
      </c>
      <c r="B5740" s="2">
        <v>8</v>
      </c>
      <c r="C5740" s="2">
        <v>8</v>
      </c>
      <c r="D5740" s="2">
        <v>6</v>
      </c>
      <c r="E5740" s="2">
        <v>6</v>
      </c>
      <c r="F5740" s="2">
        <v>8</v>
      </c>
      <c r="G5740" s="2">
        <v>8</v>
      </c>
    </row>
    <row r="5741" spans="1:7" s="65" customFormat="1" x14ac:dyDescent="0.25">
      <c r="A5741" s="65">
        <v>573.79999999994197</v>
      </c>
      <c r="B5741" s="2">
        <v>8</v>
      </c>
      <c r="C5741" s="2">
        <v>8</v>
      </c>
      <c r="D5741" s="2">
        <v>6</v>
      </c>
      <c r="E5741" s="2">
        <v>6</v>
      </c>
      <c r="F5741" s="2">
        <v>8</v>
      </c>
      <c r="G5741" s="2">
        <v>8</v>
      </c>
    </row>
    <row r="5742" spans="1:7" s="65" customFormat="1" x14ac:dyDescent="0.25">
      <c r="A5742" s="65">
        <v>573.899999999942</v>
      </c>
      <c r="B5742" s="2">
        <v>8</v>
      </c>
      <c r="C5742" s="2">
        <v>8</v>
      </c>
      <c r="D5742" s="2">
        <v>6</v>
      </c>
      <c r="E5742" s="2">
        <v>6</v>
      </c>
      <c r="F5742" s="2">
        <v>8</v>
      </c>
      <c r="G5742" s="2">
        <v>8</v>
      </c>
    </row>
    <row r="5743" spans="1:7" s="65" customFormat="1" x14ac:dyDescent="0.25">
      <c r="A5743" s="65">
        <v>573.99999999994202</v>
      </c>
      <c r="B5743" s="2">
        <v>8</v>
      </c>
      <c r="C5743" s="2">
        <v>8</v>
      </c>
      <c r="D5743" s="2">
        <v>6</v>
      </c>
      <c r="E5743" s="2">
        <v>6</v>
      </c>
      <c r="F5743" s="2">
        <v>8</v>
      </c>
      <c r="G5743" s="2">
        <v>8</v>
      </c>
    </row>
    <row r="5744" spans="1:7" s="65" customFormat="1" x14ac:dyDescent="0.25">
      <c r="A5744" s="65">
        <v>574.09999999994204</v>
      </c>
      <c r="B5744" s="2">
        <v>8</v>
      </c>
      <c r="C5744" s="2">
        <v>8</v>
      </c>
      <c r="D5744" s="2">
        <v>6</v>
      </c>
      <c r="E5744" s="2">
        <v>6</v>
      </c>
      <c r="F5744" s="2">
        <v>8</v>
      </c>
      <c r="G5744" s="2">
        <v>8</v>
      </c>
    </row>
    <row r="5745" spans="1:7" s="65" customFormat="1" x14ac:dyDescent="0.25">
      <c r="A5745" s="65">
        <v>574.19999999994195</v>
      </c>
      <c r="B5745" s="2">
        <v>8</v>
      </c>
      <c r="C5745" s="2">
        <v>8</v>
      </c>
      <c r="D5745" s="2">
        <v>6</v>
      </c>
      <c r="E5745" s="2">
        <v>6</v>
      </c>
      <c r="F5745" s="2">
        <v>8</v>
      </c>
      <c r="G5745" s="2">
        <v>8</v>
      </c>
    </row>
    <row r="5746" spans="1:7" s="65" customFormat="1" x14ac:dyDescent="0.25">
      <c r="A5746" s="65">
        <v>574.29999999994197</v>
      </c>
      <c r="B5746" s="2">
        <v>8</v>
      </c>
      <c r="C5746" s="2">
        <v>8</v>
      </c>
      <c r="D5746" s="2">
        <v>6</v>
      </c>
      <c r="E5746" s="2">
        <v>6</v>
      </c>
      <c r="F5746" s="2">
        <v>8</v>
      </c>
      <c r="G5746" s="2">
        <v>8</v>
      </c>
    </row>
    <row r="5747" spans="1:7" s="65" customFormat="1" x14ac:dyDescent="0.25">
      <c r="A5747" s="65">
        <v>574.399999999942</v>
      </c>
      <c r="B5747" s="2">
        <v>8</v>
      </c>
      <c r="C5747" s="2">
        <v>8</v>
      </c>
      <c r="D5747" s="2">
        <v>6</v>
      </c>
      <c r="E5747" s="2">
        <v>6</v>
      </c>
      <c r="F5747" s="2">
        <v>8</v>
      </c>
      <c r="G5747" s="2">
        <v>8</v>
      </c>
    </row>
    <row r="5748" spans="1:7" s="65" customFormat="1" x14ac:dyDescent="0.25">
      <c r="A5748" s="65">
        <v>574.499999999941</v>
      </c>
      <c r="B5748" s="2">
        <v>8</v>
      </c>
      <c r="C5748" s="2">
        <v>8</v>
      </c>
      <c r="D5748" s="2">
        <v>6</v>
      </c>
      <c r="E5748" s="2">
        <v>6</v>
      </c>
      <c r="F5748" s="2">
        <v>8</v>
      </c>
      <c r="G5748" s="2">
        <v>8</v>
      </c>
    </row>
    <row r="5749" spans="1:7" s="65" customFormat="1" x14ac:dyDescent="0.25">
      <c r="A5749" s="65">
        <v>574.59999999994102</v>
      </c>
      <c r="B5749" s="2">
        <v>8</v>
      </c>
      <c r="C5749" s="2">
        <v>8</v>
      </c>
      <c r="D5749" s="2">
        <v>6</v>
      </c>
      <c r="E5749" s="2">
        <v>6</v>
      </c>
      <c r="F5749" s="2">
        <v>8</v>
      </c>
      <c r="G5749" s="2">
        <v>8</v>
      </c>
    </row>
    <row r="5750" spans="1:7" s="65" customFormat="1" x14ac:dyDescent="0.25">
      <c r="A5750" s="65">
        <v>574.69999999994104</v>
      </c>
      <c r="B5750" s="2">
        <v>8</v>
      </c>
      <c r="C5750" s="2">
        <v>8</v>
      </c>
      <c r="D5750" s="2">
        <v>6</v>
      </c>
      <c r="E5750" s="2">
        <v>6</v>
      </c>
      <c r="F5750" s="2">
        <v>8</v>
      </c>
      <c r="G5750" s="2">
        <v>8</v>
      </c>
    </row>
    <row r="5751" spans="1:7" s="65" customFormat="1" x14ac:dyDescent="0.25">
      <c r="A5751" s="65">
        <v>574.79999999994095</v>
      </c>
      <c r="B5751" s="2">
        <v>8</v>
      </c>
      <c r="C5751" s="2">
        <v>8</v>
      </c>
      <c r="D5751" s="2">
        <v>6</v>
      </c>
      <c r="E5751" s="2">
        <v>6</v>
      </c>
      <c r="F5751" s="2">
        <v>8</v>
      </c>
      <c r="G5751" s="2">
        <v>8</v>
      </c>
    </row>
    <row r="5752" spans="1:7" s="65" customFormat="1" x14ac:dyDescent="0.25">
      <c r="A5752" s="65">
        <v>574.89999999994097</v>
      </c>
      <c r="B5752" s="2">
        <v>8</v>
      </c>
      <c r="C5752" s="2">
        <v>8</v>
      </c>
      <c r="D5752" s="2">
        <v>6</v>
      </c>
      <c r="E5752" s="2">
        <v>6</v>
      </c>
      <c r="F5752" s="2">
        <v>8</v>
      </c>
      <c r="G5752" s="2">
        <v>8</v>
      </c>
    </row>
    <row r="5753" spans="1:7" s="65" customFormat="1" x14ac:dyDescent="0.25">
      <c r="A5753" s="65">
        <v>574.999999999941</v>
      </c>
      <c r="B5753" s="2">
        <v>8</v>
      </c>
      <c r="C5753" s="2">
        <v>8</v>
      </c>
      <c r="D5753" s="2">
        <v>6</v>
      </c>
      <c r="E5753" s="2">
        <v>6</v>
      </c>
      <c r="F5753" s="2">
        <v>8</v>
      </c>
      <c r="G5753" s="2">
        <v>8</v>
      </c>
    </row>
    <row r="5754" spans="1:7" s="65" customFormat="1" x14ac:dyDescent="0.25">
      <c r="A5754" s="65">
        <v>575.09999999994102</v>
      </c>
      <c r="B5754" s="2">
        <v>8</v>
      </c>
      <c r="C5754" s="2">
        <v>8</v>
      </c>
      <c r="D5754" s="2">
        <v>6</v>
      </c>
      <c r="E5754" s="2">
        <v>6</v>
      </c>
      <c r="F5754" s="2">
        <v>8</v>
      </c>
      <c r="G5754" s="2">
        <v>8</v>
      </c>
    </row>
    <row r="5755" spans="1:7" s="65" customFormat="1" x14ac:dyDescent="0.25">
      <c r="A5755" s="65">
        <v>575.19999999994104</v>
      </c>
      <c r="B5755" s="2">
        <v>8</v>
      </c>
      <c r="C5755" s="2">
        <v>8</v>
      </c>
      <c r="D5755" s="2">
        <v>6</v>
      </c>
      <c r="E5755" s="2">
        <v>6</v>
      </c>
      <c r="F5755" s="2">
        <v>8</v>
      </c>
      <c r="G5755" s="2">
        <v>8</v>
      </c>
    </row>
    <row r="5756" spans="1:7" s="65" customFormat="1" x14ac:dyDescent="0.25">
      <c r="A5756" s="65">
        <v>575.29999999994095</v>
      </c>
      <c r="B5756" s="2">
        <v>8</v>
      </c>
      <c r="C5756" s="2">
        <v>8</v>
      </c>
      <c r="D5756" s="2">
        <v>6</v>
      </c>
      <c r="E5756" s="2">
        <v>6</v>
      </c>
      <c r="F5756" s="2">
        <v>8</v>
      </c>
      <c r="G5756" s="2">
        <v>8</v>
      </c>
    </row>
    <row r="5757" spans="1:7" s="65" customFormat="1" x14ac:dyDescent="0.25">
      <c r="A5757" s="65">
        <v>575.39999999994097</v>
      </c>
      <c r="B5757" s="2">
        <v>8</v>
      </c>
      <c r="C5757" s="2">
        <v>8</v>
      </c>
      <c r="D5757" s="2">
        <v>6</v>
      </c>
      <c r="E5757" s="2">
        <v>6</v>
      </c>
      <c r="F5757" s="2">
        <v>8</v>
      </c>
      <c r="G5757" s="2">
        <v>8</v>
      </c>
    </row>
    <row r="5758" spans="1:7" s="65" customFormat="1" x14ac:dyDescent="0.25">
      <c r="A5758" s="65">
        <v>575.499999999941</v>
      </c>
      <c r="B5758" s="2">
        <v>8</v>
      </c>
      <c r="C5758" s="2">
        <v>8</v>
      </c>
      <c r="D5758" s="2">
        <v>6</v>
      </c>
      <c r="E5758" s="2">
        <v>6</v>
      </c>
      <c r="F5758" s="2">
        <v>8</v>
      </c>
      <c r="G5758" s="2">
        <v>8</v>
      </c>
    </row>
    <row r="5759" spans="1:7" s="65" customFormat="1" x14ac:dyDescent="0.25">
      <c r="A5759" s="65">
        <v>575.59999999994102</v>
      </c>
      <c r="B5759" s="2">
        <v>8</v>
      </c>
      <c r="C5759" s="2">
        <v>8</v>
      </c>
      <c r="D5759" s="2">
        <v>6</v>
      </c>
      <c r="E5759" s="2">
        <v>6</v>
      </c>
      <c r="F5759" s="2">
        <v>8</v>
      </c>
      <c r="G5759" s="2">
        <v>8</v>
      </c>
    </row>
    <row r="5760" spans="1:7" s="65" customFormat="1" x14ac:dyDescent="0.25">
      <c r="A5760" s="65">
        <v>575.69999999994104</v>
      </c>
      <c r="B5760" s="2">
        <v>8</v>
      </c>
      <c r="C5760" s="2">
        <v>8</v>
      </c>
      <c r="D5760" s="2">
        <v>6</v>
      </c>
      <c r="E5760" s="2">
        <v>6</v>
      </c>
      <c r="F5760" s="2">
        <v>8</v>
      </c>
      <c r="G5760" s="2">
        <v>8</v>
      </c>
    </row>
    <row r="5761" spans="1:7" s="65" customFormat="1" x14ac:dyDescent="0.25">
      <c r="A5761" s="65">
        <v>575.79999999994095</v>
      </c>
      <c r="B5761" s="2">
        <v>8</v>
      </c>
      <c r="C5761" s="2">
        <v>8</v>
      </c>
      <c r="D5761" s="2">
        <v>6</v>
      </c>
      <c r="E5761" s="2">
        <v>6</v>
      </c>
      <c r="F5761" s="2">
        <v>8</v>
      </c>
      <c r="G5761" s="2">
        <v>8</v>
      </c>
    </row>
    <row r="5762" spans="1:7" s="65" customFormat="1" x14ac:dyDescent="0.25">
      <c r="A5762" s="65">
        <v>575.89999999994097</v>
      </c>
      <c r="B5762" s="2">
        <v>8</v>
      </c>
      <c r="C5762" s="2">
        <v>8</v>
      </c>
      <c r="D5762" s="2">
        <v>6</v>
      </c>
      <c r="E5762" s="2">
        <v>6</v>
      </c>
      <c r="F5762" s="2">
        <v>8</v>
      </c>
      <c r="G5762" s="2">
        <v>8</v>
      </c>
    </row>
    <row r="5763" spans="1:7" s="65" customFormat="1" x14ac:dyDescent="0.25">
      <c r="A5763" s="65">
        <v>575.999999999941</v>
      </c>
      <c r="B5763" s="2">
        <v>8</v>
      </c>
      <c r="C5763" s="2">
        <v>8</v>
      </c>
      <c r="D5763" s="2">
        <v>6</v>
      </c>
      <c r="E5763" s="2">
        <v>6</v>
      </c>
      <c r="F5763" s="2">
        <v>8</v>
      </c>
      <c r="G5763" s="2">
        <v>8</v>
      </c>
    </row>
    <row r="5764" spans="1:7" s="65" customFormat="1" x14ac:dyDescent="0.25">
      <c r="A5764" s="65">
        <v>576.09999999994102</v>
      </c>
      <c r="B5764" s="2">
        <v>8</v>
      </c>
      <c r="C5764" s="2">
        <v>8</v>
      </c>
      <c r="D5764" s="2">
        <v>6</v>
      </c>
      <c r="E5764" s="2">
        <v>6</v>
      </c>
      <c r="F5764" s="2">
        <v>8</v>
      </c>
      <c r="G5764" s="2">
        <v>8</v>
      </c>
    </row>
    <row r="5765" spans="1:7" s="65" customFormat="1" x14ac:dyDescent="0.25">
      <c r="A5765" s="65">
        <v>576.19999999994104</v>
      </c>
      <c r="B5765" s="2">
        <v>8</v>
      </c>
      <c r="C5765" s="2">
        <v>8</v>
      </c>
      <c r="D5765" s="2">
        <v>6</v>
      </c>
      <c r="E5765" s="2">
        <v>6</v>
      </c>
      <c r="F5765" s="2">
        <v>8</v>
      </c>
      <c r="G5765" s="2">
        <v>8</v>
      </c>
    </row>
    <row r="5766" spans="1:7" s="65" customFormat="1" x14ac:dyDescent="0.25">
      <c r="A5766" s="65">
        <v>576.29999999994095</v>
      </c>
      <c r="B5766" s="2">
        <v>8</v>
      </c>
      <c r="C5766" s="2">
        <v>8</v>
      </c>
      <c r="D5766" s="2">
        <v>6</v>
      </c>
      <c r="E5766" s="2">
        <v>6</v>
      </c>
      <c r="F5766" s="2">
        <v>8</v>
      </c>
      <c r="G5766" s="2">
        <v>8</v>
      </c>
    </row>
    <row r="5767" spans="1:7" s="65" customFormat="1" x14ac:dyDescent="0.25">
      <c r="A5767" s="65">
        <v>576.39999999994097</v>
      </c>
      <c r="B5767" s="2">
        <v>8</v>
      </c>
      <c r="C5767" s="2">
        <v>8</v>
      </c>
      <c r="D5767" s="2">
        <v>6</v>
      </c>
      <c r="E5767" s="2">
        <v>6</v>
      </c>
      <c r="F5767" s="2">
        <v>8</v>
      </c>
      <c r="G5767" s="2">
        <v>8</v>
      </c>
    </row>
    <row r="5768" spans="1:7" s="65" customFormat="1" x14ac:dyDescent="0.25">
      <c r="A5768" s="65">
        <v>576.499999999941</v>
      </c>
      <c r="B5768" s="2">
        <v>8</v>
      </c>
      <c r="C5768" s="2">
        <v>8</v>
      </c>
      <c r="D5768" s="2">
        <v>6</v>
      </c>
      <c r="E5768" s="2">
        <v>6</v>
      </c>
      <c r="F5768" s="2">
        <v>8</v>
      </c>
      <c r="G5768" s="2">
        <v>8</v>
      </c>
    </row>
    <row r="5769" spans="1:7" s="65" customFormat="1" x14ac:dyDescent="0.25">
      <c r="A5769" s="65">
        <v>576.59999999994102</v>
      </c>
      <c r="B5769" s="2">
        <v>8</v>
      </c>
      <c r="C5769" s="2">
        <v>8</v>
      </c>
      <c r="D5769" s="2">
        <v>6</v>
      </c>
      <c r="E5769" s="2">
        <v>6</v>
      </c>
      <c r="F5769" s="2">
        <v>8</v>
      </c>
      <c r="G5769" s="2">
        <v>8</v>
      </c>
    </row>
    <row r="5770" spans="1:7" s="65" customFormat="1" x14ac:dyDescent="0.25">
      <c r="A5770" s="65">
        <v>576.69999999994104</v>
      </c>
      <c r="B5770" s="2">
        <v>8</v>
      </c>
      <c r="C5770" s="2">
        <v>8</v>
      </c>
      <c r="D5770" s="2">
        <v>6</v>
      </c>
      <c r="E5770" s="2">
        <v>6</v>
      </c>
      <c r="F5770" s="2">
        <v>8</v>
      </c>
      <c r="G5770" s="2">
        <v>8</v>
      </c>
    </row>
    <row r="5771" spans="1:7" s="65" customFormat="1" x14ac:dyDescent="0.25">
      <c r="A5771" s="65">
        <v>576.79999999994095</v>
      </c>
      <c r="B5771" s="2">
        <v>8</v>
      </c>
      <c r="C5771" s="2">
        <v>8</v>
      </c>
      <c r="D5771" s="2">
        <v>6</v>
      </c>
      <c r="E5771" s="2">
        <v>6</v>
      </c>
      <c r="F5771" s="2">
        <v>8</v>
      </c>
      <c r="G5771" s="2">
        <v>8</v>
      </c>
    </row>
    <row r="5772" spans="1:7" s="65" customFormat="1" x14ac:dyDescent="0.25">
      <c r="A5772" s="65">
        <v>576.89999999994097</v>
      </c>
      <c r="B5772" s="2">
        <v>8</v>
      </c>
      <c r="C5772" s="2">
        <v>8</v>
      </c>
      <c r="D5772" s="2">
        <v>6</v>
      </c>
      <c r="E5772" s="2">
        <v>6</v>
      </c>
      <c r="F5772" s="2">
        <v>8</v>
      </c>
      <c r="G5772" s="2">
        <v>8</v>
      </c>
    </row>
    <row r="5773" spans="1:7" s="65" customFormat="1" x14ac:dyDescent="0.25">
      <c r="A5773" s="65">
        <v>576.999999999941</v>
      </c>
      <c r="B5773" s="2">
        <v>8</v>
      </c>
      <c r="C5773" s="2">
        <v>8</v>
      </c>
      <c r="D5773" s="2">
        <v>6</v>
      </c>
      <c r="E5773" s="2">
        <v>6</v>
      </c>
      <c r="F5773" s="2">
        <v>8</v>
      </c>
      <c r="G5773" s="2">
        <v>8</v>
      </c>
    </row>
    <row r="5774" spans="1:7" s="65" customFormat="1" x14ac:dyDescent="0.25">
      <c r="A5774" s="65">
        <v>577.09999999994102</v>
      </c>
      <c r="B5774" s="2">
        <v>8</v>
      </c>
      <c r="C5774" s="2">
        <v>8</v>
      </c>
      <c r="D5774" s="2">
        <v>6</v>
      </c>
      <c r="E5774" s="2">
        <v>6</v>
      </c>
      <c r="F5774" s="2">
        <v>8</v>
      </c>
      <c r="G5774" s="2">
        <v>8</v>
      </c>
    </row>
    <row r="5775" spans="1:7" s="65" customFormat="1" x14ac:dyDescent="0.25">
      <c r="A5775" s="65">
        <v>577.19999999994104</v>
      </c>
      <c r="B5775" s="2">
        <v>8</v>
      </c>
      <c r="C5775" s="2">
        <v>8</v>
      </c>
      <c r="D5775" s="2">
        <v>6</v>
      </c>
      <c r="E5775" s="2">
        <v>6</v>
      </c>
      <c r="F5775" s="2">
        <v>8</v>
      </c>
      <c r="G5775" s="2">
        <v>8</v>
      </c>
    </row>
    <row r="5776" spans="1:7" s="65" customFormat="1" x14ac:dyDescent="0.25">
      <c r="A5776" s="65">
        <v>577.29999999994095</v>
      </c>
      <c r="B5776" s="2">
        <v>8</v>
      </c>
      <c r="C5776" s="2">
        <v>8</v>
      </c>
      <c r="D5776" s="2">
        <v>6</v>
      </c>
      <c r="E5776" s="2">
        <v>6</v>
      </c>
      <c r="F5776" s="2">
        <v>8</v>
      </c>
      <c r="G5776" s="2">
        <v>8</v>
      </c>
    </row>
    <row r="5777" spans="1:7" s="65" customFormat="1" x14ac:dyDescent="0.25">
      <c r="A5777" s="65">
        <v>577.39999999994097</v>
      </c>
      <c r="B5777" s="2">
        <v>8</v>
      </c>
      <c r="C5777" s="2">
        <v>8</v>
      </c>
      <c r="D5777" s="2">
        <v>6</v>
      </c>
      <c r="E5777" s="2">
        <v>6</v>
      </c>
      <c r="F5777" s="2">
        <v>8</v>
      </c>
      <c r="G5777" s="2">
        <v>8</v>
      </c>
    </row>
    <row r="5778" spans="1:7" s="65" customFormat="1" x14ac:dyDescent="0.25">
      <c r="A5778" s="65">
        <v>577.49999999993997</v>
      </c>
      <c r="B5778" s="2">
        <v>8</v>
      </c>
      <c r="C5778" s="2">
        <v>8</v>
      </c>
      <c r="D5778" s="2">
        <v>6</v>
      </c>
      <c r="E5778" s="2">
        <v>6</v>
      </c>
      <c r="F5778" s="2">
        <v>8</v>
      </c>
      <c r="G5778" s="2">
        <v>8</v>
      </c>
    </row>
    <row r="5779" spans="1:7" s="65" customFormat="1" x14ac:dyDescent="0.25">
      <c r="A5779" s="65">
        <v>577.59999999994</v>
      </c>
      <c r="B5779" s="2">
        <v>8</v>
      </c>
      <c r="C5779" s="2">
        <v>8</v>
      </c>
      <c r="D5779" s="2">
        <v>6</v>
      </c>
      <c r="E5779" s="2">
        <v>6</v>
      </c>
      <c r="F5779" s="2">
        <v>8</v>
      </c>
      <c r="G5779" s="2">
        <v>8</v>
      </c>
    </row>
    <row r="5780" spans="1:7" s="65" customFormat="1" x14ac:dyDescent="0.25">
      <c r="A5780" s="65">
        <v>577.69999999994002</v>
      </c>
      <c r="B5780" s="2">
        <v>8</v>
      </c>
      <c r="C5780" s="2">
        <v>8</v>
      </c>
      <c r="D5780" s="2">
        <v>6</v>
      </c>
      <c r="E5780" s="2">
        <v>6</v>
      </c>
      <c r="F5780" s="2">
        <v>8</v>
      </c>
      <c r="G5780" s="2">
        <v>8</v>
      </c>
    </row>
    <row r="5781" spans="1:7" s="65" customFormat="1" x14ac:dyDescent="0.25">
      <c r="A5781" s="65">
        <v>577.79999999994004</v>
      </c>
      <c r="B5781" s="2">
        <v>8</v>
      </c>
      <c r="C5781" s="2">
        <v>8</v>
      </c>
      <c r="D5781" s="2">
        <v>6</v>
      </c>
      <c r="E5781" s="2">
        <v>6</v>
      </c>
      <c r="F5781" s="2">
        <v>8</v>
      </c>
      <c r="G5781" s="2">
        <v>8</v>
      </c>
    </row>
    <row r="5782" spans="1:7" s="65" customFormat="1" x14ac:dyDescent="0.25">
      <c r="A5782" s="65">
        <v>577.89999999993995</v>
      </c>
      <c r="B5782" s="2">
        <v>8</v>
      </c>
      <c r="C5782" s="2">
        <v>8</v>
      </c>
      <c r="D5782" s="2">
        <v>6</v>
      </c>
      <c r="E5782" s="2">
        <v>6</v>
      </c>
      <c r="F5782" s="2">
        <v>8</v>
      </c>
      <c r="G5782" s="2">
        <v>8</v>
      </c>
    </row>
    <row r="5783" spans="1:7" s="65" customFormat="1" x14ac:dyDescent="0.25">
      <c r="A5783" s="65">
        <v>577.99999999993997</v>
      </c>
      <c r="B5783" s="2">
        <v>8</v>
      </c>
      <c r="C5783" s="2">
        <v>8</v>
      </c>
      <c r="D5783" s="2">
        <v>6</v>
      </c>
      <c r="E5783" s="2">
        <v>6</v>
      </c>
      <c r="F5783" s="2">
        <v>8</v>
      </c>
      <c r="G5783" s="2">
        <v>8</v>
      </c>
    </row>
    <row r="5784" spans="1:7" s="65" customFormat="1" x14ac:dyDescent="0.25">
      <c r="A5784" s="65">
        <v>578.09999999994</v>
      </c>
      <c r="B5784" s="2">
        <v>8</v>
      </c>
      <c r="C5784" s="2">
        <v>8</v>
      </c>
      <c r="D5784" s="2">
        <v>6</v>
      </c>
      <c r="E5784" s="2">
        <v>6</v>
      </c>
      <c r="F5784" s="2">
        <v>8</v>
      </c>
      <c r="G5784" s="2">
        <v>8</v>
      </c>
    </row>
    <row r="5785" spans="1:7" s="65" customFormat="1" x14ac:dyDescent="0.25">
      <c r="A5785" s="65">
        <v>578.19999999994002</v>
      </c>
      <c r="B5785" s="2">
        <v>8</v>
      </c>
      <c r="C5785" s="2">
        <v>8</v>
      </c>
      <c r="D5785" s="2">
        <v>6</v>
      </c>
      <c r="E5785" s="2">
        <v>6</v>
      </c>
      <c r="F5785" s="2">
        <v>8</v>
      </c>
      <c r="G5785" s="2">
        <v>8</v>
      </c>
    </row>
    <row r="5786" spans="1:7" s="65" customFormat="1" x14ac:dyDescent="0.25">
      <c r="A5786" s="65">
        <v>578.29999999994004</v>
      </c>
      <c r="B5786" s="2">
        <v>8</v>
      </c>
      <c r="C5786" s="2">
        <v>8</v>
      </c>
      <c r="D5786" s="2">
        <v>6</v>
      </c>
      <c r="E5786" s="2">
        <v>6</v>
      </c>
      <c r="F5786" s="2">
        <v>8</v>
      </c>
      <c r="G5786" s="2">
        <v>8</v>
      </c>
    </row>
    <row r="5787" spans="1:7" s="65" customFormat="1" x14ac:dyDescent="0.25">
      <c r="A5787" s="65">
        <v>578.39999999993995</v>
      </c>
      <c r="B5787" s="2">
        <v>8</v>
      </c>
      <c r="C5787" s="2">
        <v>8</v>
      </c>
      <c r="D5787" s="2">
        <v>6</v>
      </c>
      <c r="E5787" s="2">
        <v>6</v>
      </c>
      <c r="F5787" s="2">
        <v>8</v>
      </c>
      <c r="G5787" s="2">
        <v>8</v>
      </c>
    </row>
    <row r="5788" spans="1:7" s="65" customFormat="1" x14ac:dyDescent="0.25">
      <c r="A5788" s="65">
        <v>578.49999999993997</v>
      </c>
      <c r="B5788" s="2">
        <v>8</v>
      </c>
      <c r="C5788" s="2">
        <v>8</v>
      </c>
      <c r="D5788" s="2">
        <v>6</v>
      </c>
      <c r="E5788" s="2">
        <v>6</v>
      </c>
      <c r="F5788" s="2">
        <v>8</v>
      </c>
      <c r="G5788" s="2">
        <v>8</v>
      </c>
    </row>
    <row r="5789" spans="1:7" s="65" customFormat="1" x14ac:dyDescent="0.25">
      <c r="A5789" s="65">
        <v>578.59999999994</v>
      </c>
      <c r="B5789" s="2">
        <v>8</v>
      </c>
      <c r="C5789" s="2">
        <v>8</v>
      </c>
      <c r="D5789" s="2">
        <v>6</v>
      </c>
      <c r="E5789" s="2">
        <v>6</v>
      </c>
      <c r="F5789" s="2">
        <v>8</v>
      </c>
      <c r="G5789" s="2">
        <v>8</v>
      </c>
    </row>
    <row r="5790" spans="1:7" s="65" customFormat="1" x14ac:dyDescent="0.25">
      <c r="A5790" s="65">
        <v>578.69999999994002</v>
      </c>
      <c r="B5790" s="2">
        <v>8</v>
      </c>
      <c r="C5790" s="2">
        <v>8</v>
      </c>
      <c r="D5790" s="2">
        <v>6</v>
      </c>
      <c r="E5790" s="2">
        <v>6</v>
      </c>
      <c r="F5790" s="2">
        <v>8</v>
      </c>
      <c r="G5790" s="2">
        <v>8</v>
      </c>
    </row>
    <row r="5791" spans="1:7" s="65" customFormat="1" x14ac:dyDescent="0.25">
      <c r="A5791" s="65">
        <v>578.79999999994004</v>
      </c>
      <c r="B5791" s="2">
        <v>8</v>
      </c>
      <c r="C5791" s="2">
        <v>8</v>
      </c>
      <c r="D5791" s="2">
        <v>6</v>
      </c>
      <c r="E5791" s="2">
        <v>6</v>
      </c>
      <c r="F5791" s="2">
        <v>8</v>
      </c>
      <c r="G5791" s="2">
        <v>8</v>
      </c>
    </row>
    <row r="5792" spans="1:7" s="65" customFormat="1" x14ac:dyDescent="0.25">
      <c r="A5792" s="65">
        <v>578.89999999993995</v>
      </c>
      <c r="B5792" s="2">
        <v>8</v>
      </c>
      <c r="C5792" s="2">
        <v>8</v>
      </c>
      <c r="D5792" s="2">
        <v>6</v>
      </c>
      <c r="E5792" s="2">
        <v>6</v>
      </c>
      <c r="F5792" s="2">
        <v>8</v>
      </c>
      <c r="G5792" s="2">
        <v>8</v>
      </c>
    </row>
    <row r="5793" spans="1:7" s="65" customFormat="1" x14ac:dyDescent="0.25">
      <c r="A5793" s="65">
        <v>578.99999999993997</v>
      </c>
      <c r="B5793" s="2">
        <v>8</v>
      </c>
      <c r="C5793" s="2">
        <v>8</v>
      </c>
      <c r="D5793" s="2">
        <v>6</v>
      </c>
      <c r="E5793" s="2">
        <v>6</v>
      </c>
      <c r="F5793" s="2">
        <v>8</v>
      </c>
      <c r="G5793" s="2">
        <v>8</v>
      </c>
    </row>
    <row r="5794" spans="1:7" s="65" customFormat="1" x14ac:dyDescent="0.25">
      <c r="A5794" s="65">
        <v>579.09999999994</v>
      </c>
      <c r="B5794" s="2">
        <v>8</v>
      </c>
      <c r="C5794" s="2">
        <v>8</v>
      </c>
      <c r="D5794" s="2">
        <v>6</v>
      </c>
      <c r="E5794" s="2">
        <v>6</v>
      </c>
      <c r="F5794" s="2">
        <v>8</v>
      </c>
      <c r="G5794" s="2">
        <v>8</v>
      </c>
    </row>
    <row r="5795" spans="1:7" s="65" customFormat="1" x14ac:dyDescent="0.25">
      <c r="A5795" s="65">
        <v>579.19999999994002</v>
      </c>
      <c r="B5795" s="2">
        <v>8</v>
      </c>
      <c r="C5795" s="2">
        <v>8</v>
      </c>
      <c r="D5795" s="2">
        <v>6</v>
      </c>
      <c r="E5795" s="2">
        <v>6</v>
      </c>
      <c r="F5795" s="2">
        <v>8</v>
      </c>
      <c r="G5795" s="2">
        <v>8</v>
      </c>
    </row>
    <row r="5796" spans="1:7" s="65" customFormat="1" x14ac:dyDescent="0.25">
      <c r="A5796" s="65">
        <v>579.29999999994004</v>
      </c>
      <c r="B5796" s="2">
        <v>8</v>
      </c>
      <c r="C5796" s="2">
        <v>8</v>
      </c>
      <c r="D5796" s="2">
        <v>6</v>
      </c>
      <c r="E5796" s="2">
        <v>6</v>
      </c>
      <c r="F5796" s="2">
        <v>8</v>
      </c>
      <c r="G5796" s="2">
        <v>8</v>
      </c>
    </row>
    <row r="5797" spans="1:7" s="65" customFormat="1" x14ac:dyDescent="0.25">
      <c r="A5797" s="65">
        <v>579.39999999993995</v>
      </c>
      <c r="B5797" s="2">
        <v>8</v>
      </c>
      <c r="C5797" s="2">
        <v>8</v>
      </c>
      <c r="D5797" s="2">
        <v>6</v>
      </c>
      <c r="E5797" s="2">
        <v>6</v>
      </c>
      <c r="F5797" s="2">
        <v>8</v>
      </c>
      <c r="G5797" s="2">
        <v>8</v>
      </c>
    </row>
    <row r="5798" spans="1:7" s="65" customFormat="1" x14ac:dyDescent="0.25">
      <c r="A5798" s="65">
        <v>579.49999999993997</v>
      </c>
      <c r="B5798" s="2">
        <v>8</v>
      </c>
      <c r="C5798" s="2">
        <v>8</v>
      </c>
      <c r="D5798" s="2">
        <v>6</v>
      </c>
      <c r="E5798" s="2">
        <v>6</v>
      </c>
      <c r="F5798" s="2">
        <v>8</v>
      </c>
      <c r="G5798" s="2">
        <v>8</v>
      </c>
    </row>
    <row r="5799" spans="1:7" s="65" customFormat="1" x14ac:dyDescent="0.25">
      <c r="A5799" s="65">
        <v>579.59999999994</v>
      </c>
      <c r="B5799" s="2">
        <v>8</v>
      </c>
      <c r="C5799" s="2">
        <v>8</v>
      </c>
      <c r="D5799" s="2">
        <v>6</v>
      </c>
      <c r="E5799" s="2">
        <v>6</v>
      </c>
      <c r="F5799" s="2">
        <v>8</v>
      </c>
      <c r="G5799" s="2">
        <v>8</v>
      </c>
    </row>
    <row r="5800" spans="1:7" s="65" customFormat="1" x14ac:dyDescent="0.25">
      <c r="A5800" s="65">
        <v>579.69999999994002</v>
      </c>
      <c r="B5800" s="2">
        <v>8</v>
      </c>
      <c r="C5800" s="2">
        <v>8</v>
      </c>
      <c r="D5800" s="2">
        <v>6</v>
      </c>
      <c r="E5800" s="2">
        <v>6</v>
      </c>
      <c r="F5800" s="2">
        <v>8</v>
      </c>
      <c r="G5800" s="2">
        <v>8</v>
      </c>
    </row>
    <row r="5801" spans="1:7" s="65" customFormat="1" x14ac:dyDescent="0.25">
      <c r="A5801" s="65">
        <v>579.79999999994004</v>
      </c>
      <c r="B5801" s="2">
        <v>8</v>
      </c>
      <c r="C5801" s="2">
        <v>8</v>
      </c>
      <c r="D5801" s="2">
        <v>6</v>
      </c>
      <c r="E5801" s="2">
        <v>6</v>
      </c>
      <c r="F5801" s="2">
        <v>8</v>
      </c>
      <c r="G5801" s="2">
        <v>8</v>
      </c>
    </row>
    <row r="5802" spans="1:7" s="65" customFormat="1" x14ac:dyDescent="0.25">
      <c r="A5802" s="65">
        <v>579.89999999993995</v>
      </c>
      <c r="B5802" s="2">
        <v>8</v>
      </c>
      <c r="C5802" s="2">
        <v>8</v>
      </c>
      <c r="D5802" s="2">
        <v>6</v>
      </c>
      <c r="E5802" s="2">
        <v>6</v>
      </c>
      <c r="F5802" s="2">
        <v>8</v>
      </c>
      <c r="G5802" s="2">
        <v>8</v>
      </c>
    </row>
    <row r="5803" spans="1:7" s="65" customFormat="1" x14ac:dyDescent="0.25">
      <c r="A5803" s="65">
        <v>579.99999999993997</v>
      </c>
      <c r="B5803" s="2">
        <v>8</v>
      </c>
      <c r="C5803" s="2">
        <v>8</v>
      </c>
      <c r="D5803" s="2">
        <v>6</v>
      </c>
      <c r="E5803" s="2">
        <v>6</v>
      </c>
      <c r="F5803" s="2">
        <v>8</v>
      </c>
      <c r="G5803" s="2">
        <v>8</v>
      </c>
    </row>
    <row r="5804" spans="1:7" s="65" customFormat="1" x14ac:dyDescent="0.25">
      <c r="A5804" s="65">
        <v>580.09999999994</v>
      </c>
      <c r="B5804" s="2">
        <v>8</v>
      </c>
      <c r="C5804" s="2">
        <v>8</v>
      </c>
      <c r="D5804" s="2">
        <v>6</v>
      </c>
      <c r="E5804" s="2">
        <v>6</v>
      </c>
      <c r="F5804" s="2">
        <v>8</v>
      </c>
      <c r="G5804" s="2">
        <v>8</v>
      </c>
    </row>
    <row r="5805" spans="1:7" s="65" customFormat="1" x14ac:dyDescent="0.25">
      <c r="A5805" s="65">
        <v>580.19999999994002</v>
      </c>
      <c r="B5805" s="2">
        <v>8</v>
      </c>
      <c r="C5805" s="2">
        <v>8</v>
      </c>
      <c r="D5805" s="2">
        <v>6</v>
      </c>
      <c r="E5805" s="2">
        <v>6</v>
      </c>
      <c r="F5805" s="2">
        <v>8</v>
      </c>
      <c r="G5805" s="2">
        <v>8</v>
      </c>
    </row>
    <row r="5806" spans="1:7" s="65" customFormat="1" x14ac:dyDescent="0.25">
      <c r="A5806" s="65">
        <v>580.29999999994004</v>
      </c>
      <c r="B5806" s="2">
        <v>8</v>
      </c>
      <c r="C5806" s="2">
        <v>8</v>
      </c>
      <c r="D5806" s="2">
        <v>6</v>
      </c>
      <c r="E5806" s="2">
        <v>6</v>
      </c>
      <c r="F5806" s="2">
        <v>8</v>
      </c>
      <c r="G5806" s="2">
        <v>8</v>
      </c>
    </row>
    <row r="5807" spans="1:7" s="65" customFormat="1" x14ac:dyDescent="0.25">
      <c r="A5807" s="65">
        <v>580.39999999993904</v>
      </c>
      <c r="B5807" s="2">
        <v>8</v>
      </c>
      <c r="C5807" s="2">
        <v>8</v>
      </c>
      <c r="D5807" s="2">
        <v>6</v>
      </c>
      <c r="E5807" s="2">
        <v>6</v>
      </c>
      <c r="F5807" s="2">
        <v>8</v>
      </c>
      <c r="G5807" s="2">
        <v>8</v>
      </c>
    </row>
    <row r="5808" spans="1:7" s="65" customFormat="1" x14ac:dyDescent="0.25">
      <c r="A5808" s="65">
        <v>580.49999999993895</v>
      </c>
      <c r="B5808" s="2">
        <v>8</v>
      </c>
      <c r="C5808" s="2">
        <v>8</v>
      </c>
      <c r="D5808" s="2">
        <v>6</v>
      </c>
      <c r="E5808" s="2">
        <v>6</v>
      </c>
      <c r="F5808" s="2">
        <v>8</v>
      </c>
      <c r="G5808" s="2">
        <v>8</v>
      </c>
    </row>
    <row r="5809" spans="1:7" s="65" customFormat="1" x14ac:dyDescent="0.25">
      <c r="A5809" s="65">
        <v>580.59999999993897</v>
      </c>
      <c r="B5809" s="2">
        <v>8</v>
      </c>
      <c r="C5809" s="2">
        <v>8</v>
      </c>
      <c r="D5809" s="2">
        <v>6</v>
      </c>
      <c r="E5809" s="2">
        <v>6</v>
      </c>
      <c r="F5809" s="2">
        <v>8</v>
      </c>
      <c r="G5809" s="2">
        <v>8</v>
      </c>
    </row>
    <row r="5810" spans="1:7" s="65" customFormat="1" x14ac:dyDescent="0.25">
      <c r="A5810" s="65">
        <v>580.699999999939</v>
      </c>
      <c r="B5810" s="2">
        <v>8</v>
      </c>
      <c r="C5810" s="2">
        <v>8</v>
      </c>
      <c r="D5810" s="2">
        <v>6</v>
      </c>
      <c r="E5810" s="2">
        <v>6</v>
      </c>
      <c r="F5810" s="2">
        <v>8</v>
      </c>
      <c r="G5810" s="2">
        <v>8</v>
      </c>
    </row>
    <row r="5811" spans="1:7" s="65" customFormat="1" x14ac:dyDescent="0.25">
      <c r="A5811" s="65">
        <v>580.79999999993902</v>
      </c>
      <c r="B5811" s="2">
        <v>8</v>
      </c>
      <c r="C5811" s="2">
        <v>8</v>
      </c>
      <c r="D5811" s="2">
        <v>6</v>
      </c>
      <c r="E5811" s="2">
        <v>6</v>
      </c>
      <c r="F5811" s="2">
        <v>8</v>
      </c>
      <c r="G5811" s="2">
        <v>8</v>
      </c>
    </row>
    <row r="5812" spans="1:7" s="65" customFormat="1" x14ac:dyDescent="0.25">
      <c r="A5812" s="65">
        <v>580.89999999993904</v>
      </c>
      <c r="B5812" s="2">
        <v>8</v>
      </c>
      <c r="C5812" s="2">
        <v>8</v>
      </c>
      <c r="D5812" s="2">
        <v>6</v>
      </c>
      <c r="E5812" s="2">
        <v>6</v>
      </c>
      <c r="F5812" s="2">
        <v>8</v>
      </c>
      <c r="G5812" s="2">
        <v>8</v>
      </c>
    </row>
    <row r="5813" spans="1:7" s="65" customFormat="1" x14ac:dyDescent="0.25">
      <c r="A5813" s="65">
        <v>580.99999999993895</v>
      </c>
      <c r="B5813" s="2">
        <v>8</v>
      </c>
      <c r="C5813" s="2">
        <v>8</v>
      </c>
      <c r="D5813" s="2">
        <v>6</v>
      </c>
      <c r="E5813" s="2">
        <v>6</v>
      </c>
      <c r="F5813" s="2">
        <v>8</v>
      </c>
      <c r="G5813" s="2">
        <v>8</v>
      </c>
    </row>
    <row r="5814" spans="1:7" s="65" customFormat="1" x14ac:dyDescent="0.25">
      <c r="A5814" s="65">
        <v>581.09999999993897</v>
      </c>
      <c r="B5814" s="2">
        <v>8</v>
      </c>
      <c r="C5814" s="2">
        <v>8</v>
      </c>
      <c r="D5814" s="2">
        <v>6</v>
      </c>
      <c r="E5814" s="2">
        <v>6</v>
      </c>
      <c r="F5814" s="2">
        <v>8</v>
      </c>
      <c r="G5814" s="2">
        <v>8</v>
      </c>
    </row>
    <row r="5815" spans="1:7" s="65" customFormat="1" x14ac:dyDescent="0.25">
      <c r="A5815" s="65">
        <v>581.199999999939</v>
      </c>
      <c r="B5815" s="2">
        <v>8</v>
      </c>
      <c r="C5815" s="2">
        <v>8</v>
      </c>
      <c r="D5815" s="2">
        <v>6</v>
      </c>
      <c r="E5815" s="2">
        <v>6</v>
      </c>
      <c r="F5815" s="2">
        <v>8</v>
      </c>
      <c r="G5815" s="2">
        <v>8</v>
      </c>
    </row>
    <row r="5816" spans="1:7" s="65" customFormat="1" x14ac:dyDescent="0.25">
      <c r="A5816" s="65">
        <v>581.29999999993902</v>
      </c>
      <c r="B5816" s="2">
        <v>8</v>
      </c>
      <c r="C5816" s="2">
        <v>8</v>
      </c>
      <c r="D5816" s="2">
        <v>6</v>
      </c>
      <c r="E5816" s="2">
        <v>6</v>
      </c>
      <c r="F5816" s="2">
        <v>8</v>
      </c>
      <c r="G5816" s="2">
        <v>8</v>
      </c>
    </row>
    <row r="5817" spans="1:7" s="65" customFormat="1" x14ac:dyDescent="0.25">
      <c r="A5817" s="65">
        <v>581.39999999993904</v>
      </c>
      <c r="B5817" s="2">
        <v>8</v>
      </c>
      <c r="C5817" s="2">
        <v>8</v>
      </c>
      <c r="D5817" s="2">
        <v>6</v>
      </c>
      <c r="E5817" s="2">
        <v>6</v>
      </c>
      <c r="F5817" s="2">
        <v>8</v>
      </c>
      <c r="G5817" s="2">
        <v>8</v>
      </c>
    </row>
    <row r="5818" spans="1:7" s="65" customFormat="1" x14ac:dyDescent="0.25">
      <c r="A5818" s="65">
        <v>581.49999999993895</v>
      </c>
      <c r="B5818" s="2">
        <v>8</v>
      </c>
      <c r="C5818" s="2">
        <v>8</v>
      </c>
      <c r="D5818" s="2">
        <v>6</v>
      </c>
      <c r="E5818" s="2">
        <v>6</v>
      </c>
      <c r="F5818" s="2">
        <v>8</v>
      </c>
      <c r="G5818" s="2">
        <v>8</v>
      </c>
    </row>
    <row r="5819" spans="1:7" s="65" customFormat="1" x14ac:dyDescent="0.25">
      <c r="A5819" s="65">
        <v>581.59999999993897</v>
      </c>
      <c r="B5819" s="2">
        <v>8</v>
      </c>
      <c r="C5819" s="2">
        <v>8</v>
      </c>
      <c r="D5819" s="2">
        <v>6</v>
      </c>
      <c r="E5819" s="2">
        <v>6</v>
      </c>
      <c r="F5819" s="2">
        <v>8</v>
      </c>
      <c r="G5819" s="2">
        <v>8</v>
      </c>
    </row>
    <row r="5820" spans="1:7" s="65" customFormat="1" x14ac:dyDescent="0.25">
      <c r="A5820" s="65">
        <v>581.699999999939</v>
      </c>
      <c r="B5820" s="2">
        <v>8</v>
      </c>
      <c r="C5820" s="2">
        <v>8</v>
      </c>
      <c r="D5820" s="2">
        <v>6</v>
      </c>
      <c r="E5820" s="2">
        <v>6</v>
      </c>
      <c r="F5820" s="2">
        <v>8</v>
      </c>
      <c r="G5820" s="2">
        <v>8</v>
      </c>
    </row>
    <row r="5821" spans="1:7" s="65" customFormat="1" x14ac:dyDescent="0.25">
      <c r="A5821" s="65">
        <v>581.79999999993902</v>
      </c>
      <c r="B5821" s="2">
        <v>8</v>
      </c>
      <c r="C5821" s="2">
        <v>8</v>
      </c>
      <c r="D5821" s="2">
        <v>6</v>
      </c>
      <c r="E5821" s="2">
        <v>6</v>
      </c>
      <c r="F5821" s="2">
        <v>8</v>
      </c>
      <c r="G5821" s="2">
        <v>8</v>
      </c>
    </row>
    <row r="5822" spans="1:7" s="65" customFormat="1" x14ac:dyDescent="0.25">
      <c r="A5822" s="65">
        <v>581.89999999993904</v>
      </c>
      <c r="B5822" s="2">
        <v>8</v>
      </c>
      <c r="C5822" s="2">
        <v>8</v>
      </c>
      <c r="D5822" s="2">
        <v>6</v>
      </c>
      <c r="E5822" s="2">
        <v>6</v>
      </c>
      <c r="F5822" s="2">
        <v>8</v>
      </c>
      <c r="G5822" s="2">
        <v>8</v>
      </c>
    </row>
    <row r="5823" spans="1:7" s="65" customFormat="1" x14ac:dyDescent="0.25">
      <c r="A5823" s="65">
        <v>581.99999999993895</v>
      </c>
      <c r="B5823" s="2">
        <v>8</v>
      </c>
      <c r="C5823" s="2">
        <v>8</v>
      </c>
      <c r="D5823" s="2">
        <v>6</v>
      </c>
      <c r="E5823" s="2">
        <v>6</v>
      </c>
      <c r="F5823" s="2">
        <v>8</v>
      </c>
      <c r="G5823" s="2">
        <v>8</v>
      </c>
    </row>
    <row r="5824" spans="1:7" s="65" customFormat="1" x14ac:dyDescent="0.25">
      <c r="A5824" s="65">
        <v>582.09999999993897</v>
      </c>
      <c r="B5824" s="2">
        <v>8</v>
      </c>
      <c r="C5824" s="2">
        <v>8</v>
      </c>
      <c r="D5824" s="2">
        <v>6</v>
      </c>
      <c r="E5824" s="2">
        <v>6</v>
      </c>
      <c r="F5824" s="2">
        <v>8</v>
      </c>
      <c r="G5824" s="2">
        <v>8</v>
      </c>
    </row>
    <row r="5825" spans="1:7" s="65" customFormat="1" x14ac:dyDescent="0.25">
      <c r="A5825" s="65">
        <v>582.199999999939</v>
      </c>
      <c r="B5825" s="2">
        <v>8</v>
      </c>
      <c r="C5825" s="2">
        <v>8</v>
      </c>
      <c r="D5825" s="2">
        <v>6</v>
      </c>
      <c r="E5825" s="2">
        <v>6</v>
      </c>
      <c r="F5825" s="2">
        <v>8</v>
      </c>
      <c r="G5825" s="2">
        <v>8</v>
      </c>
    </row>
    <row r="5826" spans="1:7" s="65" customFormat="1" x14ac:dyDescent="0.25">
      <c r="A5826" s="65">
        <v>582.29999999993902</v>
      </c>
      <c r="B5826" s="2">
        <v>8</v>
      </c>
      <c r="C5826" s="2">
        <v>8</v>
      </c>
      <c r="D5826" s="2">
        <v>6</v>
      </c>
      <c r="E5826" s="2">
        <v>6</v>
      </c>
      <c r="F5826" s="2">
        <v>8</v>
      </c>
      <c r="G5826" s="2">
        <v>8</v>
      </c>
    </row>
    <row r="5827" spans="1:7" s="65" customFormat="1" x14ac:dyDescent="0.25">
      <c r="A5827" s="65">
        <v>582.39999999993904</v>
      </c>
      <c r="B5827" s="2">
        <v>8</v>
      </c>
      <c r="C5827" s="2">
        <v>8</v>
      </c>
      <c r="D5827" s="2">
        <v>6</v>
      </c>
      <c r="E5827" s="2">
        <v>6</v>
      </c>
      <c r="F5827" s="2">
        <v>8</v>
      </c>
      <c r="G5827" s="2">
        <v>8</v>
      </c>
    </row>
    <row r="5828" spans="1:7" s="65" customFormat="1" x14ac:dyDescent="0.25">
      <c r="A5828" s="65">
        <v>582.49999999993895</v>
      </c>
      <c r="B5828" s="2">
        <v>8</v>
      </c>
      <c r="C5828" s="2">
        <v>8</v>
      </c>
      <c r="D5828" s="2">
        <v>6</v>
      </c>
      <c r="E5828" s="2">
        <v>6</v>
      </c>
      <c r="F5828" s="2">
        <v>8</v>
      </c>
      <c r="G5828" s="2">
        <v>8</v>
      </c>
    </row>
    <row r="5829" spans="1:7" s="65" customFormat="1" x14ac:dyDescent="0.25">
      <c r="A5829" s="65">
        <v>582.59999999993897</v>
      </c>
      <c r="B5829" s="2">
        <v>8</v>
      </c>
      <c r="C5829" s="2">
        <v>8</v>
      </c>
      <c r="D5829" s="2">
        <v>6</v>
      </c>
      <c r="E5829" s="2">
        <v>6</v>
      </c>
      <c r="F5829" s="2">
        <v>8</v>
      </c>
      <c r="G5829" s="2">
        <v>8</v>
      </c>
    </row>
    <row r="5830" spans="1:7" s="65" customFormat="1" x14ac:dyDescent="0.25">
      <c r="A5830" s="65">
        <v>582.699999999939</v>
      </c>
      <c r="B5830" s="2">
        <v>8</v>
      </c>
      <c r="C5830" s="2">
        <v>8</v>
      </c>
      <c r="D5830" s="2">
        <v>6</v>
      </c>
      <c r="E5830" s="2">
        <v>6</v>
      </c>
      <c r="F5830" s="2">
        <v>8</v>
      </c>
      <c r="G5830" s="2">
        <v>8</v>
      </c>
    </row>
    <row r="5831" spans="1:7" s="65" customFormat="1" x14ac:dyDescent="0.25">
      <c r="A5831" s="65">
        <v>582.79999999993902</v>
      </c>
      <c r="B5831" s="2">
        <v>8</v>
      </c>
      <c r="C5831" s="2">
        <v>8</v>
      </c>
      <c r="D5831" s="2">
        <v>6</v>
      </c>
      <c r="E5831" s="2">
        <v>6</v>
      </c>
      <c r="F5831" s="2">
        <v>8</v>
      </c>
      <c r="G5831" s="2">
        <v>8</v>
      </c>
    </row>
    <row r="5832" spans="1:7" s="65" customFormat="1" x14ac:dyDescent="0.25">
      <c r="A5832" s="65">
        <v>582.89999999993904</v>
      </c>
      <c r="B5832" s="2">
        <v>8</v>
      </c>
      <c r="C5832" s="2">
        <v>8</v>
      </c>
      <c r="D5832" s="2">
        <v>6</v>
      </c>
      <c r="E5832" s="2">
        <v>6</v>
      </c>
      <c r="F5832" s="2">
        <v>8</v>
      </c>
      <c r="G5832" s="2">
        <v>8</v>
      </c>
    </row>
    <row r="5833" spans="1:7" s="65" customFormat="1" x14ac:dyDescent="0.25">
      <c r="A5833" s="65">
        <v>582.99999999993895</v>
      </c>
      <c r="B5833" s="2">
        <v>8</v>
      </c>
      <c r="C5833" s="2">
        <v>8</v>
      </c>
      <c r="D5833" s="2">
        <v>6</v>
      </c>
      <c r="E5833" s="2">
        <v>6</v>
      </c>
      <c r="F5833" s="2">
        <v>8</v>
      </c>
      <c r="G5833" s="2">
        <v>8</v>
      </c>
    </row>
    <row r="5834" spans="1:7" s="65" customFormat="1" x14ac:dyDescent="0.25">
      <c r="A5834" s="65">
        <v>583.09999999993897</v>
      </c>
      <c r="B5834" s="2">
        <v>8</v>
      </c>
      <c r="C5834" s="2">
        <v>8</v>
      </c>
      <c r="D5834" s="2">
        <v>6</v>
      </c>
      <c r="E5834" s="2">
        <v>6</v>
      </c>
      <c r="F5834" s="2">
        <v>8</v>
      </c>
      <c r="G5834" s="2">
        <v>8</v>
      </c>
    </row>
    <row r="5835" spans="1:7" s="65" customFormat="1" x14ac:dyDescent="0.25">
      <c r="A5835" s="65">
        <v>583.199999999939</v>
      </c>
      <c r="B5835" s="2">
        <v>8</v>
      </c>
      <c r="C5835" s="2">
        <v>8</v>
      </c>
      <c r="D5835" s="2">
        <v>6</v>
      </c>
      <c r="E5835" s="2">
        <v>6</v>
      </c>
      <c r="F5835" s="2">
        <v>8</v>
      </c>
      <c r="G5835" s="2">
        <v>8</v>
      </c>
    </row>
    <row r="5836" spans="1:7" s="65" customFormat="1" x14ac:dyDescent="0.25">
      <c r="A5836" s="65">
        <v>583.299999999938</v>
      </c>
      <c r="B5836" s="2">
        <v>8</v>
      </c>
      <c r="C5836" s="2">
        <v>8</v>
      </c>
      <c r="D5836" s="2">
        <v>6</v>
      </c>
      <c r="E5836" s="2">
        <v>6</v>
      </c>
      <c r="F5836" s="2">
        <v>8</v>
      </c>
      <c r="G5836" s="2">
        <v>8</v>
      </c>
    </row>
    <row r="5837" spans="1:7" s="65" customFormat="1" x14ac:dyDescent="0.25">
      <c r="A5837" s="65">
        <v>583.39999999993802</v>
      </c>
      <c r="B5837" s="2">
        <v>8</v>
      </c>
      <c r="C5837" s="2">
        <v>8</v>
      </c>
      <c r="D5837" s="2">
        <v>6</v>
      </c>
      <c r="E5837" s="2">
        <v>6</v>
      </c>
      <c r="F5837" s="2">
        <v>8</v>
      </c>
      <c r="G5837" s="2">
        <v>8</v>
      </c>
    </row>
    <row r="5838" spans="1:7" s="65" customFormat="1" x14ac:dyDescent="0.25">
      <c r="A5838" s="65">
        <v>583.49999999993804</v>
      </c>
      <c r="B5838" s="2">
        <v>8</v>
      </c>
      <c r="C5838" s="2">
        <v>8</v>
      </c>
      <c r="D5838" s="2">
        <v>6</v>
      </c>
      <c r="E5838" s="2">
        <v>6</v>
      </c>
      <c r="F5838" s="2">
        <v>8</v>
      </c>
      <c r="G5838" s="2">
        <v>8</v>
      </c>
    </row>
    <row r="5839" spans="1:7" s="65" customFormat="1" x14ac:dyDescent="0.25">
      <c r="A5839" s="65">
        <v>583.59999999993795</v>
      </c>
      <c r="B5839" s="2">
        <v>8</v>
      </c>
      <c r="C5839" s="2">
        <v>8</v>
      </c>
      <c r="D5839" s="2">
        <v>6</v>
      </c>
      <c r="E5839" s="2">
        <v>6</v>
      </c>
      <c r="F5839" s="2">
        <v>8</v>
      </c>
      <c r="G5839" s="2">
        <v>8</v>
      </c>
    </row>
    <row r="5840" spans="1:7" s="65" customFormat="1" x14ac:dyDescent="0.25">
      <c r="A5840" s="65">
        <v>583.69999999993797</v>
      </c>
      <c r="B5840" s="2">
        <v>8</v>
      </c>
      <c r="C5840" s="2">
        <v>8</v>
      </c>
      <c r="D5840" s="2">
        <v>6</v>
      </c>
      <c r="E5840" s="2">
        <v>6</v>
      </c>
      <c r="F5840" s="2">
        <v>8</v>
      </c>
      <c r="G5840" s="2">
        <v>8</v>
      </c>
    </row>
    <row r="5841" spans="1:7" s="65" customFormat="1" x14ac:dyDescent="0.25">
      <c r="A5841" s="65">
        <v>583.799999999938</v>
      </c>
      <c r="B5841" s="2">
        <v>8</v>
      </c>
      <c r="C5841" s="2">
        <v>8</v>
      </c>
      <c r="D5841" s="2">
        <v>6</v>
      </c>
      <c r="E5841" s="2">
        <v>6</v>
      </c>
      <c r="F5841" s="2">
        <v>8</v>
      </c>
      <c r="G5841" s="2">
        <v>8</v>
      </c>
    </row>
    <row r="5842" spans="1:7" s="65" customFormat="1" x14ac:dyDescent="0.25">
      <c r="A5842" s="65">
        <v>583.89999999993802</v>
      </c>
      <c r="B5842" s="2">
        <v>8</v>
      </c>
      <c r="C5842" s="2">
        <v>8</v>
      </c>
      <c r="D5842" s="2">
        <v>6</v>
      </c>
      <c r="E5842" s="2">
        <v>6</v>
      </c>
      <c r="F5842" s="2">
        <v>8</v>
      </c>
      <c r="G5842" s="2">
        <v>8</v>
      </c>
    </row>
    <row r="5843" spans="1:7" s="65" customFormat="1" x14ac:dyDescent="0.25">
      <c r="A5843" s="65">
        <v>583.99999999993804</v>
      </c>
      <c r="B5843" s="2">
        <v>8</v>
      </c>
      <c r="C5843" s="2">
        <v>8</v>
      </c>
      <c r="D5843" s="2">
        <v>6</v>
      </c>
      <c r="E5843" s="2">
        <v>6</v>
      </c>
      <c r="F5843" s="2">
        <v>8</v>
      </c>
      <c r="G5843" s="2">
        <v>8</v>
      </c>
    </row>
    <row r="5844" spans="1:7" s="65" customFormat="1" x14ac:dyDescent="0.25">
      <c r="A5844" s="65">
        <v>584.09999999993795</v>
      </c>
      <c r="B5844" s="2">
        <v>8</v>
      </c>
      <c r="C5844" s="2">
        <v>8</v>
      </c>
      <c r="D5844" s="2">
        <v>6</v>
      </c>
      <c r="E5844" s="2">
        <v>6</v>
      </c>
      <c r="F5844" s="2">
        <v>8</v>
      </c>
      <c r="G5844" s="2">
        <v>8</v>
      </c>
    </row>
    <row r="5845" spans="1:7" s="65" customFormat="1" x14ac:dyDescent="0.25">
      <c r="A5845" s="65">
        <v>584.19999999993797</v>
      </c>
      <c r="B5845" s="2">
        <v>8</v>
      </c>
      <c r="C5845" s="2">
        <v>8</v>
      </c>
      <c r="D5845" s="2">
        <v>6</v>
      </c>
      <c r="E5845" s="2">
        <v>6</v>
      </c>
      <c r="F5845" s="2">
        <v>8</v>
      </c>
      <c r="G5845" s="2">
        <v>8</v>
      </c>
    </row>
    <row r="5846" spans="1:7" s="65" customFormat="1" x14ac:dyDescent="0.25">
      <c r="A5846" s="65">
        <v>584.299999999938</v>
      </c>
      <c r="B5846" s="2">
        <v>8</v>
      </c>
      <c r="C5846" s="2">
        <v>8</v>
      </c>
      <c r="D5846" s="2">
        <v>6</v>
      </c>
      <c r="E5846" s="2">
        <v>6</v>
      </c>
      <c r="F5846" s="2">
        <v>8</v>
      </c>
      <c r="G5846" s="2">
        <v>8</v>
      </c>
    </row>
    <row r="5847" spans="1:7" s="65" customFormat="1" x14ac:dyDescent="0.25">
      <c r="A5847" s="65">
        <v>584.39999999993802</v>
      </c>
      <c r="B5847" s="2">
        <v>8</v>
      </c>
      <c r="C5847" s="2">
        <v>8</v>
      </c>
      <c r="D5847" s="2">
        <v>6</v>
      </c>
      <c r="E5847" s="2">
        <v>6</v>
      </c>
      <c r="F5847" s="2">
        <v>8</v>
      </c>
      <c r="G5847" s="2">
        <v>8</v>
      </c>
    </row>
    <row r="5848" spans="1:7" s="65" customFormat="1" x14ac:dyDescent="0.25">
      <c r="A5848" s="65">
        <v>584.49999999993804</v>
      </c>
      <c r="B5848" s="2">
        <v>8</v>
      </c>
      <c r="C5848" s="2">
        <v>8</v>
      </c>
      <c r="D5848" s="2">
        <v>6</v>
      </c>
      <c r="E5848" s="2">
        <v>6</v>
      </c>
      <c r="F5848" s="2">
        <v>8</v>
      </c>
      <c r="G5848" s="2">
        <v>8</v>
      </c>
    </row>
    <row r="5849" spans="1:7" s="65" customFormat="1" x14ac:dyDescent="0.25">
      <c r="A5849" s="65">
        <v>584.59999999993795</v>
      </c>
      <c r="B5849" s="2">
        <v>8</v>
      </c>
      <c r="C5849" s="2">
        <v>8</v>
      </c>
      <c r="D5849" s="2">
        <v>6</v>
      </c>
      <c r="E5849" s="2">
        <v>6</v>
      </c>
      <c r="F5849" s="2">
        <v>8</v>
      </c>
      <c r="G5849" s="2">
        <v>8</v>
      </c>
    </row>
    <row r="5850" spans="1:7" s="65" customFormat="1" x14ac:dyDescent="0.25">
      <c r="A5850" s="65">
        <v>584.69999999993797</v>
      </c>
      <c r="B5850" s="2">
        <v>8</v>
      </c>
      <c r="C5850" s="2">
        <v>8</v>
      </c>
      <c r="D5850" s="2">
        <v>6</v>
      </c>
      <c r="E5850" s="2">
        <v>6</v>
      </c>
      <c r="F5850" s="2">
        <v>8</v>
      </c>
      <c r="G5850" s="2">
        <v>8</v>
      </c>
    </row>
    <row r="5851" spans="1:7" s="65" customFormat="1" x14ac:dyDescent="0.25">
      <c r="A5851" s="65">
        <v>584.799999999938</v>
      </c>
      <c r="B5851" s="2">
        <v>8</v>
      </c>
      <c r="C5851" s="2">
        <v>8</v>
      </c>
      <c r="D5851" s="2">
        <v>6</v>
      </c>
      <c r="E5851" s="2">
        <v>6</v>
      </c>
      <c r="F5851" s="2">
        <v>8</v>
      </c>
      <c r="G5851" s="2">
        <v>8</v>
      </c>
    </row>
    <row r="5852" spans="1:7" s="65" customFormat="1" x14ac:dyDescent="0.25">
      <c r="A5852" s="65">
        <v>584.89999999993802</v>
      </c>
      <c r="B5852" s="2">
        <v>8</v>
      </c>
      <c r="C5852" s="2">
        <v>8</v>
      </c>
      <c r="D5852" s="2">
        <v>6</v>
      </c>
      <c r="E5852" s="2">
        <v>6</v>
      </c>
      <c r="F5852" s="2">
        <v>8</v>
      </c>
      <c r="G5852" s="2">
        <v>8</v>
      </c>
    </row>
    <row r="5853" spans="1:7" s="65" customFormat="1" x14ac:dyDescent="0.25">
      <c r="A5853" s="65">
        <v>584.99999999993804</v>
      </c>
      <c r="B5853" s="2">
        <v>8</v>
      </c>
      <c r="C5853" s="2">
        <v>8</v>
      </c>
      <c r="D5853" s="2">
        <v>6</v>
      </c>
      <c r="E5853" s="2">
        <v>6</v>
      </c>
      <c r="F5853" s="2">
        <v>8</v>
      </c>
      <c r="G5853" s="2">
        <v>8</v>
      </c>
    </row>
    <row r="5854" spans="1:7" s="65" customFormat="1" x14ac:dyDescent="0.25">
      <c r="A5854" s="65">
        <v>585.09999999993795</v>
      </c>
      <c r="B5854" s="2">
        <v>8</v>
      </c>
      <c r="C5854" s="2">
        <v>8</v>
      </c>
      <c r="D5854" s="2">
        <v>6</v>
      </c>
      <c r="E5854" s="2">
        <v>6</v>
      </c>
      <c r="F5854" s="2">
        <v>8</v>
      </c>
      <c r="G5854" s="2">
        <v>8</v>
      </c>
    </row>
    <row r="5855" spans="1:7" s="65" customFormat="1" x14ac:dyDescent="0.25">
      <c r="A5855" s="65">
        <v>585.19999999993797</v>
      </c>
      <c r="B5855" s="2">
        <v>8</v>
      </c>
      <c r="C5855" s="2">
        <v>8</v>
      </c>
      <c r="D5855" s="2">
        <v>6</v>
      </c>
      <c r="E5855" s="2">
        <v>6</v>
      </c>
      <c r="F5855" s="2">
        <v>8</v>
      </c>
      <c r="G5855" s="2">
        <v>8</v>
      </c>
    </row>
    <row r="5856" spans="1:7" s="65" customFormat="1" x14ac:dyDescent="0.25">
      <c r="A5856" s="65">
        <v>585.299999999938</v>
      </c>
      <c r="B5856" s="2">
        <v>8</v>
      </c>
      <c r="C5856" s="2">
        <v>8</v>
      </c>
      <c r="D5856" s="2">
        <v>6</v>
      </c>
      <c r="E5856" s="2">
        <v>6</v>
      </c>
      <c r="F5856" s="2">
        <v>8</v>
      </c>
      <c r="G5856" s="2">
        <v>8</v>
      </c>
    </row>
    <row r="5857" spans="1:7" s="65" customFormat="1" x14ac:dyDescent="0.25">
      <c r="A5857" s="65">
        <v>585.39999999993802</v>
      </c>
      <c r="B5857" s="2">
        <v>8</v>
      </c>
      <c r="C5857" s="2">
        <v>8</v>
      </c>
      <c r="D5857" s="2">
        <v>6</v>
      </c>
      <c r="E5857" s="2">
        <v>6</v>
      </c>
      <c r="F5857" s="2">
        <v>8</v>
      </c>
      <c r="G5857" s="2">
        <v>8</v>
      </c>
    </row>
    <row r="5858" spans="1:7" s="65" customFormat="1" x14ac:dyDescent="0.25">
      <c r="A5858" s="65">
        <v>585.49999999993804</v>
      </c>
      <c r="B5858" s="2">
        <v>8</v>
      </c>
      <c r="C5858" s="2">
        <v>8</v>
      </c>
      <c r="D5858" s="2">
        <v>6</v>
      </c>
      <c r="E5858" s="2">
        <v>6</v>
      </c>
      <c r="F5858" s="2">
        <v>8</v>
      </c>
      <c r="G5858" s="2">
        <v>8</v>
      </c>
    </row>
    <row r="5859" spans="1:7" s="65" customFormat="1" x14ac:dyDescent="0.25">
      <c r="A5859" s="65">
        <v>585.59999999993795</v>
      </c>
      <c r="B5859" s="2">
        <v>8</v>
      </c>
      <c r="C5859" s="2">
        <v>8</v>
      </c>
      <c r="D5859" s="2">
        <v>6</v>
      </c>
      <c r="E5859" s="2">
        <v>6</v>
      </c>
      <c r="F5859" s="2">
        <v>8</v>
      </c>
      <c r="G5859" s="2">
        <v>8</v>
      </c>
    </row>
    <row r="5860" spans="1:7" s="65" customFormat="1" x14ac:dyDescent="0.25">
      <c r="A5860" s="65">
        <v>585.69999999993797</v>
      </c>
      <c r="B5860" s="2">
        <v>8</v>
      </c>
      <c r="C5860" s="2">
        <v>8</v>
      </c>
      <c r="D5860" s="2">
        <v>6</v>
      </c>
      <c r="E5860" s="2">
        <v>6</v>
      </c>
      <c r="F5860" s="2">
        <v>8</v>
      </c>
      <c r="G5860" s="2">
        <v>8</v>
      </c>
    </row>
    <row r="5861" spans="1:7" s="65" customFormat="1" x14ac:dyDescent="0.25">
      <c r="A5861" s="65">
        <v>585.799999999938</v>
      </c>
      <c r="B5861" s="2">
        <v>8</v>
      </c>
      <c r="C5861" s="2">
        <v>8</v>
      </c>
      <c r="D5861" s="2">
        <v>6</v>
      </c>
      <c r="E5861" s="2">
        <v>6</v>
      </c>
      <c r="F5861" s="2">
        <v>8</v>
      </c>
      <c r="G5861" s="2">
        <v>8</v>
      </c>
    </row>
    <row r="5862" spans="1:7" s="65" customFormat="1" x14ac:dyDescent="0.25">
      <c r="A5862" s="65">
        <v>585.89999999993802</v>
      </c>
      <c r="B5862" s="2">
        <v>8</v>
      </c>
      <c r="C5862" s="2">
        <v>8</v>
      </c>
      <c r="D5862" s="2">
        <v>6</v>
      </c>
      <c r="E5862" s="2">
        <v>6</v>
      </c>
      <c r="F5862" s="2">
        <v>8</v>
      </c>
      <c r="G5862" s="2">
        <v>8</v>
      </c>
    </row>
    <row r="5863" spans="1:7" s="65" customFormat="1" x14ac:dyDescent="0.25">
      <c r="A5863" s="65">
        <v>585.99999999993804</v>
      </c>
      <c r="B5863" s="2">
        <v>8</v>
      </c>
      <c r="C5863" s="2">
        <v>8</v>
      </c>
      <c r="D5863" s="2">
        <v>6</v>
      </c>
      <c r="E5863" s="2">
        <v>6</v>
      </c>
      <c r="F5863" s="2">
        <v>8</v>
      </c>
      <c r="G5863" s="2">
        <v>8</v>
      </c>
    </row>
    <row r="5864" spans="1:7" s="65" customFormat="1" x14ac:dyDescent="0.25">
      <c r="A5864" s="65">
        <v>586.09999999993795</v>
      </c>
      <c r="B5864" s="2">
        <v>8</v>
      </c>
      <c r="C5864" s="2">
        <v>8</v>
      </c>
      <c r="D5864" s="2">
        <v>6</v>
      </c>
      <c r="E5864" s="2">
        <v>6</v>
      </c>
      <c r="F5864" s="2">
        <v>8</v>
      </c>
      <c r="G5864" s="2">
        <v>8</v>
      </c>
    </row>
    <row r="5865" spans="1:7" s="65" customFormat="1" x14ac:dyDescent="0.25">
      <c r="A5865" s="65">
        <v>586.19999999993797</v>
      </c>
      <c r="B5865" s="2">
        <v>8</v>
      </c>
      <c r="C5865" s="2">
        <v>8</v>
      </c>
      <c r="D5865" s="2">
        <v>6</v>
      </c>
      <c r="E5865" s="2">
        <v>6</v>
      </c>
      <c r="F5865" s="2">
        <v>8</v>
      </c>
      <c r="G5865" s="2">
        <v>8</v>
      </c>
    </row>
    <row r="5866" spans="1:7" s="65" customFormat="1" x14ac:dyDescent="0.25">
      <c r="A5866" s="65">
        <v>586.29999999993697</v>
      </c>
      <c r="B5866" s="2">
        <v>8</v>
      </c>
      <c r="C5866" s="2">
        <v>8</v>
      </c>
      <c r="D5866" s="2">
        <v>6</v>
      </c>
      <c r="E5866" s="2">
        <v>6</v>
      </c>
      <c r="F5866" s="2">
        <v>8</v>
      </c>
      <c r="G5866" s="2">
        <v>8</v>
      </c>
    </row>
    <row r="5867" spans="1:7" s="65" customFormat="1" x14ac:dyDescent="0.25">
      <c r="A5867" s="65">
        <v>586.39999999993699</v>
      </c>
      <c r="B5867" s="2">
        <v>8</v>
      </c>
      <c r="C5867" s="2">
        <v>8</v>
      </c>
      <c r="D5867" s="2">
        <v>6</v>
      </c>
      <c r="E5867" s="2">
        <v>6</v>
      </c>
      <c r="F5867" s="2">
        <v>8</v>
      </c>
      <c r="G5867" s="2">
        <v>8</v>
      </c>
    </row>
    <row r="5868" spans="1:7" s="65" customFormat="1" x14ac:dyDescent="0.25">
      <c r="A5868" s="65">
        <v>586.49999999993702</v>
      </c>
      <c r="B5868" s="2">
        <v>8</v>
      </c>
      <c r="C5868" s="2">
        <v>8</v>
      </c>
      <c r="D5868" s="2">
        <v>6</v>
      </c>
      <c r="E5868" s="2">
        <v>6</v>
      </c>
      <c r="F5868" s="2">
        <v>8</v>
      </c>
      <c r="G5868" s="2">
        <v>8</v>
      </c>
    </row>
    <row r="5869" spans="1:7" s="65" customFormat="1" x14ac:dyDescent="0.25">
      <c r="A5869" s="65">
        <v>586.59999999993704</v>
      </c>
      <c r="B5869" s="2">
        <v>8</v>
      </c>
      <c r="C5869" s="2">
        <v>8</v>
      </c>
      <c r="D5869" s="2">
        <v>6</v>
      </c>
      <c r="E5869" s="2">
        <v>6</v>
      </c>
      <c r="F5869" s="2">
        <v>8</v>
      </c>
      <c r="G5869" s="2">
        <v>8</v>
      </c>
    </row>
    <row r="5870" spans="1:7" s="65" customFormat="1" x14ac:dyDescent="0.25">
      <c r="A5870" s="65">
        <v>586.69999999993695</v>
      </c>
      <c r="B5870" s="2">
        <v>8</v>
      </c>
      <c r="C5870" s="2">
        <v>8</v>
      </c>
      <c r="D5870" s="2">
        <v>6</v>
      </c>
      <c r="E5870" s="2">
        <v>6</v>
      </c>
      <c r="F5870" s="2">
        <v>8</v>
      </c>
      <c r="G5870" s="2">
        <v>8</v>
      </c>
    </row>
    <row r="5871" spans="1:7" s="65" customFormat="1" x14ac:dyDescent="0.25">
      <c r="A5871" s="65">
        <v>586.79999999993697</v>
      </c>
      <c r="B5871" s="2">
        <v>8</v>
      </c>
      <c r="C5871" s="2">
        <v>8</v>
      </c>
      <c r="D5871" s="2">
        <v>6</v>
      </c>
      <c r="E5871" s="2">
        <v>6</v>
      </c>
      <c r="F5871" s="2">
        <v>8</v>
      </c>
      <c r="G5871" s="2">
        <v>8</v>
      </c>
    </row>
    <row r="5872" spans="1:7" s="65" customFormat="1" x14ac:dyDescent="0.25">
      <c r="A5872" s="65">
        <v>586.89999999993699</v>
      </c>
      <c r="B5872" s="2">
        <v>8</v>
      </c>
      <c r="C5872" s="2">
        <v>8</v>
      </c>
      <c r="D5872" s="2">
        <v>6</v>
      </c>
      <c r="E5872" s="2">
        <v>6</v>
      </c>
      <c r="F5872" s="2">
        <v>8</v>
      </c>
      <c r="G5872" s="2">
        <v>8</v>
      </c>
    </row>
    <row r="5873" spans="1:7" s="65" customFormat="1" x14ac:dyDescent="0.25">
      <c r="A5873" s="65">
        <v>586.99999999993702</v>
      </c>
      <c r="B5873" s="2">
        <v>8</v>
      </c>
      <c r="C5873" s="2">
        <v>8</v>
      </c>
      <c r="D5873" s="2">
        <v>6</v>
      </c>
      <c r="E5873" s="2">
        <v>6</v>
      </c>
      <c r="F5873" s="2">
        <v>8</v>
      </c>
      <c r="G5873" s="2">
        <v>8</v>
      </c>
    </row>
    <row r="5874" spans="1:7" s="65" customFormat="1" x14ac:dyDescent="0.25">
      <c r="A5874" s="65">
        <v>587.09999999993704</v>
      </c>
      <c r="B5874" s="2">
        <v>10</v>
      </c>
      <c r="C5874" s="2">
        <v>10</v>
      </c>
      <c r="D5874" s="2">
        <v>6</v>
      </c>
      <c r="E5874" s="2">
        <v>6</v>
      </c>
      <c r="F5874" s="2">
        <v>10</v>
      </c>
      <c r="G5874" s="2">
        <v>10</v>
      </c>
    </row>
    <row r="5875" spans="1:7" s="65" customFormat="1" x14ac:dyDescent="0.25">
      <c r="A5875" s="65">
        <v>587.19999999993695</v>
      </c>
      <c r="B5875" s="2">
        <v>10</v>
      </c>
      <c r="C5875" s="2">
        <v>10</v>
      </c>
      <c r="D5875" s="2">
        <v>6</v>
      </c>
      <c r="E5875" s="2">
        <v>6</v>
      </c>
      <c r="F5875" s="2">
        <v>10</v>
      </c>
      <c r="G5875" s="2">
        <v>10</v>
      </c>
    </row>
    <row r="5876" spans="1:7" s="65" customFormat="1" x14ac:dyDescent="0.25">
      <c r="A5876" s="65">
        <v>587.29999999993697</v>
      </c>
      <c r="B5876" s="2">
        <v>10</v>
      </c>
      <c r="C5876" s="2">
        <v>10</v>
      </c>
      <c r="D5876" s="2">
        <v>6</v>
      </c>
      <c r="E5876" s="2">
        <v>6</v>
      </c>
      <c r="F5876" s="2">
        <v>10</v>
      </c>
      <c r="G5876" s="2">
        <v>10</v>
      </c>
    </row>
    <row r="5877" spans="1:7" s="65" customFormat="1" x14ac:dyDescent="0.25">
      <c r="A5877" s="65">
        <v>587.39999999993699</v>
      </c>
      <c r="B5877" s="2">
        <v>10</v>
      </c>
      <c r="C5877" s="2">
        <v>10</v>
      </c>
      <c r="D5877" s="2">
        <v>6</v>
      </c>
      <c r="E5877" s="2">
        <v>6</v>
      </c>
      <c r="F5877" s="2">
        <v>10</v>
      </c>
      <c r="G5877" s="2">
        <v>10</v>
      </c>
    </row>
    <row r="5878" spans="1:7" s="65" customFormat="1" x14ac:dyDescent="0.25">
      <c r="A5878" s="65">
        <v>587.49999999993702</v>
      </c>
      <c r="B5878" s="2">
        <v>10</v>
      </c>
      <c r="C5878" s="2">
        <v>10</v>
      </c>
      <c r="D5878" s="2">
        <v>6</v>
      </c>
      <c r="E5878" s="2">
        <v>6</v>
      </c>
      <c r="F5878" s="2">
        <v>10</v>
      </c>
      <c r="G5878" s="2">
        <v>10</v>
      </c>
    </row>
    <row r="5879" spans="1:7" s="65" customFormat="1" x14ac:dyDescent="0.25">
      <c r="A5879" s="65">
        <v>587.59999999993704</v>
      </c>
      <c r="B5879" s="2">
        <v>10</v>
      </c>
      <c r="C5879" s="2">
        <v>10</v>
      </c>
      <c r="D5879" s="2">
        <v>6</v>
      </c>
      <c r="E5879" s="2">
        <v>6</v>
      </c>
      <c r="F5879" s="2">
        <v>10</v>
      </c>
      <c r="G5879" s="2">
        <v>10</v>
      </c>
    </row>
    <row r="5880" spans="1:7" s="65" customFormat="1" x14ac:dyDescent="0.25">
      <c r="A5880" s="65">
        <v>587.69999999993695</v>
      </c>
      <c r="B5880" s="2">
        <v>10</v>
      </c>
      <c r="C5880" s="2">
        <v>10</v>
      </c>
      <c r="D5880" s="2">
        <v>6</v>
      </c>
      <c r="E5880" s="2">
        <v>6</v>
      </c>
      <c r="F5880" s="2">
        <v>10</v>
      </c>
      <c r="G5880" s="2">
        <v>10</v>
      </c>
    </row>
    <row r="5881" spans="1:7" s="65" customFormat="1" x14ac:dyDescent="0.25">
      <c r="A5881" s="65">
        <v>587.79999999993697</v>
      </c>
      <c r="B5881" s="2">
        <v>10</v>
      </c>
      <c r="C5881" s="2">
        <v>10</v>
      </c>
      <c r="D5881" s="2">
        <v>6</v>
      </c>
      <c r="E5881" s="2">
        <v>6</v>
      </c>
      <c r="F5881" s="2">
        <v>10</v>
      </c>
      <c r="G5881" s="2">
        <v>10</v>
      </c>
    </row>
    <row r="5882" spans="1:7" s="65" customFormat="1" x14ac:dyDescent="0.25">
      <c r="A5882" s="65">
        <v>587.89999999993699</v>
      </c>
      <c r="B5882" s="2">
        <v>10</v>
      </c>
      <c r="C5882" s="2">
        <v>10</v>
      </c>
      <c r="D5882" s="2">
        <v>6</v>
      </c>
      <c r="E5882" s="2">
        <v>6</v>
      </c>
      <c r="F5882" s="2">
        <v>10</v>
      </c>
      <c r="G5882" s="2">
        <v>10</v>
      </c>
    </row>
    <row r="5883" spans="1:7" s="65" customFormat="1" x14ac:dyDescent="0.25">
      <c r="A5883" s="65">
        <v>587.99999999993702</v>
      </c>
      <c r="B5883" s="2">
        <v>10</v>
      </c>
      <c r="C5883" s="2">
        <v>10</v>
      </c>
      <c r="D5883" s="2">
        <v>6</v>
      </c>
      <c r="E5883" s="2">
        <v>6</v>
      </c>
      <c r="F5883" s="2">
        <v>10</v>
      </c>
      <c r="G5883" s="2">
        <v>10</v>
      </c>
    </row>
    <row r="5884" spans="1:7" s="65" customFormat="1" x14ac:dyDescent="0.25">
      <c r="A5884" s="65">
        <v>588.09999999993704</v>
      </c>
      <c r="B5884" s="2">
        <v>10</v>
      </c>
      <c r="C5884" s="2">
        <v>10</v>
      </c>
      <c r="D5884" s="2">
        <v>6</v>
      </c>
      <c r="E5884" s="2">
        <v>6</v>
      </c>
      <c r="F5884" s="2">
        <v>10</v>
      </c>
      <c r="G5884" s="2">
        <v>10</v>
      </c>
    </row>
    <row r="5885" spans="1:7" s="65" customFormat="1" x14ac:dyDescent="0.25">
      <c r="A5885" s="65">
        <v>588.19999999993695</v>
      </c>
      <c r="B5885" s="2">
        <v>10</v>
      </c>
      <c r="C5885" s="2">
        <v>10</v>
      </c>
      <c r="D5885" s="2">
        <v>6</v>
      </c>
      <c r="E5885" s="2">
        <v>6</v>
      </c>
      <c r="F5885" s="2">
        <v>10</v>
      </c>
      <c r="G5885" s="2">
        <v>10</v>
      </c>
    </row>
    <row r="5886" spans="1:7" s="65" customFormat="1" x14ac:dyDescent="0.25">
      <c r="A5886" s="65">
        <v>588.29999999993697</v>
      </c>
      <c r="B5886" s="2">
        <v>10</v>
      </c>
      <c r="C5886" s="2">
        <v>10</v>
      </c>
      <c r="D5886" s="2">
        <v>6</v>
      </c>
      <c r="E5886" s="2">
        <v>6</v>
      </c>
      <c r="F5886" s="2">
        <v>10</v>
      </c>
      <c r="G5886" s="2">
        <v>10</v>
      </c>
    </row>
    <row r="5887" spans="1:7" s="65" customFormat="1" x14ac:dyDescent="0.25">
      <c r="A5887" s="65">
        <v>588.39999999993699</v>
      </c>
      <c r="B5887" s="2">
        <v>10</v>
      </c>
      <c r="C5887" s="2">
        <v>10</v>
      </c>
      <c r="D5887" s="2">
        <v>6</v>
      </c>
      <c r="E5887" s="2">
        <v>6</v>
      </c>
      <c r="F5887" s="2">
        <v>10</v>
      </c>
      <c r="G5887" s="2">
        <v>10</v>
      </c>
    </row>
    <row r="5888" spans="1:7" s="65" customFormat="1" x14ac:dyDescent="0.25">
      <c r="A5888" s="65">
        <v>588.49999999993702</v>
      </c>
      <c r="B5888" s="2">
        <v>10</v>
      </c>
      <c r="C5888" s="2">
        <v>10</v>
      </c>
      <c r="D5888" s="2">
        <v>6</v>
      </c>
      <c r="E5888" s="2">
        <v>6</v>
      </c>
      <c r="F5888" s="2">
        <v>10</v>
      </c>
      <c r="G5888" s="2">
        <v>10</v>
      </c>
    </row>
    <row r="5889" spans="1:7" s="65" customFormat="1" x14ac:dyDescent="0.25">
      <c r="A5889" s="65">
        <v>588.59999999993704</v>
      </c>
      <c r="B5889" s="2">
        <v>10</v>
      </c>
      <c r="C5889" s="2">
        <v>10</v>
      </c>
      <c r="D5889" s="2">
        <v>6</v>
      </c>
      <c r="E5889" s="2">
        <v>6</v>
      </c>
      <c r="F5889" s="2">
        <v>10</v>
      </c>
      <c r="G5889" s="2">
        <v>10</v>
      </c>
    </row>
    <row r="5890" spans="1:7" s="65" customFormat="1" x14ac:dyDescent="0.25">
      <c r="A5890" s="65">
        <v>588.69999999993695</v>
      </c>
      <c r="B5890" s="2">
        <v>10</v>
      </c>
      <c r="C5890" s="2">
        <v>10</v>
      </c>
      <c r="D5890" s="2">
        <v>6</v>
      </c>
      <c r="E5890" s="2">
        <v>6</v>
      </c>
      <c r="F5890" s="2">
        <v>10</v>
      </c>
      <c r="G5890" s="2">
        <v>10</v>
      </c>
    </row>
    <row r="5891" spans="1:7" s="65" customFormat="1" x14ac:dyDescent="0.25">
      <c r="A5891" s="65">
        <v>588.79999999993697</v>
      </c>
      <c r="B5891" s="2">
        <v>10</v>
      </c>
      <c r="C5891" s="2">
        <v>10</v>
      </c>
      <c r="D5891" s="2">
        <v>6</v>
      </c>
      <c r="E5891" s="2">
        <v>6</v>
      </c>
      <c r="F5891" s="2">
        <v>10</v>
      </c>
      <c r="G5891" s="2">
        <v>10</v>
      </c>
    </row>
    <row r="5892" spans="1:7" s="65" customFormat="1" x14ac:dyDescent="0.25">
      <c r="A5892" s="65">
        <v>588.89999999993699</v>
      </c>
      <c r="B5892" s="2">
        <v>10</v>
      </c>
      <c r="C5892" s="2">
        <v>10</v>
      </c>
      <c r="D5892" s="2">
        <v>6</v>
      </c>
      <c r="E5892" s="2">
        <v>6</v>
      </c>
      <c r="F5892" s="2">
        <v>10</v>
      </c>
      <c r="G5892" s="2">
        <v>10</v>
      </c>
    </row>
    <row r="5893" spans="1:7" s="65" customFormat="1" x14ac:dyDescent="0.25">
      <c r="A5893" s="65">
        <v>588.99999999993702</v>
      </c>
      <c r="B5893" s="2">
        <v>10</v>
      </c>
      <c r="C5893" s="2">
        <v>10</v>
      </c>
      <c r="D5893" s="2">
        <v>6</v>
      </c>
      <c r="E5893" s="2">
        <v>6</v>
      </c>
      <c r="F5893" s="2">
        <v>10</v>
      </c>
      <c r="G5893" s="2">
        <v>10</v>
      </c>
    </row>
    <row r="5894" spans="1:7" s="65" customFormat="1" x14ac:dyDescent="0.25">
      <c r="A5894" s="65">
        <v>589.09999999993704</v>
      </c>
      <c r="B5894" s="2">
        <v>10</v>
      </c>
      <c r="C5894" s="2">
        <v>10</v>
      </c>
      <c r="D5894" s="2">
        <v>6</v>
      </c>
      <c r="E5894" s="2">
        <v>6</v>
      </c>
      <c r="F5894" s="2">
        <v>10</v>
      </c>
      <c r="G5894" s="2">
        <v>10</v>
      </c>
    </row>
    <row r="5895" spans="1:7" s="65" customFormat="1" x14ac:dyDescent="0.25">
      <c r="A5895" s="65">
        <v>589.19999999993604</v>
      </c>
      <c r="B5895" s="2">
        <v>10</v>
      </c>
      <c r="C5895" s="2">
        <v>10</v>
      </c>
      <c r="D5895" s="2">
        <v>6</v>
      </c>
      <c r="E5895" s="2">
        <v>6</v>
      </c>
      <c r="F5895" s="2">
        <v>10</v>
      </c>
      <c r="G5895" s="2">
        <v>10</v>
      </c>
    </row>
    <row r="5896" spans="1:7" s="65" customFormat="1" x14ac:dyDescent="0.25">
      <c r="A5896" s="65">
        <v>589.29999999993595</v>
      </c>
      <c r="B5896" s="2">
        <v>10</v>
      </c>
      <c r="C5896" s="2">
        <v>10</v>
      </c>
      <c r="D5896" s="2">
        <v>6</v>
      </c>
      <c r="E5896" s="2">
        <v>6</v>
      </c>
      <c r="F5896" s="2">
        <v>10</v>
      </c>
      <c r="G5896" s="2">
        <v>10</v>
      </c>
    </row>
    <row r="5897" spans="1:7" s="65" customFormat="1" x14ac:dyDescent="0.25">
      <c r="A5897" s="65">
        <v>589.39999999993597</v>
      </c>
      <c r="B5897" s="2">
        <v>10</v>
      </c>
      <c r="C5897" s="2">
        <v>10</v>
      </c>
      <c r="D5897" s="2">
        <v>6</v>
      </c>
      <c r="E5897" s="2">
        <v>6</v>
      </c>
      <c r="F5897" s="2">
        <v>10</v>
      </c>
      <c r="G5897" s="2">
        <v>10</v>
      </c>
    </row>
    <row r="5898" spans="1:7" s="65" customFormat="1" x14ac:dyDescent="0.25">
      <c r="A5898" s="65">
        <v>589.49999999993599</v>
      </c>
      <c r="B5898" s="2">
        <v>10</v>
      </c>
      <c r="C5898" s="2">
        <v>10</v>
      </c>
      <c r="D5898" s="2">
        <v>6</v>
      </c>
      <c r="E5898" s="2">
        <v>6</v>
      </c>
      <c r="F5898" s="2">
        <v>10</v>
      </c>
      <c r="G5898" s="2">
        <v>10</v>
      </c>
    </row>
    <row r="5899" spans="1:7" s="65" customFormat="1" x14ac:dyDescent="0.25">
      <c r="A5899" s="65">
        <v>589.59999999993602</v>
      </c>
      <c r="B5899" s="2">
        <v>10</v>
      </c>
      <c r="C5899" s="2">
        <v>10</v>
      </c>
      <c r="D5899" s="2">
        <v>6</v>
      </c>
      <c r="E5899" s="2">
        <v>6</v>
      </c>
      <c r="F5899" s="2">
        <v>10</v>
      </c>
      <c r="G5899" s="2">
        <v>10</v>
      </c>
    </row>
    <row r="5900" spans="1:7" s="65" customFormat="1" x14ac:dyDescent="0.25">
      <c r="A5900" s="65">
        <v>589.69999999993604</v>
      </c>
      <c r="B5900" s="2">
        <v>10</v>
      </c>
      <c r="C5900" s="2">
        <v>10</v>
      </c>
      <c r="D5900" s="2">
        <v>6</v>
      </c>
      <c r="E5900" s="2">
        <v>6</v>
      </c>
      <c r="F5900" s="2">
        <v>10</v>
      </c>
      <c r="G5900" s="2">
        <v>10</v>
      </c>
    </row>
    <row r="5901" spans="1:7" s="65" customFormat="1" x14ac:dyDescent="0.25">
      <c r="A5901" s="65">
        <v>589.79999999993595</v>
      </c>
      <c r="B5901" s="2">
        <v>10</v>
      </c>
      <c r="C5901" s="2">
        <v>10</v>
      </c>
      <c r="D5901" s="2">
        <v>6</v>
      </c>
      <c r="E5901" s="2">
        <v>6</v>
      </c>
      <c r="F5901" s="2">
        <v>10</v>
      </c>
      <c r="G5901" s="2">
        <v>10</v>
      </c>
    </row>
    <row r="5902" spans="1:7" s="65" customFormat="1" x14ac:dyDescent="0.25">
      <c r="A5902" s="65">
        <v>589.89999999993597</v>
      </c>
      <c r="B5902" s="2">
        <v>10</v>
      </c>
      <c r="C5902" s="2">
        <v>10</v>
      </c>
      <c r="D5902" s="2">
        <v>6</v>
      </c>
      <c r="E5902" s="2">
        <v>6</v>
      </c>
      <c r="F5902" s="2">
        <v>10</v>
      </c>
      <c r="G5902" s="2">
        <v>10</v>
      </c>
    </row>
    <row r="5903" spans="1:7" s="65" customFormat="1" x14ac:dyDescent="0.25">
      <c r="A5903" s="65">
        <v>589.99999999993599</v>
      </c>
      <c r="B5903" s="2">
        <v>10</v>
      </c>
      <c r="C5903" s="2">
        <v>10</v>
      </c>
      <c r="D5903" s="2">
        <v>6</v>
      </c>
      <c r="E5903" s="2">
        <v>6</v>
      </c>
      <c r="F5903" s="2">
        <v>10</v>
      </c>
      <c r="G5903" s="2">
        <v>10</v>
      </c>
    </row>
    <row r="5904" spans="1:7" s="65" customFormat="1" x14ac:dyDescent="0.25">
      <c r="A5904" s="65">
        <v>590.09999999993602</v>
      </c>
      <c r="B5904" s="2">
        <v>10</v>
      </c>
      <c r="C5904" s="2">
        <v>10</v>
      </c>
      <c r="D5904" s="2">
        <v>6</v>
      </c>
      <c r="E5904" s="2">
        <v>6</v>
      </c>
      <c r="F5904" s="2">
        <v>10</v>
      </c>
      <c r="G5904" s="2">
        <v>10</v>
      </c>
    </row>
    <row r="5905" spans="1:7" s="65" customFormat="1" x14ac:dyDescent="0.25">
      <c r="A5905" s="65">
        <v>590.19999999993604</v>
      </c>
      <c r="B5905" s="2">
        <v>10</v>
      </c>
      <c r="C5905" s="2">
        <v>10</v>
      </c>
      <c r="D5905" s="2">
        <v>6</v>
      </c>
      <c r="E5905" s="2">
        <v>6</v>
      </c>
      <c r="F5905" s="2">
        <v>10</v>
      </c>
      <c r="G5905" s="2">
        <v>10</v>
      </c>
    </row>
    <row r="5906" spans="1:7" s="65" customFormat="1" x14ac:dyDescent="0.25">
      <c r="A5906" s="65">
        <v>590.29999999993595</v>
      </c>
      <c r="B5906" s="2">
        <v>10</v>
      </c>
      <c r="C5906" s="2">
        <v>10</v>
      </c>
      <c r="D5906" s="2">
        <v>6</v>
      </c>
      <c r="E5906" s="2">
        <v>6</v>
      </c>
      <c r="F5906" s="2">
        <v>10</v>
      </c>
      <c r="G5906" s="2">
        <v>10</v>
      </c>
    </row>
    <row r="5907" spans="1:7" s="65" customFormat="1" x14ac:dyDescent="0.25">
      <c r="A5907" s="65">
        <v>590.39999999993597</v>
      </c>
      <c r="B5907" s="2">
        <v>10</v>
      </c>
      <c r="C5907" s="2">
        <v>10</v>
      </c>
      <c r="D5907" s="2">
        <v>6</v>
      </c>
      <c r="E5907" s="2">
        <v>6</v>
      </c>
      <c r="F5907" s="2">
        <v>10</v>
      </c>
      <c r="G5907" s="2">
        <v>10</v>
      </c>
    </row>
    <row r="5908" spans="1:7" s="65" customFormat="1" x14ac:dyDescent="0.25">
      <c r="A5908" s="65">
        <v>590.49999999993599</v>
      </c>
      <c r="B5908" s="2">
        <v>10</v>
      </c>
      <c r="C5908" s="2">
        <v>10</v>
      </c>
      <c r="D5908" s="2">
        <v>6</v>
      </c>
      <c r="E5908" s="2">
        <v>6</v>
      </c>
      <c r="F5908" s="2">
        <v>10</v>
      </c>
      <c r="G5908" s="2">
        <v>10</v>
      </c>
    </row>
    <row r="5909" spans="1:7" s="65" customFormat="1" x14ac:dyDescent="0.25">
      <c r="A5909" s="65">
        <v>590.59999999993602</v>
      </c>
      <c r="B5909" s="2">
        <v>10</v>
      </c>
      <c r="C5909" s="2">
        <v>10</v>
      </c>
      <c r="D5909" s="2">
        <v>6</v>
      </c>
      <c r="E5909" s="2">
        <v>6</v>
      </c>
      <c r="F5909" s="2">
        <v>10</v>
      </c>
      <c r="G5909" s="2">
        <v>10</v>
      </c>
    </row>
    <row r="5910" spans="1:7" s="65" customFormat="1" x14ac:dyDescent="0.25">
      <c r="A5910" s="65">
        <v>590.69999999993604</v>
      </c>
      <c r="B5910" s="2">
        <v>10</v>
      </c>
      <c r="C5910" s="2">
        <v>10</v>
      </c>
      <c r="D5910" s="2">
        <v>6</v>
      </c>
      <c r="E5910" s="2">
        <v>6</v>
      </c>
      <c r="F5910" s="2">
        <v>10</v>
      </c>
      <c r="G5910" s="2">
        <v>10</v>
      </c>
    </row>
    <row r="5911" spans="1:7" s="65" customFormat="1" x14ac:dyDescent="0.25">
      <c r="A5911" s="65">
        <v>590.79999999993595</v>
      </c>
      <c r="B5911" s="2">
        <v>10</v>
      </c>
      <c r="C5911" s="2">
        <v>10</v>
      </c>
      <c r="D5911" s="2">
        <v>6</v>
      </c>
      <c r="E5911" s="2">
        <v>6</v>
      </c>
      <c r="F5911" s="2">
        <v>10</v>
      </c>
      <c r="G5911" s="2">
        <v>10</v>
      </c>
    </row>
    <row r="5912" spans="1:7" s="65" customFormat="1" x14ac:dyDescent="0.25">
      <c r="A5912" s="65">
        <v>590.89999999993597</v>
      </c>
      <c r="B5912" s="2">
        <v>10</v>
      </c>
      <c r="C5912" s="2">
        <v>10</v>
      </c>
      <c r="D5912" s="2">
        <v>6</v>
      </c>
      <c r="E5912" s="2">
        <v>6</v>
      </c>
      <c r="F5912" s="2">
        <v>10</v>
      </c>
      <c r="G5912" s="2">
        <v>10</v>
      </c>
    </row>
    <row r="5913" spans="1:7" s="65" customFormat="1" x14ac:dyDescent="0.25">
      <c r="A5913" s="65">
        <v>590.99999999993599</v>
      </c>
      <c r="B5913" s="2">
        <v>10</v>
      </c>
      <c r="C5913" s="2">
        <v>10</v>
      </c>
      <c r="D5913" s="2">
        <v>6</v>
      </c>
      <c r="E5913" s="2">
        <v>6</v>
      </c>
      <c r="F5913" s="2">
        <v>10</v>
      </c>
      <c r="G5913" s="2">
        <v>10</v>
      </c>
    </row>
    <row r="5914" spans="1:7" s="65" customFormat="1" x14ac:dyDescent="0.25">
      <c r="A5914" s="65">
        <v>591.09999999993602</v>
      </c>
      <c r="B5914" s="2">
        <v>10</v>
      </c>
      <c r="C5914" s="2">
        <v>10</v>
      </c>
      <c r="D5914" s="2">
        <v>6</v>
      </c>
      <c r="E5914" s="2">
        <v>6</v>
      </c>
      <c r="F5914" s="2">
        <v>10</v>
      </c>
      <c r="G5914" s="2">
        <v>10</v>
      </c>
    </row>
    <row r="5915" spans="1:7" s="65" customFormat="1" x14ac:dyDescent="0.25">
      <c r="A5915" s="65">
        <v>591.19999999993604</v>
      </c>
      <c r="B5915" s="2">
        <v>10</v>
      </c>
      <c r="C5915" s="2">
        <v>10</v>
      </c>
      <c r="D5915" s="2">
        <v>6</v>
      </c>
      <c r="E5915" s="2">
        <v>6</v>
      </c>
      <c r="F5915" s="2">
        <v>10</v>
      </c>
      <c r="G5915" s="2">
        <v>10</v>
      </c>
    </row>
    <row r="5916" spans="1:7" s="65" customFormat="1" x14ac:dyDescent="0.25">
      <c r="A5916" s="65">
        <v>591.29999999993595</v>
      </c>
      <c r="B5916" s="2">
        <v>10</v>
      </c>
      <c r="C5916" s="2">
        <v>10</v>
      </c>
      <c r="D5916" s="2">
        <v>6</v>
      </c>
      <c r="E5916" s="2">
        <v>6</v>
      </c>
      <c r="F5916" s="2">
        <v>10</v>
      </c>
      <c r="G5916" s="2">
        <v>10</v>
      </c>
    </row>
    <row r="5917" spans="1:7" s="65" customFormat="1" x14ac:dyDescent="0.25">
      <c r="A5917" s="65">
        <v>591.39999999993597</v>
      </c>
      <c r="B5917" s="2">
        <v>10</v>
      </c>
      <c r="C5917" s="2">
        <v>10</v>
      </c>
      <c r="D5917" s="2">
        <v>6</v>
      </c>
      <c r="E5917" s="2">
        <v>6</v>
      </c>
      <c r="F5917" s="2">
        <v>10</v>
      </c>
      <c r="G5917" s="2">
        <v>10</v>
      </c>
    </row>
    <row r="5918" spans="1:7" s="65" customFormat="1" x14ac:dyDescent="0.25">
      <c r="A5918" s="65">
        <v>591.49999999993599</v>
      </c>
      <c r="B5918" s="2">
        <v>10</v>
      </c>
      <c r="C5918" s="2">
        <v>10</v>
      </c>
      <c r="D5918" s="2">
        <v>6</v>
      </c>
      <c r="E5918" s="2">
        <v>6</v>
      </c>
      <c r="F5918" s="2">
        <v>10</v>
      </c>
      <c r="G5918" s="2">
        <v>10</v>
      </c>
    </row>
    <row r="5919" spans="1:7" s="65" customFormat="1" x14ac:dyDescent="0.25">
      <c r="A5919" s="65">
        <v>591.59999999993602</v>
      </c>
      <c r="B5919" s="2">
        <v>10</v>
      </c>
      <c r="C5919" s="2">
        <v>10</v>
      </c>
      <c r="D5919" s="2">
        <v>6</v>
      </c>
      <c r="E5919" s="2">
        <v>6</v>
      </c>
      <c r="F5919" s="2">
        <v>10</v>
      </c>
      <c r="G5919" s="2">
        <v>10</v>
      </c>
    </row>
    <row r="5920" spans="1:7" s="65" customFormat="1" x14ac:dyDescent="0.25">
      <c r="A5920" s="65">
        <v>591.69999999993604</v>
      </c>
      <c r="B5920" s="2">
        <v>10</v>
      </c>
      <c r="C5920" s="2">
        <v>10</v>
      </c>
      <c r="D5920" s="2">
        <v>6</v>
      </c>
      <c r="E5920" s="2">
        <v>6</v>
      </c>
      <c r="F5920" s="2">
        <v>10</v>
      </c>
      <c r="G5920" s="2">
        <v>10</v>
      </c>
    </row>
    <row r="5921" spans="1:7" s="65" customFormat="1" x14ac:dyDescent="0.25">
      <c r="A5921" s="65">
        <v>591.79999999993595</v>
      </c>
      <c r="B5921" s="2">
        <v>10</v>
      </c>
      <c r="C5921" s="2">
        <v>10</v>
      </c>
      <c r="D5921" s="2">
        <v>6</v>
      </c>
      <c r="E5921" s="2">
        <v>6</v>
      </c>
      <c r="F5921" s="2">
        <v>10</v>
      </c>
      <c r="G5921" s="2">
        <v>10</v>
      </c>
    </row>
    <row r="5922" spans="1:7" s="65" customFormat="1" x14ac:dyDescent="0.25">
      <c r="A5922" s="65">
        <v>591.89999999993597</v>
      </c>
      <c r="B5922" s="2">
        <v>10</v>
      </c>
      <c r="C5922" s="2">
        <v>10</v>
      </c>
      <c r="D5922" s="2">
        <v>6</v>
      </c>
      <c r="E5922" s="2">
        <v>6</v>
      </c>
      <c r="F5922" s="2">
        <v>10</v>
      </c>
      <c r="G5922" s="2">
        <v>10</v>
      </c>
    </row>
    <row r="5923" spans="1:7" s="65" customFormat="1" x14ac:dyDescent="0.25">
      <c r="A5923" s="65">
        <v>591.99999999993599</v>
      </c>
      <c r="B5923" s="2">
        <v>10</v>
      </c>
      <c r="C5923" s="2">
        <v>10</v>
      </c>
      <c r="D5923" s="2">
        <v>6</v>
      </c>
      <c r="E5923" s="2">
        <v>6</v>
      </c>
      <c r="F5923" s="2">
        <v>10</v>
      </c>
      <c r="G5923" s="2">
        <v>10</v>
      </c>
    </row>
    <row r="5924" spans="1:7" s="65" customFormat="1" x14ac:dyDescent="0.25">
      <c r="A5924" s="65">
        <v>592.09999999993499</v>
      </c>
      <c r="B5924" s="2">
        <v>12</v>
      </c>
      <c r="C5924" s="2">
        <v>12</v>
      </c>
      <c r="D5924" s="2">
        <v>6</v>
      </c>
      <c r="E5924" s="2">
        <v>6</v>
      </c>
      <c r="F5924" s="2">
        <v>12</v>
      </c>
      <c r="G5924" s="2">
        <v>12</v>
      </c>
    </row>
    <row r="5925" spans="1:7" s="65" customFormat="1" x14ac:dyDescent="0.25">
      <c r="A5925" s="65">
        <v>592.19999999993502</v>
      </c>
      <c r="B5925" s="2">
        <v>12</v>
      </c>
      <c r="C5925" s="2">
        <v>12</v>
      </c>
      <c r="D5925" s="2">
        <v>6</v>
      </c>
      <c r="E5925" s="2">
        <v>6</v>
      </c>
      <c r="F5925" s="2">
        <v>12</v>
      </c>
      <c r="G5925" s="2">
        <v>12</v>
      </c>
    </row>
    <row r="5926" spans="1:7" s="65" customFormat="1" x14ac:dyDescent="0.25">
      <c r="A5926" s="65">
        <v>592.29999999993504</v>
      </c>
      <c r="B5926" s="2">
        <v>12</v>
      </c>
      <c r="C5926" s="2">
        <v>12</v>
      </c>
      <c r="D5926" s="2">
        <v>6</v>
      </c>
      <c r="E5926" s="2">
        <v>6</v>
      </c>
      <c r="F5926" s="2">
        <v>12</v>
      </c>
      <c r="G5926" s="2">
        <v>12</v>
      </c>
    </row>
    <row r="5927" spans="1:7" s="65" customFormat="1" x14ac:dyDescent="0.25">
      <c r="A5927" s="65">
        <v>592.39999999993495</v>
      </c>
      <c r="B5927" s="2">
        <v>12</v>
      </c>
      <c r="C5927" s="2">
        <v>12</v>
      </c>
      <c r="D5927" s="2">
        <v>6</v>
      </c>
      <c r="E5927" s="2">
        <v>6</v>
      </c>
      <c r="F5927" s="2">
        <v>12</v>
      </c>
      <c r="G5927" s="2">
        <v>12</v>
      </c>
    </row>
    <row r="5928" spans="1:7" s="65" customFormat="1" x14ac:dyDescent="0.25">
      <c r="A5928" s="65">
        <v>592.49999999993497</v>
      </c>
      <c r="B5928" s="2">
        <v>12</v>
      </c>
      <c r="C5928" s="2">
        <v>12</v>
      </c>
      <c r="D5928" s="2">
        <v>6</v>
      </c>
      <c r="E5928" s="2">
        <v>6</v>
      </c>
      <c r="F5928" s="2">
        <v>12</v>
      </c>
      <c r="G5928" s="2">
        <v>12</v>
      </c>
    </row>
    <row r="5929" spans="1:7" s="65" customFormat="1" x14ac:dyDescent="0.25">
      <c r="A5929" s="65">
        <v>592.59999999993499</v>
      </c>
      <c r="B5929" s="2">
        <v>12</v>
      </c>
      <c r="C5929" s="2">
        <v>12</v>
      </c>
      <c r="D5929" s="2">
        <v>6</v>
      </c>
      <c r="E5929" s="2">
        <v>6</v>
      </c>
      <c r="F5929" s="2">
        <v>12</v>
      </c>
      <c r="G5929" s="2">
        <v>12</v>
      </c>
    </row>
    <row r="5930" spans="1:7" s="65" customFormat="1" x14ac:dyDescent="0.25">
      <c r="A5930" s="65">
        <v>592.69999999993502</v>
      </c>
      <c r="B5930" s="2">
        <v>12</v>
      </c>
      <c r="C5930" s="2">
        <v>12</v>
      </c>
      <c r="D5930" s="2">
        <v>6</v>
      </c>
      <c r="E5930" s="2">
        <v>6</v>
      </c>
      <c r="F5930" s="2">
        <v>12</v>
      </c>
      <c r="G5930" s="2">
        <v>12</v>
      </c>
    </row>
    <row r="5931" spans="1:7" s="65" customFormat="1" x14ac:dyDescent="0.25">
      <c r="A5931" s="65">
        <v>592.79999999993504</v>
      </c>
      <c r="B5931" s="2">
        <v>12</v>
      </c>
      <c r="C5931" s="2">
        <v>12</v>
      </c>
      <c r="D5931" s="2">
        <v>6</v>
      </c>
      <c r="E5931" s="2">
        <v>6</v>
      </c>
      <c r="F5931" s="2">
        <v>12</v>
      </c>
      <c r="G5931" s="2">
        <v>12</v>
      </c>
    </row>
    <row r="5932" spans="1:7" s="65" customFormat="1" x14ac:dyDescent="0.25">
      <c r="A5932" s="65">
        <v>592.89999999993495</v>
      </c>
      <c r="B5932" s="2">
        <v>12</v>
      </c>
      <c r="C5932" s="2">
        <v>12</v>
      </c>
      <c r="D5932" s="2">
        <v>6</v>
      </c>
      <c r="E5932" s="2">
        <v>6</v>
      </c>
      <c r="F5932" s="2">
        <v>12</v>
      </c>
      <c r="G5932" s="2">
        <v>12</v>
      </c>
    </row>
    <row r="5933" spans="1:7" s="65" customFormat="1" x14ac:dyDescent="0.25">
      <c r="A5933" s="65">
        <v>592.99999999993497</v>
      </c>
      <c r="B5933" s="2">
        <v>12</v>
      </c>
      <c r="C5933" s="2">
        <v>12</v>
      </c>
      <c r="D5933" s="2">
        <v>6</v>
      </c>
      <c r="E5933" s="2">
        <v>6</v>
      </c>
      <c r="F5933" s="2">
        <v>12</v>
      </c>
      <c r="G5933" s="2">
        <v>12</v>
      </c>
    </row>
    <row r="5934" spans="1:7" s="65" customFormat="1" x14ac:dyDescent="0.25">
      <c r="A5934" s="65">
        <v>593.09999999993499</v>
      </c>
      <c r="B5934" s="2">
        <v>12</v>
      </c>
      <c r="C5934" s="2">
        <v>12</v>
      </c>
      <c r="D5934" s="2">
        <v>6</v>
      </c>
      <c r="E5934" s="2">
        <v>6</v>
      </c>
      <c r="F5934" s="2">
        <v>12</v>
      </c>
      <c r="G5934" s="2">
        <v>12</v>
      </c>
    </row>
    <row r="5935" spans="1:7" s="65" customFormat="1" x14ac:dyDescent="0.25">
      <c r="A5935" s="65">
        <v>593.19999999993502</v>
      </c>
      <c r="B5935" s="2">
        <v>12</v>
      </c>
      <c r="C5935" s="2">
        <v>12</v>
      </c>
      <c r="D5935" s="2">
        <v>6</v>
      </c>
      <c r="E5935" s="2">
        <v>6</v>
      </c>
      <c r="F5935" s="2">
        <v>12</v>
      </c>
      <c r="G5935" s="2">
        <v>12</v>
      </c>
    </row>
    <row r="5936" spans="1:7" s="65" customFormat="1" x14ac:dyDescent="0.25">
      <c r="A5936" s="65">
        <v>593.29999999993504</v>
      </c>
      <c r="B5936" s="2">
        <v>12</v>
      </c>
      <c r="C5936" s="2">
        <v>12</v>
      </c>
      <c r="D5936" s="2">
        <v>6</v>
      </c>
      <c r="E5936" s="2">
        <v>6</v>
      </c>
      <c r="F5936" s="2">
        <v>12</v>
      </c>
      <c r="G5936" s="2">
        <v>12</v>
      </c>
    </row>
    <row r="5937" spans="1:7" s="65" customFormat="1" x14ac:dyDescent="0.25">
      <c r="A5937" s="65">
        <v>593.39999999993495</v>
      </c>
      <c r="B5937" s="2">
        <v>12</v>
      </c>
      <c r="C5937" s="2">
        <v>12</v>
      </c>
      <c r="D5937" s="2">
        <v>6</v>
      </c>
      <c r="E5937" s="2">
        <v>6</v>
      </c>
      <c r="F5937" s="2">
        <v>12</v>
      </c>
      <c r="G5937" s="2">
        <v>12</v>
      </c>
    </row>
    <row r="5938" spans="1:7" s="65" customFormat="1" x14ac:dyDescent="0.25">
      <c r="A5938" s="65">
        <v>593.49999999993497</v>
      </c>
      <c r="B5938" s="2">
        <v>12</v>
      </c>
      <c r="C5938" s="2">
        <v>12</v>
      </c>
      <c r="D5938" s="2">
        <v>6</v>
      </c>
      <c r="E5938" s="2">
        <v>6</v>
      </c>
      <c r="F5938" s="2">
        <v>12</v>
      </c>
      <c r="G5938" s="2">
        <v>12</v>
      </c>
    </row>
    <row r="5939" spans="1:7" s="65" customFormat="1" x14ac:dyDescent="0.25">
      <c r="A5939" s="65">
        <v>593.59999999993499</v>
      </c>
      <c r="B5939" s="2">
        <v>12</v>
      </c>
      <c r="C5939" s="2">
        <v>12</v>
      </c>
      <c r="D5939" s="2">
        <v>6</v>
      </c>
      <c r="E5939" s="2">
        <v>6</v>
      </c>
      <c r="F5939" s="2">
        <v>12</v>
      </c>
      <c r="G5939" s="2">
        <v>12</v>
      </c>
    </row>
    <row r="5940" spans="1:7" s="65" customFormat="1" x14ac:dyDescent="0.25">
      <c r="A5940" s="65">
        <v>593.69999999993502</v>
      </c>
      <c r="B5940" s="2">
        <v>12</v>
      </c>
      <c r="C5940" s="2">
        <v>12</v>
      </c>
      <c r="D5940" s="2">
        <v>6</v>
      </c>
      <c r="E5940" s="2">
        <v>6</v>
      </c>
      <c r="F5940" s="2">
        <v>12</v>
      </c>
      <c r="G5940" s="2">
        <v>12</v>
      </c>
    </row>
    <row r="5941" spans="1:7" s="65" customFormat="1" x14ac:dyDescent="0.25">
      <c r="A5941" s="65">
        <v>593.79999999993504</v>
      </c>
      <c r="B5941" s="2">
        <v>12</v>
      </c>
      <c r="C5941" s="2">
        <v>12</v>
      </c>
      <c r="D5941" s="2">
        <v>6</v>
      </c>
      <c r="E5941" s="2">
        <v>6</v>
      </c>
      <c r="F5941" s="2">
        <v>12</v>
      </c>
      <c r="G5941" s="2">
        <v>12</v>
      </c>
    </row>
    <row r="5942" spans="1:7" s="65" customFormat="1" x14ac:dyDescent="0.25">
      <c r="A5942" s="65">
        <v>593.89999999993495</v>
      </c>
      <c r="B5942" s="2">
        <v>12</v>
      </c>
      <c r="C5942" s="2">
        <v>12</v>
      </c>
      <c r="D5942" s="2">
        <v>6</v>
      </c>
      <c r="E5942" s="2">
        <v>6</v>
      </c>
      <c r="F5942" s="2">
        <v>12</v>
      </c>
      <c r="G5942" s="2">
        <v>12</v>
      </c>
    </row>
    <row r="5943" spans="1:7" s="65" customFormat="1" x14ac:dyDescent="0.25">
      <c r="A5943" s="65">
        <v>593.99999999993497</v>
      </c>
      <c r="B5943" s="2">
        <v>12</v>
      </c>
      <c r="C5943" s="2">
        <v>12</v>
      </c>
      <c r="D5943" s="2">
        <v>6</v>
      </c>
      <c r="E5943" s="2">
        <v>6</v>
      </c>
      <c r="F5943" s="2">
        <v>12</v>
      </c>
      <c r="G5943" s="2">
        <v>12</v>
      </c>
    </row>
    <row r="5944" spans="1:7" s="65" customFormat="1" x14ac:dyDescent="0.25">
      <c r="A5944" s="65">
        <v>594.09999999993499</v>
      </c>
      <c r="B5944" s="2">
        <v>12</v>
      </c>
      <c r="C5944" s="2">
        <v>12</v>
      </c>
      <c r="D5944" s="2">
        <v>6</v>
      </c>
      <c r="E5944" s="2">
        <v>6</v>
      </c>
      <c r="F5944" s="2">
        <v>12</v>
      </c>
      <c r="G5944" s="2">
        <v>12</v>
      </c>
    </row>
    <row r="5945" spans="1:7" s="65" customFormat="1" x14ac:dyDescent="0.25">
      <c r="A5945" s="65">
        <v>594.19999999993502</v>
      </c>
      <c r="B5945" s="2">
        <v>12</v>
      </c>
      <c r="C5945" s="2">
        <v>12</v>
      </c>
      <c r="D5945" s="2">
        <v>6</v>
      </c>
      <c r="E5945" s="2">
        <v>6</v>
      </c>
      <c r="F5945" s="2">
        <v>12</v>
      </c>
      <c r="G5945" s="2">
        <v>12</v>
      </c>
    </row>
    <row r="5946" spans="1:7" s="65" customFormat="1" x14ac:dyDescent="0.25">
      <c r="A5946" s="65">
        <v>594.29999999993504</v>
      </c>
      <c r="B5946" s="2">
        <v>12</v>
      </c>
      <c r="C5946" s="2">
        <v>12</v>
      </c>
      <c r="D5946" s="2">
        <v>6</v>
      </c>
      <c r="E5946" s="2">
        <v>6</v>
      </c>
      <c r="F5946" s="2">
        <v>12</v>
      </c>
      <c r="G5946" s="2">
        <v>12</v>
      </c>
    </row>
    <row r="5947" spans="1:7" s="65" customFormat="1" x14ac:dyDescent="0.25">
      <c r="A5947" s="65">
        <v>594.39999999993495</v>
      </c>
      <c r="B5947" s="2">
        <v>12</v>
      </c>
      <c r="C5947" s="2">
        <v>12</v>
      </c>
      <c r="D5947" s="2">
        <v>6</v>
      </c>
      <c r="E5947" s="2">
        <v>6</v>
      </c>
      <c r="F5947" s="2">
        <v>12</v>
      </c>
      <c r="G5947" s="2">
        <v>12</v>
      </c>
    </row>
    <row r="5948" spans="1:7" s="65" customFormat="1" x14ac:dyDescent="0.25">
      <c r="A5948" s="65">
        <v>594.49999999993497</v>
      </c>
      <c r="B5948" s="2">
        <v>12</v>
      </c>
      <c r="C5948" s="2">
        <v>12</v>
      </c>
      <c r="D5948" s="2">
        <v>6</v>
      </c>
      <c r="E5948" s="2">
        <v>6</v>
      </c>
      <c r="F5948" s="2">
        <v>12</v>
      </c>
      <c r="G5948" s="2">
        <v>12</v>
      </c>
    </row>
    <row r="5949" spans="1:7" s="65" customFormat="1" x14ac:dyDescent="0.25">
      <c r="A5949" s="65">
        <v>594.59999999993499</v>
      </c>
      <c r="B5949" s="2">
        <v>12</v>
      </c>
      <c r="C5949" s="2">
        <v>12</v>
      </c>
      <c r="D5949" s="2">
        <v>6</v>
      </c>
      <c r="E5949" s="2">
        <v>6</v>
      </c>
      <c r="F5949" s="2">
        <v>12</v>
      </c>
      <c r="G5949" s="2">
        <v>12</v>
      </c>
    </row>
    <row r="5950" spans="1:7" s="65" customFormat="1" x14ac:dyDescent="0.25">
      <c r="A5950" s="65">
        <v>594.69999999993502</v>
      </c>
      <c r="B5950" s="2">
        <v>12</v>
      </c>
      <c r="C5950" s="2">
        <v>12</v>
      </c>
      <c r="D5950" s="2">
        <v>6</v>
      </c>
      <c r="E5950" s="2">
        <v>6</v>
      </c>
      <c r="F5950" s="2">
        <v>12</v>
      </c>
      <c r="G5950" s="2">
        <v>12</v>
      </c>
    </row>
    <row r="5951" spans="1:7" s="65" customFormat="1" x14ac:dyDescent="0.25">
      <c r="A5951" s="65">
        <v>594.79999999993504</v>
      </c>
      <c r="B5951" s="2">
        <v>12</v>
      </c>
      <c r="C5951" s="2">
        <v>12</v>
      </c>
      <c r="D5951" s="2">
        <v>6</v>
      </c>
      <c r="E5951" s="2">
        <v>6</v>
      </c>
      <c r="F5951" s="2">
        <v>12</v>
      </c>
      <c r="G5951" s="2">
        <v>12</v>
      </c>
    </row>
    <row r="5952" spans="1:7" s="65" customFormat="1" x14ac:dyDescent="0.25">
      <c r="A5952" s="65">
        <v>594.89999999993495</v>
      </c>
      <c r="B5952" s="2">
        <v>12</v>
      </c>
      <c r="C5952" s="2">
        <v>12</v>
      </c>
      <c r="D5952" s="2">
        <v>6</v>
      </c>
      <c r="E5952" s="2">
        <v>6</v>
      </c>
      <c r="F5952" s="2">
        <v>12</v>
      </c>
      <c r="G5952" s="2">
        <v>12</v>
      </c>
    </row>
    <row r="5953" spans="1:7" s="65" customFormat="1" x14ac:dyDescent="0.25">
      <c r="A5953" s="65">
        <v>594.99999999993497</v>
      </c>
      <c r="B5953" s="2">
        <v>12</v>
      </c>
      <c r="C5953" s="2">
        <v>12</v>
      </c>
      <c r="D5953" s="2">
        <v>6</v>
      </c>
      <c r="E5953" s="2">
        <v>6</v>
      </c>
      <c r="F5953" s="2">
        <v>12</v>
      </c>
      <c r="G5953" s="2">
        <v>12</v>
      </c>
    </row>
    <row r="5954" spans="1:7" s="65" customFormat="1" x14ac:dyDescent="0.25">
      <c r="A5954" s="65">
        <v>595.09999999993397</v>
      </c>
      <c r="B5954" s="2">
        <v>12</v>
      </c>
      <c r="C5954" s="2">
        <v>12</v>
      </c>
      <c r="D5954" s="2">
        <v>6</v>
      </c>
      <c r="E5954" s="2">
        <v>6</v>
      </c>
      <c r="F5954" s="2">
        <v>12</v>
      </c>
      <c r="G5954" s="2">
        <v>12</v>
      </c>
    </row>
    <row r="5955" spans="1:7" s="65" customFormat="1" x14ac:dyDescent="0.25">
      <c r="A5955" s="65">
        <v>595.19999999993399</v>
      </c>
      <c r="B5955" s="2">
        <v>12</v>
      </c>
      <c r="C5955" s="2">
        <v>12</v>
      </c>
      <c r="D5955" s="2">
        <v>6</v>
      </c>
      <c r="E5955" s="2">
        <v>6</v>
      </c>
      <c r="F5955" s="2">
        <v>12</v>
      </c>
      <c r="G5955" s="2">
        <v>12</v>
      </c>
    </row>
    <row r="5956" spans="1:7" s="65" customFormat="1" x14ac:dyDescent="0.25">
      <c r="A5956" s="65">
        <v>595.29999999993402</v>
      </c>
      <c r="B5956" s="2">
        <v>12</v>
      </c>
      <c r="C5956" s="2">
        <v>12</v>
      </c>
      <c r="D5956" s="2">
        <v>6</v>
      </c>
      <c r="E5956" s="2">
        <v>6</v>
      </c>
      <c r="F5956" s="2">
        <v>12</v>
      </c>
      <c r="G5956" s="2">
        <v>12</v>
      </c>
    </row>
    <row r="5957" spans="1:7" s="65" customFormat="1" x14ac:dyDescent="0.25">
      <c r="A5957" s="65">
        <v>595.39999999993404</v>
      </c>
      <c r="B5957" s="2">
        <v>12</v>
      </c>
      <c r="C5957" s="2">
        <v>12</v>
      </c>
      <c r="D5957" s="2">
        <v>6</v>
      </c>
      <c r="E5957" s="2">
        <v>6</v>
      </c>
      <c r="F5957" s="2">
        <v>12</v>
      </c>
      <c r="G5957" s="2">
        <v>12</v>
      </c>
    </row>
    <row r="5958" spans="1:7" s="65" customFormat="1" x14ac:dyDescent="0.25">
      <c r="A5958" s="65">
        <v>595.49999999993395</v>
      </c>
      <c r="B5958" s="2">
        <v>12</v>
      </c>
      <c r="C5958" s="2">
        <v>12</v>
      </c>
      <c r="D5958" s="2">
        <v>6</v>
      </c>
      <c r="E5958" s="2">
        <v>6</v>
      </c>
      <c r="F5958" s="2">
        <v>12</v>
      </c>
      <c r="G5958" s="2">
        <v>12</v>
      </c>
    </row>
    <row r="5959" spans="1:7" s="65" customFormat="1" x14ac:dyDescent="0.25">
      <c r="A5959" s="65">
        <v>595.59999999993397</v>
      </c>
      <c r="B5959" s="2">
        <v>12</v>
      </c>
      <c r="C5959" s="2">
        <v>12</v>
      </c>
      <c r="D5959" s="2">
        <v>6</v>
      </c>
      <c r="E5959" s="2">
        <v>6</v>
      </c>
      <c r="F5959" s="2">
        <v>12</v>
      </c>
      <c r="G5959" s="2">
        <v>12</v>
      </c>
    </row>
    <row r="5960" spans="1:7" s="65" customFormat="1" x14ac:dyDescent="0.25">
      <c r="A5960" s="65">
        <v>595.69999999993399</v>
      </c>
      <c r="B5960" s="2">
        <v>12</v>
      </c>
      <c r="C5960" s="2">
        <v>12</v>
      </c>
      <c r="D5960" s="2">
        <v>6</v>
      </c>
      <c r="E5960" s="2">
        <v>6</v>
      </c>
      <c r="F5960" s="2">
        <v>12</v>
      </c>
      <c r="G5960" s="2">
        <v>12</v>
      </c>
    </row>
    <row r="5961" spans="1:7" s="65" customFormat="1" x14ac:dyDescent="0.25">
      <c r="A5961" s="65">
        <v>595.79999999993402</v>
      </c>
      <c r="B5961" s="2">
        <v>12</v>
      </c>
      <c r="C5961" s="2">
        <v>12</v>
      </c>
      <c r="D5961" s="2">
        <v>6</v>
      </c>
      <c r="E5961" s="2">
        <v>6</v>
      </c>
      <c r="F5961" s="2">
        <v>12</v>
      </c>
      <c r="G5961" s="2">
        <v>12</v>
      </c>
    </row>
    <row r="5962" spans="1:7" s="65" customFormat="1" x14ac:dyDescent="0.25">
      <c r="A5962" s="65">
        <v>595.89999999993404</v>
      </c>
      <c r="B5962" s="2">
        <v>12</v>
      </c>
      <c r="C5962" s="2">
        <v>12</v>
      </c>
      <c r="D5962" s="2">
        <v>6</v>
      </c>
      <c r="E5962" s="2">
        <v>6</v>
      </c>
      <c r="F5962" s="2">
        <v>12</v>
      </c>
      <c r="G5962" s="2">
        <v>12</v>
      </c>
    </row>
    <row r="5963" spans="1:7" s="65" customFormat="1" x14ac:dyDescent="0.25">
      <c r="A5963" s="65">
        <v>595.99999999993395</v>
      </c>
      <c r="B5963" s="2">
        <v>12</v>
      </c>
      <c r="C5963" s="2">
        <v>12</v>
      </c>
      <c r="D5963" s="2">
        <v>6</v>
      </c>
      <c r="E5963" s="2">
        <v>6</v>
      </c>
      <c r="F5963" s="2">
        <v>12</v>
      </c>
      <c r="G5963" s="2">
        <v>12</v>
      </c>
    </row>
    <row r="5964" spans="1:7" s="65" customFormat="1" x14ac:dyDescent="0.25">
      <c r="A5964" s="65">
        <v>596.09999999993397</v>
      </c>
      <c r="B5964" s="2">
        <v>12</v>
      </c>
      <c r="C5964" s="2">
        <v>12</v>
      </c>
      <c r="D5964" s="2">
        <v>6</v>
      </c>
      <c r="E5964" s="2">
        <v>6</v>
      </c>
      <c r="F5964" s="2">
        <v>12</v>
      </c>
      <c r="G5964" s="2">
        <v>12</v>
      </c>
    </row>
    <row r="5965" spans="1:7" s="65" customFormat="1" x14ac:dyDescent="0.25">
      <c r="A5965" s="65">
        <v>596.19999999993399</v>
      </c>
      <c r="B5965" s="2">
        <v>12</v>
      </c>
      <c r="C5965" s="2">
        <v>12</v>
      </c>
      <c r="D5965" s="2">
        <v>6</v>
      </c>
      <c r="E5965" s="2">
        <v>6</v>
      </c>
      <c r="F5965" s="2">
        <v>12</v>
      </c>
      <c r="G5965" s="2">
        <v>12</v>
      </c>
    </row>
    <row r="5966" spans="1:7" s="65" customFormat="1" x14ac:dyDescent="0.25">
      <c r="A5966" s="65">
        <v>596.29999999993402</v>
      </c>
      <c r="B5966" s="2">
        <v>12</v>
      </c>
      <c r="C5966" s="2">
        <v>12</v>
      </c>
      <c r="D5966" s="2">
        <v>6</v>
      </c>
      <c r="E5966" s="2">
        <v>6</v>
      </c>
      <c r="F5966" s="2">
        <v>12</v>
      </c>
      <c r="G5966" s="2">
        <v>12</v>
      </c>
    </row>
    <row r="5967" spans="1:7" s="65" customFormat="1" x14ac:dyDescent="0.25">
      <c r="A5967" s="65">
        <v>596.39999999993404</v>
      </c>
      <c r="B5967" s="2">
        <v>12</v>
      </c>
      <c r="C5967" s="2">
        <v>12</v>
      </c>
      <c r="D5967" s="2">
        <v>6</v>
      </c>
      <c r="E5967" s="2">
        <v>6</v>
      </c>
      <c r="F5967" s="2">
        <v>12</v>
      </c>
      <c r="G5967" s="2">
        <v>12</v>
      </c>
    </row>
    <row r="5968" spans="1:7" s="65" customFormat="1" x14ac:dyDescent="0.25">
      <c r="A5968" s="65">
        <v>596.49999999993395</v>
      </c>
      <c r="B5968" s="2">
        <v>12</v>
      </c>
      <c r="C5968" s="2">
        <v>12</v>
      </c>
      <c r="D5968" s="2">
        <v>6</v>
      </c>
      <c r="E5968" s="2">
        <v>6</v>
      </c>
      <c r="F5968" s="2">
        <v>12</v>
      </c>
      <c r="G5968" s="2">
        <v>12</v>
      </c>
    </row>
    <row r="5969" spans="1:7" s="65" customFormat="1" x14ac:dyDescent="0.25">
      <c r="A5969" s="65">
        <v>596.59999999993397</v>
      </c>
      <c r="B5969" s="2">
        <v>12</v>
      </c>
      <c r="C5969" s="2">
        <v>12</v>
      </c>
      <c r="D5969" s="2">
        <v>6</v>
      </c>
      <c r="E5969" s="2">
        <v>6</v>
      </c>
      <c r="F5969" s="2">
        <v>12</v>
      </c>
      <c r="G5969" s="2">
        <v>12</v>
      </c>
    </row>
    <row r="5970" spans="1:7" s="65" customFormat="1" x14ac:dyDescent="0.25">
      <c r="A5970" s="65">
        <v>596.69999999993399</v>
      </c>
      <c r="B5970" s="2">
        <v>12</v>
      </c>
      <c r="C5970" s="2">
        <v>12</v>
      </c>
      <c r="D5970" s="2">
        <v>6</v>
      </c>
      <c r="E5970" s="2">
        <v>6</v>
      </c>
      <c r="F5970" s="2">
        <v>12</v>
      </c>
      <c r="G5970" s="2">
        <v>12</v>
      </c>
    </row>
    <row r="5971" spans="1:7" s="65" customFormat="1" x14ac:dyDescent="0.25">
      <c r="A5971" s="65">
        <v>596.79999999993402</v>
      </c>
      <c r="B5971" s="2">
        <v>12</v>
      </c>
      <c r="C5971" s="2">
        <v>12</v>
      </c>
      <c r="D5971" s="2">
        <v>6</v>
      </c>
      <c r="E5971" s="2">
        <v>6</v>
      </c>
      <c r="F5971" s="2">
        <v>12</v>
      </c>
      <c r="G5971" s="2">
        <v>12</v>
      </c>
    </row>
    <row r="5972" spans="1:7" s="65" customFormat="1" x14ac:dyDescent="0.25">
      <c r="A5972" s="65">
        <v>596.89999999993404</v>
      </c>
      <c r="B5972" s="2">
        <v>12</v>
      </c>
      <c r="C5972" s="2">
        <v>12</v>
      </c>
      <c r="D5972" s="2">
        <v>6</v>
      </c>
      <c r="E5972" s="2">
        <v>6</v>
      </c>
      <c r="F5972" s="2">
        <v>12</v>
      </c>
      <c r="G5972" s="2">
        <v>12</v>
      </c>
    </row>
    <row r="5973" spans="1:7" s="65" customFormat="1" x14ac:dyDescent="0.25">
      <c r="A5973" s="65">
        <v>596.99999999993395</v>
      </c>
      <c r="B5973" s="2">
        <v>12</v>
      </c>
      <c r="C5973" s="2">
        <v>12</v>
      </c>
      <c r="D5973" s="2">
        <v>6</v>
      </c>
      <c r="E5973" s="2">
        <v>6</v>
      </c>
      <c r="F5973" s="2">
        <v>12</v>
      </c>
      <c r="G5973" s="2">
        <v>12</v>
      </c>
    </row>
    <row r="5974" spans="1:7" s="65" customFormat="1" x14ac:dyDescent="0.25">
      <c r="A5974" s="65">
        <v>597.09999999993397</v>
      </c>
      <c r="B5974" s="2">
        <v>14</v>
      </c>
      <c r="C5974" s="2">
        <v>14</v>
      </c>
      <c r="D5974" s="2">
        <v>8</v>
      </c>
      <c r="E5974" s="2">
        <v>8</v>
      </c>
      <c r="F5974" s="2">
        <v>14</v>
      </c>
      <c r="G5974" s="2">
        <v>14</v>
      </c>
    </row>
    <row r="5975" spans="1:7" s="65" customFormat="1" x14ac:dyDescent="0.25">
      <c r="A5975" s="65">
        <v>597.19999999993399</v>
      </c>
      <c r="B5975" s="2">
        <v>14</v>
      </c>
      <c r="C5975" s="2">
        <v>14</v>
      </c>
      <c r="D5975" s="2">
        <v>8</v>
      </c>
      <c r="E5975" s="2">
        <v>8</v>
      </c>
      <c r="F5975" s="2">
        <v>14</v>
      </c>
      <c r="G5975" s="2">
        <v>14</v>
      </c>
    </row>
    <row r="5976" spans="1:7" s="65" customFormat="1" x14ac:dyDescent="0.25">
      <c r="A5976" s="65">
        <v>597.29999999993402</v>
      </c>
      <c r="B5976" s="2">
        <v>14</v>
      </c>
      <c r="C5976" s="2">
        <v>14</v>
      </c>
      <c r="D5976" s="2">
        <v>8</v>
      </c>
      <c r="E5976" s="2">
        <v>8</v>
      </c>
      <c r="F5976" s="2">
        <v>14</v>
      </c>
      <c r="G5976" s="2">
        <v>14</v>
      </c>
    </row>
    <row r="5977" spans="1:7" s="65" customFormat="1" x14ac:dyDescent="0.25">
      <c r="A5977" s="65">
        <v>597.39999999993404</v>
      </c>
      <c r="B5977" s="2">
        <v>14</v>
      </c>
      <c r="C5977" s="2">
        <v>14</v>
      </c>
      <c r="D5977" s="2">
        <v>8</v>
      </c>
      <c r="E5977" s="2">
        <v>8</v>
      </c>
      <c r="F5977" s="2">
        <v>14</v>
      </c>
      <c r="G5977" s="2">
        <v>14</v>
      </c>
    </row>
    <row r="5978" spans="1:7" s="65" customFormat="1" x14ac:dyDescent="0.25">
      <c r="A5978" s="65">
        <v>597.49999999993395</v>
      </c>
      <c r="B5978" s="2">
        <v>14</v>
      </c>
      <c r="C5978" s="2">
        <v>14</v>
      </c>
      <c r="D5978" s="2">
        <v>8</v>
      </c>
      <c r="E5978" s="2">
        <v>8</v>
      </c>
      <c r="F5978" s="2">
        <v>14</v>
      </c>
      <c r="G5978" s="2">
        <v>14</v>
      </c>
    </row>
    <row r="5979" spans="1:7" s="65" customFormat="1" x14ac:dyDescent="0.25">
      <c r="A5979" s="65">
        <v>597.59999999993397</v>
      </c>
      <c r="B5979" s="2">
        <v>14</v>
      </c>
      <c r="C5979" s="2">
        <v>14</v>
      </c>
      <c r="D5979" s="2">
        <v>8</v>
      </c>
      <c r="E5979" s="2">
        <v>8</v>
      </c>
      <c r="F5979" s="2">
        <v>14</v>
      </c>
      <c r="G5979" s="2">
        <v>14</v>
      </c>
    </row>
    <row r="5980" spans="1:7" s="65" customFormat="1" x14ac:dyDescent="0.25">
      <c r="A5980" s="65">
        <v>597.69999999993399</v>
      </c>
      <c r="B5980" s="2">
        <v>14</v>
      </c>
      <c r="C5980" s="2">
        <v>14</v>
      </c>
      <c r="D5980" s="2">
        <v>8</v>
      </c>
      <c r="E5980" s="2">
        <v>8</v>
      </c>
      <c r="F5980" s="2">
        <v>14</v>
      </c>
      <c r="G5980" s="2">
        <v>14</v>
      </c>
    </row>
    <row r="5981" spans="1:7" s="65" customFormat="1" x14ac:dyDescent="0.25">
      <c r="A5981" s="65">
        <v>597.79999999993402</v>
      </c>
      <c r="B5981" s="2">
        <v>14</v>
      </c>
      <c r="C5981" s="2">
        <v>14</v>
      </c>
      <c r="D5981" s="2">
        <v>8</v>
      </c>
      <c r="E5981" s="2">
        <v>8</v>
      </c>
      <c r="F5981" s="2">
        <v>14</v>
      </c>
      <c r="G5981" s="2">
        <v>14</v>
      </c>
    </row>
    <row r="5982" spans="1:7" s="65" customFormat="1" x14ac:dyDescent="0.25">
      <c r="A5982" s="65">
        <v>597.89999999993404</v>
      </c>
      <c r="B5982" s="2">
        <v>14</v>
      </c>
      <c r="C5982" s="2">
        <v>14</v>
      </c>
      <c r="D5982" s="2">
        <v>8</v>
      </c>
      <c r="E5982" s="2">
        <v>8</v>
      </c>
      <c r="F5982" s="2">
        <v>14</v>
      </c>
      <c r="G5982" s="2">
        <v>14</v>
      </c>
    </row>
    <row r="5983" spans="1:7" s="65" customFormat="1" x14ac:dyDescent="0.25">
      <c r="A5983" s="65">
        <v>597.99999999993304</v>
      </c>
      <c r="B5983" s="2">
        <v>14</v>
      </c>
      <c r="C5983" s="2">
        <v>14</v>
      </c>
      <c r="D5983" s="2">
        <v>8</v>
      </c>
      <c r="E5983" s="2">
        <v>8</v>
      </c>
      <c r="F5983" s="2">
        <v>14</v>
      </c>
      <c r="G5983" s="2">
        <v>14</v>
      </c>
    </row>
    <row r="5984" spans="1:7" s="65" customFormat="1" x14ac:dyDescent="0.25">
      <c r="A5984" s="65">
        <v>598.09999999993295</v>
      </c>
      <c r="B5984" s="2">
        <v>16</v>
      </c>
      <c r="C5984" s="2">
        <v>16</v>
      </c>
      <c r="D5984" s="2">
        <v>8</v>
      </c>
      <c r="E5984" s="2">
        <v>8</v>
      </c>
      <c r="F5984" s="2">
        <v>16</v>
      </c>
      <c r="G5984" s="2">
        <v>16</v>
      </c>
    </row>
    <row r="5985" spans="1:7" s="65" customFormat="1" x14ac:dyDescent="0.25">
      <c r="A5985" s="65">
        <v>598.19999999993297</v>
      </c>
      <c r="B5985" s="2">
        <v>16</v>
      </c>
      <c r="C5985" s="2">
        <v>16</v>
      </c>
      <c r="D5985" s="2">
        <v>8</v>
      </c>
      <c r="E5985" s="2">
        <v>8</v>
      </c>
      <c r="F5985" s="2">
        <v>16</v>
      </c>
      <c r="G5985" s="2">
        <v>16</v>
      </c>
    </row>
    <row r="5986" spans="1:7" s="65" customFormat="1" x14ac:dyDescent="0.25">
      <c r="A5986" s="65">
        <v>598.29999999993299</v>
      </c>
      <c r="B5986" s="2">
        <v>16</v>
      </c>
      <c r="C5986" s="2">
        <v>16</v>
      </c>
      <c r="D5986" s="2">
        <v>8</v>
      </c>
      <c r="E5986" s="2">
        <v>8</v>
      </c>
      <c r="F5986" s="2">
        <v>16</v>
      </c>
      <c r="G5986" s="2">
        <v>16</v>
      </c>
    </row>
    <row r="5987" spans="1:7" s="65" customFormat="1" x14ac:dyDescent="0.25">
      <c r="A5987" s="65">
        <v>598.39999999993302</v>
      </c>
      <c r="B5987" s="2">
        <v>16</v>
      </c>
      <c r="C5987" s="2">
        <v>16</v>
      </c>
      <c r="D5987" s="2">
        <v>8</v>
      </c>
      <c r="E5987" s="2">
        <v>8</v>
      </c>
      <c r="F5987" s="2">
        <v>16</v>
      </c>
      <c r="G5987" s="2">
        <v>16</v>
      </c>
    </row>
    <row r="5988" spans="1:7" s="65" customFormat="1" x14ac:dyDescent="0.25">
      <c r="A5988" s="65">
        <v>598.49999999993304</v>
      </c>
      <c r="B5988" s="2">
        <v>16</v>
      </c>
      <c r="C5988" s="2">
        <v>16</v>
      </c>
      <c r="D5988" s="2">
        <v>8</v>
      </c>
      <c r="E5988" s="2">
        <v>8</v>
      </c>
      <c r="F5988" s="2">
        <v>16</v>
      </c>
      <c r="G5988" s="2">
        <v>16</v>
      </c>
    </row>
    <row r="5989" spans="1:7" s="65" customFormat="1" x14ac:dyDescent="0.25">
      <c r="A5989" s="65">
        <v>598.59999999993295</v>
      </c>
      <c r="B5989" s="2">
        <v>16</v>
      </c>
      <c r="C5989" s="2">
        <v>16</v>
      </c>
      <c r="D5989" s="2">
        <v>8</v>
      </c>
      <c r="E5989" s="2">
        <v>8</v>
      </c>
      <c r="F5989" s="2">
        <v>16</v>
      </c>
      <c r="G5989" s="2">
        <v>16</v>
      </c>
    </row>
    <row r="5990" spans="1:7" s="65" customFormat="1" x14ac:dyDescent="0.25">
      <c r="A5990" s="65">
        <v>598.69999999993297</v>
      </c>
      <c r="B5990" s="2">
        <v>16</v>
      </c>
      <c r="C5990" s="2">
        <v>16</v>
      </c>
      <c r="D5990" s="2">
        <v>8</v>
      </c>
      <c r="E5990" s="2">
        <v>8</v>
      </c>
      <c r="F5990" s="2">
        <v>16</v>
      </c>
      <c r="G5990" s="2">
        <v>16</v>
      </c>
    </row>
    <row r="5991" spans="1:7" s="65" customFormat="1" x14ac:dyDescent="0.25">
      <c r="A5991" s="65">
        <v>598.79999999993299</v>
      </c>
      <c r="B5991" s="2">
        <v>16</v>
      </c>
      <c r="C5991" s="2">
        <v>16</v>
      </c>
      <c r="D5991" s="2">
        <v>8</v>
      </c>
      <c r="E5991" s="2">
        <v>8</v>
      </c>
      <c r="F5991" s="2">
        <v>16</v>
      </c>
      <c r="G5991" s="2">
        <v>16</v>
      </c>
    </row>
    <row r="5992" spans="1:7" s="65" customFormat="1" x14ac:dyDescent="0.25">
      <c r="A5992" s="65">
        <v>598.89999999993302</v>
      </c>
      <c r="B5992" s="2">
        <v>16</v>
      </c>
      <c r="C5992" s="2">
        <v>16</v>
      </c>
      <c r="D5992" s="2">
        <v>8</v>
      </c>
      <c r="E5992" s="2">
        <v>8</v>
      </c>
      <c r="F5992" s="2">
        <v>16</v>
      </c>
      <c r="G5992" s="2">
        <v>16</v>
      </c>
    </row>
    <row r="5993" spans="1:7" s="65" customFormat="1" x14ac:dyDescent="0.25">
      <c r="A5993" s="65">
        <v>598.99999999993304</v>
      </c>
      <c r="B5993" s="2">
        <v>16</v>
      </c>
      <c r="C5993" s="2">
        <v>16</v>
      </c>
      <c r="D5993" s="2">
        <v>8</v>
      </c>
      <c r="E5993" s="2">
        <v>8</v>
      </c>
      <c r="F5993" s="2">
        <v>16</v>
      </c>
      <c r="G5993" s="2">
        <v>16</v>
      </c>
    </row>
    <row r="5994" spans="1:7" s="65" customFormat="1" x14ac:dyDescent="0.25">
      <c r="A5994" s="65">
        <v>599.09999999993295</v>
      </c>
      <c r="B5994" s="2">
        <v>18</v>
      </c>
      <c r="C5994" s="2">
        <v>18</v>
      </c>
      <c r="D5994" s="2">
        <v>8</v>
      </c>
      <c r="E5994" s="2">
        <v>8</v>
      </c>
      <c r="F5994" s="2">
        <v>18</v>
      </c>
      <c r="G5994" s="2">
        <v>18</v>
      </c>
    </row>
    <row r="5995" spans="1:7" s="65" customFormat="1" x14ac:dyDescent="0.25">
      <c r="A5995" s="65">
        <v>599.19999999993297</v>
      </c>
      <c r="B5995" s="2">
        <v>18</v>
      </c>
      <c r="C5995" s="2">
        <v>18</v>
      </c>
      <c r="D5995" s="2">
        <v>8</v>
      </c>
      <c r="E5995" s="2">
        <v>8</v>
      </c>
      <c r="F5995" s="2">
        <v>18</v>
      </c>
      <c r="G5995" s="2">
        <v>18</v>
      </c>
    </row>
    <row r="5996" spans="1:7" s="65" customFormat="1" x14ac:dyDescent="0.25">
      <c r="A5996" s="65">
        <v>599.29999999993299</v>
      </c>
      <c r="B5996" s="2">
        <v>18</v>
      </c>
      <c r="C5996" s="2">
        <v>18</v>
      </c>
      <c r="D5996" s="2">
        <v>8</v>
      </c>
      <c r="E5996" s="2">
        <v>8</v>
      </c>
      <c r="F5996" s="2">
        <v>18</v>
      </c>
      <c r="G5996" s="2">
        <v>18</v>
      </c>
    </row>
    <row r="5997" spans="1:7" s="65" customFormat="1" x14ac:dyDescent="0.25">
      <c r="A5997" s="65">
        <v>599.39999999993302</v>
      </c>
      <c r="B5997" s="2">
        <v>18</v>
      </c>
      <c r="C5997" s="2">
        <v>18</v>
      </c>
      <c r="D5997" s="2">
        <v>8</v>
      </c>
      <c r="E5997" s="2">
        <v>8</v>
      </c>
      <c r="F5997" s="2">
        <v>18</v>
      </c>
      <c r="G5997" s="2">
        <v>18</v>
      </c>
    </row>
    <row r="5998" spans="1:7" s="65" customFormat="1" x14ac:dyDescent="0.25">
      <c r="A5998" s="65">
        <v>599.49999999993304</v>
      </c>
      <c r="B5998" s="2">
        <v>18</v>
      </c>
      <c r="C5998" s="2">
        <v>18</v>
      </c>
      <c r="D5998" s="2">
        <v>8</v>
      </c>
      <c r="E5998" s="2">
        <v>8</v>
      </c>
      <c r="F5998" s="2">
        <v>18</v>
      </c>
      <c r="G5998" s="2">
        <v>18</v>
      </c>
    </row>
    <row r="5999" spans="1:7" s="65" customFormat="1" x14ac:dyDescent="0.25">
      <c r="A5999" s="65">
        <v>599.59999999993295</v>
      </c>
      <c r="B5999" s="2">
        <v>18</v>
      </c>
      <c r="C5999" s="2">
        <v>18</v>
      </c>
      <c r="D5999" s="2">
        <v>8</v>
      </c>
      <c r="E5999" s="2">
        <v>8</v>
      </c>
      <c r="F5999" s="2">
        <v>18</v>
      </c>
      <c r="G5999" s="2">
        <v>18</v>
      </c>
    </row>
    <row r="6000" spans="1:7" s="65" customFormat="1" x14ac:dyDescent="0.25">
      <c r="A6000" s="65">
        <v>599.69999999993297</v>
      </c>
      <c r="B6000" s="2">
        <v>18</v>
      </c>
      <c r="C6000" s="2">
        <v>18</v>
      </c>
      <c r="D6000" s="2">
        <v>8</v>
      </c>
      <c r="E6000" s="2">
        <v>8</v>
      </c>
      <c r="F6000" s="2">
        <v>18</v>
      </c>
      <c r="G6000" s="2">
        <v>18</v>
      </c>
    </row>
    <row r="6001" spans="1:7" s="65" customFormat="1" x14ac:dyDescent="0.25">
      <c r="A6001" s="65">
        <v>599.79999999993299</v>
      </c>
      <c r="B6001" s="2">
        <v>18</v>
      </c>
      <c r="C6001" s="2">
        <v>18</v>
      </c>
      <c r="D6001" s="2">
        <v>8</v>
      </c>
      <c r="E6001" s="2">
        <v>8</v>
      </c>
      <c r="F6001" s="2">
        <v>18</v>
      </c>
      <c r="G6001" s="2">
        <v>18</v>
      </c>
    </row>
    <row r="6002" spans="1:7" s="65" customFormat="1" x14ac:dyDescent="0.25">
      <c r="A6002" s="65">
        <v>599.89999999993302</v>
      </c>
      <c r="B6002" s="2">
        <v>18</v>
      </c>
      <c r="C6002" s="2">
        <v>18</v>
      </c>
      <c r="D6002" s="2">
        <v>8</v>
      </c>
      <c r="E6002" s="2">
        <v>8</v>
      </c>
      <c r="F6002" s="2">
        <v>18</v>
      </c>
      <c r="G6002" s="2">
        <v>18</v>
      </c>
    </row>
    <row r="6003" spans="1:7" s="65" customFormat="1" x14ac:dyDescent="0.25">
      <c r="A6003" s="65">
        <v>599.99999999993304</v>
      </c>
      <c r="B6003" s="2">
        <v>18</v>
      </c>
      <c r="C6003" s="2">
        <v>18</v>
      </c>
      <c r="D6003" s="2">
        <v>8</v>
      </c>
      <c r="E6003" s="2">
        <v>8</v>
      </c>
      <c r="F6003" s="2">
        <v>18</v>
      </c>
      <c r="G6003" s="2">
        <v>18</v>
      </c>
    </row>
    <row r="6004" spans="1:7" s="65" customFormat="1" x14ac:dyDescent="0.25">
      <c r="A6004" s="65">
        <v>600.09999999993295</v>
      </c>
      <c r="B6004" s="2">
        <v>20</v>
      </c>
      <c r="C6004" s="2">
        <v>20</v>
      </c>
      <c r="D6004" s="2">
        <v>8</v>
      </c>
      <c r="E6004" s="2">
        <v>8</v>
      </c>
      <c r="F6004" s="2">
        <v>20</v>
      </c>
      <c r="G6004" s="2">
        <v>20</v>
      </c>
    </row>
    <row r="6005" spans="1:7" s="65" customFormat="1" x14ac:dyDescent="0.25">
      <c r="A6005" s="65">
        <v>600.19999999993297</v>
      </c>
      <c r="B6005" s="2">
        <v>20</v>
      </c>
      <c r="C6005" s="2">
        <v>20</v>
      </c>
      <c r="D6005" s="2">
        <v>8</v>
      </c>
      <c r="E6005" s="2">
        <v>8</v>
      </c>
      <c r="F6005" s="2">
        <v>20</v>
      </c>
      <c r="G6005" s="2">
        <v>20</v>
      </c>
    </row>
    <row r="6006" spans="1:7" s="65" customFormat="1" x14ac:dyDescent="0.25">
      <c r="A6006" s="65">
        <v>600.29999999993299</v>
      </c>
      <c r="B6006" s="2">
        <v>20</v>
      </c>
      <c r="C6006" s="2">
        <v>20</v>
      </c>
      <c r="D6006" s="2">
        <v>8</v>
      </c>
      <c r="E6006" s="2">
        <v>8</v>
      </c>
      <c r="F6006" s="2">
        <v>20</v>
      </c>
      <c r="G6006" s="2">
        <v>20</v>
      </c>
    </row>
    <row r="6007" spans="1:7" s="65" customFormat="1" x14ac:dyDescent="0.25">
      <c r="A6007" s="65">
        <v>600.39999999993302</v>
      </c>
      <c r="B6007" s="2">
        <v>20</v>
      </c>
      <c r="C6007" s="2">
        <v>20</v>
      </c>
      <c r="D6007" s="2">
        <v>8</v>
      </c>
      <c r="E6007" s="2">
        <v>8</v>
      </c>
      <c r="F6007" s="2">
        <v>20</v>
      </c>
      <c r="G6007" s="2">
        <v>20</v>
      </c>
    </row>
    <row r="6008" spans="1:7" s="65" customFormat="1" x14ac:dyDescent="0.25">
      <c r="A6008" s="65">
        <v>600.49999999993304</v>
      </c>
      <c r="B6008" s="2">
        <v>20</v>
      </c>
      <c r="C6008" s="2">
        <v>20</v>
      </c>
      <c r="D6008" s="2">
        <v>8</v>
      </c>
      <c r="E6008" s="2">
        <v>8</v>
      </c>
      <c r="F6008" s="2">
        <v>20</v>
      </c>
      <c r="G6008" s="2">
        <v>20</v>
      </c>
    </row>
    <row r="6009" spans="1:7" s="65" customFormat="1" x14ac:dyDescent="0.25">
      <c r="A6009" s="65">
        <v>600.59999999993295</v>
      </c>
      <c r="B6009" s="2">
        <v>20</v>
      </c>
      <c r="C6009" s="2">
        <v>20</v>
      </c>
      <c r="D6009" s="2">
        <v>8</v>
      </c>
      <c r="E6009" s="2">
        <v>8</v>
      </c>
      <c r="F6009" s="2">
        <v>20</v>
      </c>
      <c r="G6009" s="2">
        <v>20</v>
      </c>
    </row>
    <row r="6010" spans="1:7" s="65" customFormat="1" x14ac:dyDescent="0.25">
      <c r="A6010" s="65">
        <v>600.69999999993297</v>
      </c>
      <c r="B6010" s="2">
        <v>20</v>
      </c>
      <c r="C6010" s="2">
        <v>20</v>
      </c>
      <c r="D6010" s="2">
        <v>8</v>
      </c>
      <c r="E6010" s="2">
        <v>8</v>
      </c>
      <c r="F6010" s="2">
        <v>20</v>
      </c>
      <c r="G6010" s="2">
        <v>20</v>
      </c>
    </row>
    <row r="6011" spans="1:7" s="65" customFormat="1" x14ac:dyDescent="0.25">
      <c r="A6011" s="65">
        <v>600.79999999993299</v>
      </c>
      <c r="B6011" s="2">
        <v>20</v>
      </c>
      <c r="C6011" s="2">
        <v>20</v>
      </c>
      <c r="D6011" s="2">
        <v>8</v>
      </c>
      <c r="E6011" s="2">
        <v>8</v>
      </c>
      <c r="F6011" s="2">
        <v>20</v>
      </c>
      <c r="G6011" s="2">
        <v>20</v>
      </c>
    </row>
    <row r="6012" spans="1:7" s="65" customFormat="1" x14ac:dyDescent="0.25">
      <c r="A6012" s="65">
        <v>600.89999999993199</v>
      </c>
      <c r="B6012" s="2">
        <v>20</v>
      </c>
      <c r="C6012" s="2">
        <v>20</v>
      </c>
      <c r="D6012" s="2">
        <v>8</v>
      </c>
      <c r="E6012" s="2">
        <v>8</v>
      </c>
      <c r="F6012" s="2">
        <v>20</v>
      </c>
      <c r="G6012" s="2">
        <v>20</v>
      </c>
    </row>
    <row r="6013" spans="1:7" s="65" customFormat="1" x14ac:dyDescent="0.25">
      <c r="A6013" s="65">
        <v>600.99999999993202</v>
      </c>
      <c r="B6013" s="2">
        <v>20</v>
      </c>
      <c r="C6013" s="2">
        <v>20</v>
      </c>
      <c r="D6013" s="2">
        <v>8</v>
      </c>
      <c r="E6013" s="2">
        <v>8</v>
      </c>
      <c r="F6013" s="2">
        <v>20</v>
      </c>
      <c r="G6013" s="2">
        <v>20</v>
      </c>
    </row>
    <row r="6014" spans="1:7" s="65" customFormat="1" x14ac:dyDescent="0.25">
      <c r="A6014" s="65">
        <v>601.09999999993204</v>
      </c>
      <c r="B6014" s="2">
        <v>22</v>
      </c>
      <c r="C6014" s="2">
        <v>22</v>
      </c>
      <c r="D6014" s="2">
        <v>10</v>
      </c>
      <c r="E6014" s="2">
        <v>10</v>
      </c>
      <c r="F6014" s="2">
        <v>22</v>
      </c>
      <c r="G6014" s="2">
        <v>22</v>
      </c>
    </row>
    <row r="6015" spans="1:7" s="65" customFormat="1" x14ac:dyDescent="0.25">
      <c r="A6015" s="65">
        <v>601.19999999993195</v>
      </c>
      <c r="B6015" s="2">
        <v>22</v>
      </c>
      <c r="C6015" s="2">
        <v>22</v>
      </c>
      <c r="D6015" s="2">
        <v>10</v>
      </c>
      <c r="E6015" s="2">
        <v>10</v>
      </c>
      <c r="F6015" s="2">
        <v>22</v>
      </c>
      <c r="G6015" s="2">
        <v>22</v>
      </c>
    </row>
    <row r="6016" spans="1:7" s="65" customFormat="1" x14ac:dyDescent="0.25">
      <c r="A6016" s="65">
        <v>601.29999999993197</v>
      </c>
      <c r="B6016" s="2">
        <v>22</v>
      </c>
      <c r="C6016" s="2">
        <v>22</v>
      </c>
      <c r="D6016" s="2">
        <v>10</v>
      </c>
      <c r="E6016" s="2">
        <v>10</v>
      </c>
      <c r="F6016" s="2">
        <v>22</v>
      </c>
      <c r="G6016" s="2">
        <v>22</v>
      </c>
    </row>
    <row r="6017" spans="1:7" s="65" customFormat="1" x14ac:dyDescent="0.25">
      <c r="A6017" s="65">
        <v>601.39999999993199</v>
      </c>
      <c r="B6017" s="2">
        <v>22</v>
      </c>
      <c r="C6017" s="2">
        <v>22</v>
      </c>
      <c r="D6017" s="2">
        <v>10</v>
      </c>
      <c r="E6017" s="2">
        <v>10</v>
      </c>
      <c r="F6017" s="2">
        <v>22</v>
      </c>
      <c r="G6017" s="2">
        <v>22</v>
      </c>
    </row>
    <row r="6018" spans="1:7" s="65" customFormat="1" x14ac:dyDescent="0.25">
      <c r="A6018" s="65">
        <v>601.49999999993202</v>
      </c>
      <c r="B6018" s="2">
        <v>22</v>
      </c>
      <c r="C6018" s="2">
        <v>22</v>
      </c>
      <c r="D6018" s="2">
        <v>10</v>
      </c>
      <c r="E6018" s="2">
        <v>10</v>
      </c>
      <c r="F6018" s="2">
        <v>22</v>
      </c>
      <c r="G6018" s="2">
        <v>22</v>
      </c>
    </row>
    <row r="6019" spans="1:7" s="65" customFormat="1" x14ac:dyDescent="0.25">
      <c r="A6019" s="65">
        <v>601.59999999993204</v>
      </c>
      <c r="B6019" s="2">
        <v>22</v>
      </c>
      <c r="C6019" s="2">
        <v>22</v>
      </c>
      <c r="D6019" s="2">
        <v>10</v>
      </c>
      <c r="E6019" s="2">
        <v>10</v>
      </c>
      <c r="F6019" s="2">
        <v>22</v>
      </c>
      <c r="G6019" s="2">
        <v>22</v>
      </c>
    </row>
    <row r="6020" spans="1:7" s="65" customFormat="1" x14ac:dyDescent="0.25">
      <c r="A6020" s="65">
        <v>601.69999999993195</v>
      </c>
      <c r="B6020" s="2">
        <v>22</v>
      </c>
      <c r="C6020" s="2">
        <v>22</v>
      </c>
      <c r="D6020" s="2">
        <v>10</v>
      </c>
      <c r="E6020" s="2">
        <v>10</v>
      </c>
      <c r="F6020" s="2">
        <v>22</v>
      </c>
      <c r="G6020" s="2">
        <v>22</v>
      </c>
    </row>
    <row r="6021" spans="1:7" s="65" customFormat="1" x14ac:dyDescent="0.25">
      <c r="A6021" s="65">
        <v>601.79999999993197</v>
      </c>
      <c r="B6021" s="2">
        <v>22</v>
      </c>
      <c r="C6021" s="2">
        <v>22</v>
      </c>
      <c r="D6021" s="2">
        <v>10</v>
      </c>
      <c r="E6021" s="2">
        <v>10</v>
      </c>
      <c r="F6021" s="2">
        <v>22</v>
      </c>
      <c r="G6021" s="2">
        <v>22</v>
      </c>
    </row>
    <row r="6022" spans="1:7" s="65" customFormat="1" x14ac:dyDescent="0.25">
      <c r="A6022" s="65">
        <v>601.89999999993199</v>
      </c>
      <c r="B6022" s="2">
        <v>22</v>
      </c>
      <c r="C6022" s="2">
        <v>22</v>
      </c>
      <c r="D6022" s="2">
        <v>10</v>
      </c>
      <c r="E6022" s="2">
        <v>10</v>
      </c>
      <c r="F6022" s="2">
        <v>22</v>
      </c>
      <c r="G6022" s="2">
        <v>22</v>
      </c>
    </row>
    <row r="6023" spans="1:7" s="65" customFormat="1" x14ac:dyDescent="0.25">
      <c r="A6023" s="65">
        <v>601.99999999993202</v>
      </c>
      <c r="B6023" s="2">
        <v>22</v>
      </c>
      <c r="C6023" s="2">
        <v>22</v>
      </c>
      <c r="D6023" s="2">
        <v>10</v>
      </c>
      <c r="E6023" s="2">
        <v>10</v>
      </c>
      <c r="F6023" s="2">
        <v>22</v>
      </c>
      <c r="G6023" s="2">
        <v>22</v>
      </c>
    </row>
    <row r="6024" spans="1:7" s="65" customFormat="1" x14ac:dyDescent="0.25">
      <c r="A6024" s="65">
        <v>602.09999999993204</v>
      </c>
      <c r="B6024" s="2">
        <v>24</v>
      </c>
      <c r="C6024" s="2">
        <v>24</v>
      </c>
      <c r="D6024" s="2">
        <v>12</v>
      </c>
      <c r="E6024" s="2">
        <v>12</v>
      </c>
      <c r="F6024" s="2">
        <v>24</v>
      </c>
      <c r="G6024" s="2">
        <v>24</v>
      </c>
    </row>
    <row r="6025" spans="1:7" s="65" customFormat="1" x14ac:dyDescent="0.25">
      <c r="A6025" s="65">
        <v>602.19999999993195</v>
      </c>
      <c r="B6025" s="2">
        <v>24</v>
      </c>
      <c r="C6025" s="2">
        <v>24</v>
      </c>
      <c r="D6025" s="2">
        <v>12</v>
      </c>
      <c r="E6025" s="2">
        <v>12</v>
      </c>
      <c r="F6025" s="2">
        <v>24</v>
      </c>
      <c r="G6025" s="2">
        <v>24</v>
      </c>
    </row>
    <row r="6026" spans="1:7" s="65" customFormat="1" x14ac:dyDescent="0.25">
      <c r="A6026" s="65">
        <v>602.29999999993197</v>
      </c>
      <c r="B6026" s="2">
        <v>24</v>
      </c>
      <c r="C6026" s="2">
        <v>24</v>
      </c>
      <c r="D6026" s="2">
        <v>12</v>
      </c>
      <c r="E6026" s="2">
        <v>12</v>
      </c>
      <c r="F6026" s="2">
        <v>24</v>
      </c>
      <c r="G6026" s="2">
        <v>24</v>
      </c>
    </row>
    <row r="6027" spans="1:7" s="65" customFormat="1" x14ac:dyDescent="0.25">
      <c r="A6027" s="65">
        <v>602.39999999993199</v>
      </c>
      <c r="B6027" s="2">
        <v>24</v>
      </c>
      <c r="C6027" s="2">
        <v>24</v>
      </c>
      <c r="D6027" s="2">
        <v>12</v>
      </c>
      <c r="E6027" s="2">
        <v>12</v>
      </c>
      <c r="F6027" s="2">
        <v>24</v>
      </c>
      <c r="G6027" s="2">
        <v>24</v>
      </c>
    </row>
    <row r="6028" spans="1:7" s="65" customFormat="1" x14ac:dyDescent="0.25">
      <c r="A6028" s="65">
        <v>602.49999999993202</v>
      </c>
      <c r="B6028" s="2">
        <v>24</v>
      </c>
      <c r="C6028" s="2">
        <v>24</v>
      </c>
      <c r="D6028" s="2">
        <v>12</v>
      </c>
      <c r="E6028" s="2">
        <v>12</v>
      </c>
      <c r="F6028" s="2">
        <v>24</v>
      </c>
      <c r="G6028" s="2">
        <v>24</v>
      </c>
    </row>
    <row r="6029" spans="1:7" s="65" customFormat="1" x14ac:dyDescent="0.25">
      <c r="A6029" s="65">
        <v>602.59999999993204</v>
      </c>
      <c r="B6029" s="2">
        <v>24</v>
      </c>
      <c r="C6029" s="2">
        <v>24</v>
      </c>
      <c r="D6029" s="2">
        <v>12</v>
      </c>
      <c r="E6029" s="2">
        <v>12</v>
      </c>
      <c r="F6029" s="2">
        <v>24</v>
      </c>
      <c r="G6029" s="2">
        <v>24</v>
      </c>
    </row>
    <row r="6030" spans="1:7" s="65" customFormat="1" x14ac:dyDescent="0.25">
      <c r="A6030" s="65">
        <v>602.69999999993195</v>
      </c>
      <c r="B6030" s="2">
        <v>24</v>
      </c>
      <c r="C6030" s="2">
        <v>24</v>
      </c>
      <c r="D6030" s="2">
        <v>12</v>
      </c>
      <c r="E6030" s="2">
        <v>12</v>
      </c>
      <c r="F6030" s="2">
        <v>24</v>
      </c>
      <c r="G6030" s="2">
        <v>24</v>
      </c>
    </row>
    <row r="6031" spans="1:7" s="65" customFormat="1" x14ac:dyDescent="0.25">
      <c r="A6031" s="65">
        <v>602.79999999993197</v>
      </c>
      <c r="B6031" s="2">
        <v>24</v>
      </c>
      <c r="C6031" s="2">
        <v>24</v>
      </c>
      <c r="D6031" s="2">
        <v>12</v>
      </c>
      <c r="E6031" s="2">
        <v>12</v>
      </c>
      <c r="F6031" s="2">
        <v>24</v>
      </c>
      <c r="G6031" s="2">
        <v>24</v>
      </c>
    </row>
    <row r="6032" spans="1:7" s="65" customFormat="1" x14ac:dyDescent="0.25">
      <c r="A6032" s="65">
        <v>602.89999999993199</v>
      </c>
      <c r="B6032" s="2">
        <v>24</v>
      </c>
      <c r="C6032" s="2">
        <v>24</v>
      </c>
      <c r="D6032" s="2">
        <v>12</v>
      </c>
      <c r="E6032" s="2">
        <v>12</v>
      </c>
      <c r="F6032" s="2">
        <v>24</v>
      </c>
      <c r="G6032" s="2">
        <v>24</v>
      </c>
    </row>
    <row r="6033" spans="1:7" s="65" customFormat="1" x14ac:dyDescent="0.25">
      <c r="A6033" s="65">
        <v>602.99999999993202</v>
      </c>
      <c r="B6033" s="2">
        <v>24</v>
      </c>
      <c r="C6033" s="2">
        <v>24</v>
      </c>
      <c r="D6033" s="2">
        <v>12</v>
      </c>
      <c r="E6033" s="2">
        <v>12</v>
      </c>
      <c r="F6033" s="2">
        <v>24</v>
      </c>
      <c r="G6033" s="2">
        <v>24</v>
      </c>
    </row>
    <row r="6034" spans="1:7" s="65" customFormat="1" x14ac:dyDescent="0.25">
      <c r="A6034" s="65">
        <v>603.09999999993204</v>
      </c>
      <c r="B6034" s="2">
        <v>26</v>
      </c>
      <c r="C6034" s="2">
        <v>26</v>
      </c>
      <c r="D6034" s="2">
        <v>14</v>
      </c>
      <c r="E6034" s="2">
        <v>14</v>
      </c>
      <c r="F6034" s="2">
        <v>26</v>
      </c>
      <c r="G6034" s="2">
        <v>26</v>
      </c>
    </row>
    <row r="6035" spans="1:7" s="65" customFormat="1" x14ac:dyDescent="0.25">
      <c r="A6035" s="65">
        <v>603.19999999993195</v>
      </c>
      <c r="B6035" s="2">
        <v>26</v>
      </c>
      <c r="C6035" s="2">
        <v>26</v>
      </c>
      <c r="D6035" s="2">
        <v>14</v>
      </c>
      <c r="E6035" s="2">
        <v>14</v>
      </c>
      <c r="F6035" s="2">
        <v>26</v>
      </c>
      <c r="G6035" s="2">
        <v>26</v>
      </c>
    </row>
    <row r="6036" spans="1:7" s="65" customFormat="1" x14ac:dyDescent="0.25">
      <c r="A6036" s="65">
        <v>603.29999999993197</v>
      </c>
      <c r="B6036" s="2">
        <v>26</v>
      </c>
      <c r="C6036" s="2">
        <v>26</v>
      </c>
      <c r="D6036" s="2">
        <v>14</v>
      </c>
      <c r="E6036" s="2">
        <v>14</v>
      </c>
      <c r="F6036" s="2">
        <v>26</v>
      </c>
      <c r="G6036" s="2">
        <v>26</v>
      </c>
    </row>
    <row r="6037" spans="1:7" s="65" customFormat="1" x14ac:dyDescent="0.25">
      <c r="A6037" s="65">
        <v>603.39999999993199</v>
      </c>
      <c r="B6037" s="2">
        <v>26</v>
      </c>
      <c r="C6037" s="2">
        <v>26</v>
      </c>
      <c r="D6037" s="2">
        <v>14</v>
      </c>
      <c r="E6037" s="2">
        <v>14</v>
      </c>
      <c r="F6037" s="2">
        <v>26</v>
      </c>
      <c r="G6037" s="2">
        <v>26</v>
      </c>
    </row>
    <row r="6038" spans="1:7" s="65" customFormat="1" x14ac:dyDescent="0.25">
      <c r="A6038" s="65">
        <v>603.49999999993202</v>
      </c>
      <c r="B6038" s="2">
        <v>26</v>
      </c>
      <c r="C6038" s="2">
        <v>26</v>
      </c>
      <c r="D6038" s="2">
        <v>14</v>
      </c>
      <c r="E6038" s="2">
        <v>14</v>
      </c>
      <c r="F6038" s="2">
        <v>26</v>
      </c>
      <c r="G6038" s="2">
        <v>26</v>
      </c>
    </row>
    <row r="6039" spans="1:7" s="65" customFormat="1" x14ac:dyDescent="0.25">
      <c r="A6039" s="65">
        <v>603.59999999993204</v>
      </c>
      <c r="B6039" s="2">
        <v>26</v>
      </c>
      <c r="C6039" s="2">
        <v>26</v>
      </c>
      <c r="D6039" s="2">
        <v>14</v>
      </c>
      <c r="E6039" s="2">
        <v>14</v>
      </c>
      <c r="F6039" s="2">
        <v>26</v>
      </c>
      <c r="G6039" s="2">
        <v>26</v>
      </c>
    </row>
    <row r="6040" spans="1:7" s="65" customFormat="1" x14ac:dyDescent="0.25">
      <c r="A6040" s="65">
        <v>603.69999999993195</v>
      </c>
      <c r="B6040" s="2">
        <v>26</v>
      </c>
      <c r="C6040" s="2">
        <v>26</v>
      </c>
      <c r="D6040" s="2">
        <v>14</v>
      </c>
      <c r="E6040" s="2">
        <v>14</v>
      </c>
      <c r="F6040" s="2">
        <v>26</v>
      </c>
      <c r="G6040" s="2">
        <v>26</v>
      </c>
    </row>
    <row r="6041" spans="1:7" s="65" customFormat="1" x14ac:dyDescent="0.25">
      <c r="A6041" s="65">
        <v>603.79999999993197</v>
      </c>
      <c r="B6041" s="2">
        <v>26</v>
      </c>
      <c r="C6041" s="2">
        <v>26</v>
      </c>
      <c r="D6041" s="2">
        <v>14</v>
      </c>
      <c r="E6041" s="2">
        <v>14</v>
      </c>
      <c r="F6041" s="2">
        <v>26</v>
      </c>
      <c r="G6041" s="2">
        <v>26</v>
      </c>
    </row>
    <row r="6042" spans="1:7" s="65" customFormat="1" x14ac:dyDescent="0.25">
      <c r="A6042" s="65">
        <v>603.89999999993097</v>
      </c>
      <c r="B6042" s="2">
        <v>26</v>
      </c>
      <c r="C6042" s="2">
        <v>26</v>
      </c>
      <c r="D6042" s="2">
        <v>14</v>
      </c>
      <c r="E6042" s="2">
        <v>14</v>
      </c>
      <c r="F6042" s="2">
        <v>26</v>
      </c>
      <c r="G6042" s="2">
        <v>26</v>
      </c>
    </row>
    <row r="6043" spans="1:7" s="65" customFormat="1" x14ac:dyDescent="0.25">
      <c r="A6043" s="65">
        <v>603.99999999993099</v>
      </c>
      <c r="B6043" s="2">
        <v>26</v>
      </c>
      <c r="C6043" s="2">
        <v>26</v>
      </c>
      <c r="D6043" s="2">
        <v>14</v>
      </c>
      <c r="E6043" s="2">
        <v>14</v>
      </c>
      <c r="F6043" s="2">
        <v>26</v>
      </c>
      <c r="G6043" s="2">
        <v>26</v>
      </c>
    </row>
    <row r="6044" spans="1:7" s="65" customFormat="1" x14ac:dyDescent="0.25">
      <c r="A6044" s="65">
        <v>604.09999999993101</v>
      </c>
      <c r="B6044" s="2">
        <v>28</v>
      </c>
      <c r="C6044" s="2">
        <v>28</v>
      </c>
      <c r="D6044" s="2">
        <v>16</v>
      </c>
      <c r="E6044" s="2">
        <v>16</v>
      </c>
      <c r="F6044" s="2">
        <v>28</v>
      </c>
      <c r="G6044" s="2">
        <v>28</v>
      </c>
    </row>
    <row r="6045" spans="1:7" s="65" customFormat="1" x14ac:dyDescent="0.25">
      <c r="A6045" s="65">
        <v>604.19999999993104</v>
      </c>
      <c r="B6045" s="2">
        <v>28</v>
      </c>
      <c r="C6045" s="2">
        <v>28</v>
      </c>
      <c r="D6045" s="2">
        <v>16</v>
      </c>
      <c r="E6045" s="2">
        <v>16</v>
      </c>
      <c r="F6045" s="2">
        <v>28</v>
      </c>
      <c r="G6045" s="2">
        <v>28</v>
      </c>
    </row>
    <row r="6046" spans="1:7" s="65" customFormat="1" x14ac:dyDescent="0.25">
      <c r="A6046" s="65">
        <v>604.29999999993095</v>
      </c>
      <c r="B6046" s="2">
        <v>28</v>
      </c>
      <c r="C6046" s="2">
        <v>28</v>
      </c>
      <c r="D6046" s="2">
        <v>16</v>
      </c>
      <c r="E6046" s="2">
        <v>16</v>
      </c>
      <c r="F6046" s="2">
        <v>28</v>
      </c>
      <c r="G6046" s="2">
        <v>28</v>
      </c>
    </row>
    <row r="6047" spans="1:7" s="65" customFormat="1" x14ac:dyDescent="0.25">
      <c r="A6047" s="65">
        <v>604.39999999993097</v>
      </c>
      <c r="B6047" s="2">
        <v>28</v>
      </c>
      <c r="C6047" s="2">
        <v>28</v>
      </c>
      <c r="D6047" s="2">
        <v>16</v>
      </c>
      <c r="E6047" s="2">
        <v>16</v>
      </c>
      <c r="F6047" s="2">
        <v>28</v>
      </c>
      <c r="G6047" s="2">
        <v>28</v>
      </c>
    </row>
    <row r="6048" spans="1:7" s="65" customFormat="1" x14ac:dyDescent="0.25">
      <c r="A6048" s="65">
        <v>604.49999999993099</v>
      </c>
      <c r="B6048" s="2">
        <v>28</v>
      </c>
      <c r="C6048" s="2">
        <v>28</v>
      </c>
      <c r="D6048" s="2">
        <v>16</v>
      </c>
      <c r="E6048" s="2">
        <v>16</v>
      </c>
      <c r="F6048" s="2">
        <v>28</v>
      </c>
      <c r="G6048" s="2">
        <v>28</v>
      </c>
    </row>
    <row r="6049" spans="1:7" s="65" customFormat="1" x14ac:dyDescent="0.25">
      <c r="A6049" s="65">
        <v>604.59999999993101</v>
      </c>
      <c r="B6049" s="2">
        <v>28</v>
      </c>
      <c r="C6049" s="2">
        <v>28</v>
      </c>
      <c r="D6049" s="2">
        <v>16</v>
      </c>
      <c r="E6049" s="2">
        <v>16</v>
      </c>
      <c r="F6049" s="2">
        <v>28</v>
      </c>
      <c r="G6049" s="2">
        <v>28</v>
      </c>
    </row>
    <row r="6050" spans="1:7" s="65" customFormat="1" x14ac:dyDescent="0.25">
      <c r="A6050" s="65">
        <v>604.69999999993104</v>
      </c>
      <c r="B6050" s="2">
        <v>28</v>
      </c>
      <c r="C6050" s="2">
        <v>28</v>
      </c>
      <c r="D6050" s="2">
        <v>16</v>
      </c>
      <c r="E6050" s="2">
        <v>16</v>
      </c>
      <c r="F6050" s="2">
        <v>28</v>
      </c>
      <c r="G6050" s="2">
        <v>28</v>
      </c>
    </row>
    <row r="6051" spans="1:7" s="65" customFormat="1" x14ac:dyDescent="0.25">
      <c r="A6051" s="65">
        <v>604.79999999993095</v>
      </c>
      <c r="B6051" s="2">
        <v>28</v>
      </c>
      <c r="C6051" s="2">
        <v>28</v>
      </c>
      <c r="D6051" s="2">
        <v>16</v>
      </c>
      <c r="E6051" s="2">
        <v>16</v>
      </c>
      <c r="F6051" s="2">
        <v>28</v>
      </c>
      <c r="G6051" s="2">
        <v>28</v>
      </c>
    </row>
    <row r="6052" spans="1:7" s="65" customFormat="1" x14ac:dyDescent="0.25">
      <c r="A6052" s="65">
        <v>604.89999999993097</v>
      </c>
      <c r="B6052" s="2">
        <v>28</v>
      </c>
      <c r="C6052" s="2">
        <v>28</v>
      </c>
      <c r="D6052" s="2">
        <v>16</v>
      </c>
      <c r="E6052" s="2">
        <v>16</v>
      </c>
      <c r="F6052" s="2">
        <v>28</v>
      </c>
      <c r="G6052" s="2">
        <v>28</v>
      </c>
    </row>
    <row r="6053" spans="1:7" s="65" customFormat="1" x14ac:dyDescent="0.25">
      <c r="A6053" s="65">
        <v>604.99999999993099</v>
      </c>
      <c r="B6053" s="2">
        <v>28</v>
      </c>
      <c r="C6053" s="2">
        <v>28</v>
      </c>
      <c r="D6053" s="2">
        <v>16</v>
      </c>
      <c r="E6053" s="2">
        <v>16</v>
      </c>
      <c r="F6053" s="2">
        <v>28</v>
      </c>
      <c r="G6053" s="2">
        <v>28</v>
      </c>
    </row>
    <row r="6054" spans="1:7" s="65" customFormat="1" x14ac:dyDescent="0.25">
      <c r="A6054" s="65">
        <v>605.09999999993101</v>
      </c>
      <c r="B6054" s="2">
        <v>30</v>
      </c>
      <c r="C6054" s="2">
        <v>30</v>
      </c>
      <c r="D6054" s="2">
        <v>18</v>
      </c>
      <c r="E6054" s="2">
        <v>18</v>
      </c>
      <c r="F6054" s="2">
        <v>30</v>
      </c>
      <c r="G6054" s="2">
        <v>30</v>
      </c>
    </row>
    <row r="6055" spans="1:7" s="65" customFormat="1" x14ac:dyDescent="0.25">
      <c r="A6055" s="65">
        <v>605.19999999993104</v>
      </c>
      <c r="B6055" s="2">
        <v>30</v>
      </c>
      <c r="C6055" s="2">
        <v>30</v>
      </c>
      <c r="D6055" s="2">
        <v>18</v>
      </c>
      <c r="E6055" s="2">
        <v>18</v>
      </c>
      <c r="F6055" s="2">
        <v>30</v>
      </c>
      <c r="G6055" s="2">
        <v>30</v>
      </c>
    </row>
    <row r="6056" spans="1:7" s="65" customFormat="1" x14ac:dyDescent="0.25">
      <c r="A6056" s="65">
        <v>605.29999999993095</v>
      </c>
      <c r="B6056" s="2">
        <v>30</v>
      </c>
      <c r="C6056" s="2">
        <v>30</v>
      </c>
      <c r="D6056" s="2">
        <v>18</v>
      </c>
      <c r="E6056" s="2">
        <v>18</v>
      </c>
      <c r="F6056" s="2">
        <v>30</v>
      </c>
      <c r="G6056" s="2">
        <v>30</v>
      </c>
    </row>
    <row r="6057" spans="1:7" s="65" customFormat="1" x14ac:dyDescent="0.25">
      <c r="A6057" s="65">
        <v>605.39999999993097</v>
      </c>
      <c r="B6057" s="2">
        <v>30</v>
      </c>
      <c r="C6057" s="2">
        <v>30</v>
      </c>
      <c r="D6057" s="2">
        <v>18</v>
      </c>
      <c r="E6057" s="2">
        <v>18</v>
      </c>
      <c r="F6057" s="2">
        <v>30</v>
      </c>
      <c r="G6057" s="2">
        <v>30</v>
      </c>
    </row>
    <row r="6058" spans="1:7" s="65" customFormat="1" x14ac:dyDescent="0.25">
      <c r="A6058" s="65">
        <v>605.49999999993099</v>
      </c>
      <c r="B6058" s="2">
        <v>30</v>
      </c>
      <c r="C6058" s="2">
        <v>30</v>
      </c>
      <c r="D6058" s="2">
        <v>18</v>
      </c>
      <c r="E6058" s="2">
        <v>18</v>
      </c>
      <c r="F6058" s="2">
        <v>30</v>
      </c>
      <c r="G6058" s="2">
        <v>30</v>
      </c>
    </row>
    <row r="6059" spans="1:7" s="65" customFormat="1" x14ac:dyDescent="0.25">
      <c r="A6059" s="65">
        <v>605.59999999993101</v>
      </c>
      <c r="B6059" s="2">
        <v>30</v>
      </c>
      <c r="C6059" s="2">
        <v>30</v>
      </c>
      <c r="D6059" s="2">
        <v>18</v>
      </c>
      <c r="E6059" s="2">
        <v>18</v>
      </c>
      <c r="F6059" s="2">
        <v>30</v>
      </c>
      <c r="G6059" s="2">
        <v>30</v>
      </c>
    </row>
    <row r="6060" spans="1:7" s="65" customFormat="1" x14ac:dyDescent="0.25">
      <c r="A6060" s="65">
        <v>605.69999999993104</v>
      </c>
      <c r="B6060" s="2">
        <v>30</v>
      </c>
      <c r="C6060" s="2">
        <v>30</v>
      </c>
      <c r="D6060" s="2">
        <v>18</v>
      </c>
      <c r="E6060" s="2">
        <v>18</v>
      </c>
      <c r="F6060" s="2">
        <v>30</v>
      </c>
      <c r="G6060" s="2">
        <v>30</v>
      </c>
    </row>
    <row r="6061" spans="1:7" s="65" customFormat="1" x14ac:dyDescent="0.25">
      <c r="A6061" s="65">
        <v>605.79999999993095</v>
      </c>
      <c r="B6061" s="2">
        <v>30</v>
      </c>
      <c r="C6061" s="2">
        <v>30</v>
      </c>
      <c r="D6061" s="2">
        <v>18</v>
      </c>
      <c r="E6061" s="2">
        <v>18</v>
      </c>
      <c r="F6061" s="2">
        <v>30</v>
      </c>
      <c r="G6061" s="2">
        <v>30</v>
      </c>
    </row>
    <row r="6062" spans="1:7" s="65" customFormat="1" x14ac:dyDescent="0.25">
      <c r="A6062" s="65">
        <v>605.89999999993097</v>
      </c>
      <c r="B6062" s="2">
        <v>30</v>
      </c>
      <c r="C6062" s="2">
        <v>30</v>
      </c>
      <c r="D6062" s="2">
        <v>18</v>
      </c>
      <c r="E6062" s="2">
        <v>18</v>
      </c>
      <c r="F6062" s="2">
        <v>30</v>
      </c>
      <c r="G6062" s="2">
        <v>30</v>
      </c>
    </row>
    <row r="6063" spans="1:7" s="65" customFormat="1" x14ac:dyDescent="0.25">
      <c r="A6063" s="65">
        <v>605.99999999993099</v>
      </c>
      <c r="B6063" s="2">
        <v>30</v>
      </c>
      <c r="C6063" s="2">
        <v>30</v>
      </c>
      <c r="D6063" s="2">
        <v>18</v>
      </c>
      <c r="E6063" s="2">
        <v>18</v>
      </c>
      <c r="F6063" s="2">
        <v>30</v>
      </c>
      <c r="G6063" s="2">
        <v>30</v>
      </c>
    </row>
    <row r="6064" spans="1:7" s="65" customFormat="1" x14ac:dyDescent="0.25">
      <c r="A6064" s="65">
        <v>606.09999999993101</v>
      </c>
      <c r="B6064" s="2">
        <v>32</v>
      </c>
      <c r="C6064" s="2">
        <v>32</v>
      </c>
      <c r="D6064" s="2">
        <v>20</v>
      </c>
      <c r="E6064" s="2">
        <v>20</v>
      </c>
      <c r="F6064" s="2">
        <v>32</v>
      </c>
      <c r="G6064" s="2">
        <v>32</v>
      </c>
    </row>
    <row r="6065" spans="1:7" s="65" customFormat="1" x14ac:dyDescent="0.25">
      <c r="A6065" s="65">
        <v>606.19999999993104</v>
      </c>
      <c r="B6065" s="2">
        <v>32</v>
      </c>
      <c r="C6065" s="2">
        <v>32</v>
      </c>
      <c r="D6065" s="2">
        <v>20</v>
      </c>
      <c r="E6065" s="2">
        <v>20</v>
      </c>
      <c r="F6065" s="2">
        <v>32</v>
      </c>
      <c r="G6065" s="2">
        <v>32</v>
      </c>
    </row>
    <row r="6066" spans="1:7" s="65" customFormat="1" x14ac:dyDescent="0.25">
      <c r="A6066" s="65">
        <v>606.29999999993095</v>
      </c>
      <c r="B6066" s="2">
        <v>32</v>
      </c>
      <c r="C6066" s="2">
        <v>32</v>
      </c>
      <c r="D6066" s="2">
        <v>20</v>
      </c>
      <c r="E6066" s="2">
        <v>20</v>
      </c>
      <c r="F6066" s="2">
        <v>32</v>
      </c>
      <c r="G6066" s="2">
        <v>32</v>
      </c>
    </row>
    <row r="6067" spans="1:7" s="65" customFormat="1" x14ac:dyDescent="0.25">
      <c r="A6067" s="65">
        <v>606.39999999993097</v>
      </c>
      <c r="B6067" s="2">
        <v>32</v>
      </c>
      <c r="C6067" s="2">
        <v>32</v>
      </c>
      <c r="D6067" s="2">
        <v>20</v>
      </c>
      <c r="E6067" s="2">
        <v>20</v>
      </c>
      <c r="F6067" s="2">
        <v>32</v>
      </c>
      <c r="G6067" s="2">
        <v>32</v>
      </c>
    </row>
    <row r="6068" spans="1:7" s="65" customFormat="1" x14ac:dyDescent="0.25">
      <c r="A6068" s="65">
        <v>606.49999999993099</v>
      </c>
      <c r="B6068" s="2">
        <v>32</v>
      </c>
      <c r="C6068" s="2">
        <v>32</v>
      </c>
      <c r="D6068" s="2">
        <v>20</v>
      </c>
      <c r="E6068" s="2">
        <v>20</v>
      </c>
      <c r="F6068" s="2">
        <v>32</v>
      </c>
      <c r="G6068" s="2">
        <v>32</v>
      </c>
    </row>
    <row r="6069" spans="1:7" s="65" customFormat="1" x14ac:dyDescent="0.25">
      <c r="A6069" s="65">
        <v>606.59999999993101</v>
      </c>
      <c r="B6069" s="2">
        <v>32</v>
      </c>
      <c r="C6069" s="2">
        <v>32</v>
      </c>
      <c r="D6069" s="2">
        <v>20</v>
      </c>
      <c r="E6069" s="2">
        <v>20</v>
      </c>
      <c r="F6069" s="2">
        <v>32</v>
      </c>
      <c r="G6069" s="2">
        <v>32</v>
      </c>
    </row>
    <row r="6070" spans="1:7" s="65" customFormat="1" x14ac:dyDescent="0.25">
      <c r="A6070" s="65">
        <v>606.69999999993104</v>
      </c>
      <c r="B6070" s="2">
        <v>32</v>
      </c>
      <c r="C6070" s="2">
        <v>32</v>
      </c>
      <c r="D6070" s="2">
        <v>20</v>
      </c>
      <c r="E6070" s="2">
        <v>20</v>
      </c>
      <c r="F6070" s="2">
        <v>32</v>
      </c>
      <c r="G6070" s="2">
        <v>32</v>
      </c>
    </row>
    <row r="6071" spans="1:7" s="65" customFormat="1" x14ac:dyDescent="0.25">
      <c r="A6071" s="65">
        <v>606.79999999993004</v>
      </c>
      <c r="B6071" s="2">
        <v>32</v>
      </c>
      <c r="C6071" s="2">
        <v>32</v>
      </c>
      <c r="D6071" s="2">
        <v>20</v>
      </c>
      <c r="E6071" s="2">
        <v>20</v>
      </c>
      <c r="F6071" s="2">
        <v>32</v>
      </c>
      <c r="G6071" s="2">
        <v>32</v>
      </c>
    </row>
    <row r="6072" spans="1:7" s="65" customFormat="1" x14ac:dyDescent="0.25">
      <c r="A6072" s="65">
        <v>606.89999999992995</v>
      </c>
      <c r="B6072" s="2">
        <v>32</v>
      </c>
      <c r="C6072" s="2">
        <v>32</v>
      </c>
      <c r="D6072" s="2">
        <v>20</v>
      </c>
      <c r="E6072" s="2">
        <v>20</v>
      </c>
      <c r="F6072" s="2">
        <v>32</v>
      </c>
      <c r="G6072" s="2">
        <v>32</v>
      </c>
    </row>
    <row r="6073" spans="1:7" s="65" customFormat="1" x14ac:dyDescent="0.25">
      <c r="A6073" s="65">
        <v>606.99999999992997</v>
      </c>
      <c r="B6073" s="2">
        <v>32</v>
      </c>
      <c r="C6073" s="2">
        <v>32</v>
      </c>
      <c r="D6073" s="2">
        <v>20</v>
      </c>
      <c r="E6073" s="2">
        <v>20</v>
      </c>
      <c r="F6073" s="2">
        <v>32</v>
      </c>
      <c r="G6073" s="2">
        <v>32</v>
      </c>
    </row>
    <row r="6074" spans="1:7" s="65" customFormat="1" x14ac:dyDescent="0.25">
      <c r="A6074" s="65">
        <v>607.09999999992999</v>
      </c>
      <c r="B6074" s="2">
        <v>34</v>
      </c>
      <c r="C6074" s="2">
        <v>34</v>
      </c>
      <c r="D6074" s="2">
        <v>22</v>
      </c>
      <c r="E6074" s="2">
        <v>22</v>
      </c>
      <c r="F6074" s="2">
        <v>34</v>
      </c>
      <c r="G6074" s="2">
        <v>34</v>
      </c>
    </row>
    <row r="6075" spans="1:7" s="65" customFormat="1" x14ac:dyDescent="0.25">
      <c r="A6075" s="65">
        <v>607.19999999993001</v>
      </c>
      <c r="B6075" s="2">
        <v>34</v>
      </c>
      <c r="C6075" s="2">
        <v>34</v>
      </c>
      <c r="D6075" s="2">
        <v>22</v>
      </c>
      <c r="E6075" s="2">
        <v>22</v>
      </c>
      <c r="F6075" s="2">
        <v>34</v>
      </c>
      <c r="G6075" s="2">
        <v>34</v>
      </c>
    </row>
    <row r="6076" spans="1:7" s="65" customFormat="1" x14ac:dyDescent="0.25">
      <c r="A6076" s="65">
        <v>607.29999999993004</v>
      </c>
      <c r="B6076" s="2">
        <v>34</v>
      </c>
      <c r="C6076" s="2">
        <v>34</v>
      </c>
      <c r="D6076" s="2">
        <v>22</v>
      </c>
      <c r="E6076" s="2">
        <v>22</v>
      </c>
      <c r="F6076" s="2">
        <v>34</v>
      </c>
      <c r="G6076" s="2">
        <v>34</v>
      </c>
    </row>
    <row r="6077" spans="1:7" s="65" customFormat="1" x14ac:dyDescent="0.25">
      <c r="A6077" s="65">
        <v>607.39999999992995</v>
      </c>
      <c r="B6077" s="2">
        <v>34</v>
      </c>
      <c r="C6077" s="2">
        <v>34</v>
      </c>
      <c r="D6077" s="2">
        <v>22</v>
      </c>
      <c r="E6077" s="2">
        <v>22</v>
      </c>
      <c r="F6077" s="2">
        <v>34</v>
      </c>
      <c r="G6077" s="2">
        <v>34</v>
      </c>
    </row>
    <row r="6078" spans="1:7" s="65" customFormat="1" x14ac:dyDescent="0.25">
      <c r="A6078" s="65">
        <v>607.49999999992997</v>
      </c>
      <c r="B6078" s="2">
        <v>34</v>
      </c>
      <c r="C6078" s="2">
        <v>34</v>
      </c>
      <c r="D6078" s="2">
        <v>22</v>
      </c>
      <c r="E6078" s="2">
        <v>22</v>
      </c>
      <c r="F6078" s="2">
        <v>34</v>
      </c>
      <c r="G6078" s="2">
        <v>34</v>
      </c>
    </row>
    <row r="6079" spans="1:7" s="65" customFormat="1" x14ac:dyDescent="0.25">
      <c r="A6079" s="65">
        <v>607.59999999992999</v>
      </c>
      <c r="B6079" s="2">
        <v>34</v>
      </c>
      <c r="C6079" s="2">
        <v>34</v>
      </c>
      <c r="D6079" s="2">
        <v>22</v>
      </c>
      <c r="E6079" s="2">
        <v>22</v>
      </c>
      <c r="F6079" s="2">
        <v>34</v>
      </c>
      <c r="G6079" s="2">
        <v>34</v>
      </c>
    </row>
    <row r="6080" spans="1:7" s="65" customFormat="1" x14ac:dyDescent="0.25">
      <c r="A6080" s="65">
        <v>607.69999999993001</v>
      </c>
      <c r="B6080" s="2">
        <v>34</v>
      </c>
      <c r="C6080" s="2">
        <v>34</v>
      </c>
      <c r="D6080" s="2">
        <v>22</v>
      </c>
      <c r="E6080" s="2">
        <v>22</v>
      </c>
      <c r="F6080" s="2">
        <v>34</v>
      </c>
      <c r="G6080" s="2">
        <v>34</v>
      </c>
    </row>
    <row r="6081" spans="1:7" s="65" customFormat="1" x14ac:dyDescent="0.25">
      <c r="A6081" s="65">
        <v>607.79999999993004</v>
      </c>
      <c r="B6081" s="2">
        <v>34</v>
      </c>
      <c r="C6081" s="2">
        <v>34</v>
      </c>
      <c r="D6081" s="2">
        <v>22</v>
      </c>
      <c r="E6081" s="2">
        <v>22</v>
      </c>
      <c r="F6081" s="2">
        <v>34</v>
      </c>
      <c r="G6081" s="2">
        <v>34</v>
      </c>
    </row>
    <row r="6082" spans="1:7" s="65" customFormat="1" x14ac:dyDescent="0.25">
      <c r="A6082" s="65">
        <v>607.89999999992995</v>
      </c>
      <c r="B6082" s="2">
        <v>34</v>
      </c>
      <c r="C6082" s="2">
        <v>34</v>
      </c>
      <c r="D6082" s="2">
        <v>22</v>
      </c>
      <c r="E6082" s="2">
        <v>22</v>
      </c>
      <c r="F6082" s="2">
        <v>34</v>
      </c>
      <c r="G6082" s="2">
        <v>34</v>
      </c>
    </row>
    <row r="6083" spans="1:7" s="65" customFormat="1" x14ac:dyDescent="0.25">
      <c r="A6083" s="65">
        <v>607.99999999992997</v>
      </c>
      <c r="B6083" s="2">
        <v>34</v>
      </c>
      <c r="C6083" s="2">
        <v>34</v>
      </c>
      <c r="D6083" s="2">
        <v>22</v>
      </c>
      <c r="E6083" s="2">
        <v>22</v>
      </c>
      <c r="F6083" s="2">
        <v>34</v>
      </c>
      <c r="G6083" s="2">
        <v>34</v>
      </c>
    </row>
    <row r="6084" spans="1:7" s="65" customFormat="1" x14ac:dyDescent="0.25">
      <c r="A6084" s="65">
        <v>608.09999999992999</v>
      </c>
      <c r="B6084" s="2">
        <v>36</v>
      </c>
      <c r="C6084" s="2">
        <v>36</v>
      </c>
      <c r="D6084" s="2">
        <v>24</v>
      </c>
      <c r="E6084" s="2">
        <v>24</v>
      </c>
      <c r="F6084" s="2">
        <v>36</v>
      </c>
      <c r="G6084" s="2">
        <v>36</v>
      </c>
    </row>
    <row r="6085" spans="1:7" s="65" customFormat="1" x14ac:dyDescent="0.25">
      <c r="A6085" s="65">
        <v>608.19999999993001</v>
      </c>
      <c r="B6085" s="2">
        <v>36</v>
      </c>
      <c r="C6085" s="2">
        <v>36</v>
      </c>
      <c r="D6085" s="2">
        <v>24</v>
      </c>
      <c r="E6085" s="2">
        <v>24</v>
      </c>
      <c r="F6085" s="2">
        <v>36</v>
      </c>
      <c r="G6085" s="2">
        <v>36</v>
      </c>
    </row>
    <row r="6086" spans="1:7" s="65" customFormat="1" x14ac:dyDescent="0.25">
      <c r="A6086" s="65">
        <v>608.29999999993004</v>
      </c>
      <c r="B6086" s="2">
        <v>36</v>
      </c>
      <c r="C6086" s="2">
        <v>36</v>
      </c>
      <c r="D6086" s="2">
        <v>24</v>
      </c>
      <c r="E6086" s="2">
        <v>24</v>
      </c>
      <c r="F6086" s="2">
        <v>36</v>
      </c>
      <c r="G6086" s="2">
        <v>36</v>
      </c>
    </row>
    <row r="6087" spans="1:7" s="65" customFormat="1" x14ac:dyDescent="0.25">
      <c r="A6087" s="65">
        <v>608.39999999992995</v>
      </c>
      <c r="B6087" s="2">
        <v>36</v>
      </c>
      <c r="C6087" s="2">
        <v>36</v>
      </c>
      <c r="D6087" s="2">
        <v>24</v>
      </c>
      <c r="E6087" s="2">
        <v>24</v>
      </c>
      <c r="F6087" s="2">
        <v>36</v>
      </c>
      <c r="G6087" s="2">
        <v>36</v>
      </c>
    </row>
    <row r="6088" spans="1:7" s="65" customFormat="1" x14ac:dyDescent="0.25">
      <c r="A6088" s="65">
        <v>608.49999999992997</v>
      </c>
      <c r="B6088" s="2">
        <v>36</v>
      </c>
      <c r="C6088" s="2">
        <v>36</v>
      </c>
      <c r="D6088" s="2">
        <v>24</v>
      </c>
      <c r="E6088" s="2">
        <v>24</v>
      </c>
      <c r="F6088" s="2">
        <v>36</v>
      </c>
      <c r="G6088" s="2">
        <v>36</v>
      </c>
    </row>
    <row r="6089" spans="1:7" s="65" customFormat="1" x14ac:dyDescent="0.25">
      <c r="A6089" s="65">
        <v>608.59999999992999</v>
      </c>
      <c r="B6089" s="2">
        <v>36</v>
      </c>
      <c r="C6089" s="2">
        <v>36</v>
      </c>
      <c r="D6089" s="2">
        <v>24</v>
      </c>
      <c r="E6089" s="2">
        <v>24</v>
      </c>
      <c r="F6089" s="2">
        <v>36</v>
      </c>
      <c r="G6089" s="2">
        <v>36</v>
      </c>
    </row>
    <row r="6090" spans="1:7" s="65" customFormat="1" x14ac:dyDescent="0.25">
      <c r="A6090" s="65">
        <v>608.69999999993001</v>
      </c>
      <c r="B6090" s="2">
        <v>36</v>
      </c>
      <c r="C6090" s="2">
        <v>36</v>
      </c>
      <c r="D6090" s="2">
        <v>24</v>
      </c>
      <c r="E6090" s="2">
        <v>24</v>
      </c>
      <c r="F6090" s="2">
        <v>36</v>
      </c>
      <c r="G6090" s="2">
        <v>36</v>
      </c>
    </row>
    <row r="6091" spans="1:7" s="65" customFormat="1" x14ac:dyDescent="0.25">
      <c r="A6091" s="65">
        <v>608.79999999993004</v>
      </c>
      <c r="B6091" s="2">
        <v>36</v>
      </c>
      <c r="C6091" s="2">
        <v>36</v>
      </c>
      <c r="D6091" s="2">
        <v>24</v>
      </c>
      <c r="E6091" s="2">
        <v>24</v>
      </c>
      <c r="F6091" s="2">
        <v>36</v>
      </c>
      <c r="G6091" s="2">
        <v>36</v>
      </c>
    </row>
    <row r="6092" spans="1:7" s="65" customFormat="1" x14ac:dyDescent="0.25">
      <c r="A6092" s="65">
        <v>608.89999999992995</v>
      </c>
      <c r="B6092" s="2">
        <v>36</v>
      </c>
      <c r="C6092" s="2">
        <v>36</v>
      </c>
      <c r="D6092" s="2">
        <v>24</v>
      </c>
      <c r="E6092" s="2">
        <v>24</v>
      </c>
      <c r="F6092" s="2">
        <v>36</v>
      </c>
      <c r="G6092" s="2">
        <v>36</v>
      </c>
    </row>
    <row r="6093" spans="1:7" s="65" customFormat="1" x14ac:dyDescent="0.25">
      <c r="A6093" s="65">
        <v>608.99999999992997</v>
      </c>
      <c r="B6093" s="2">
        <v>36</v>
      </c>
      <c r="C6093" s="2">
        <v>36</v>
      </c>
      <c r="D6093" s="2">
        <v>24</v>
      </c>
      <c r="E6093" s="2">
        <v>24</v>
      </c>
      <c r="F6093" s="2">
        <v>36</v>
      </c>
      <c r="G6093" s="2">
        <v>36</v>
      </c>
    </row>
    <row r="6094" spans="1:7" s="65" customFormat="1" x14ac:dyDescent="0.25">
      <c r="A6094" s="65">
        <v>609.09999999992999</v>
      </c>
      <c r="B6094" s="2">
        <v>38</v>
      </c>
      <c r="C6094" s="2">
        <v>38</v>
      </c>
      <c r="D6094" s="2">
        <v>26</v>
      </c>
      <c r="E6094" s="2">
        <v>26</v>
      </c>
      <c r="F6094" s="2">
        <v>38</v>
      </c>
      <c r="G6094" s="2">
        <v>38</v>
      </c>
    </row>
    <row r="6095" spans="1:7" s="65" customFormat="1" x14ac:dyDescent="0.25">
      <c r="A6095" s="65">
        <v>609.19999999993001</v>
      </c>
      <c r="B6095" s="2">
        <v>38</v>
      </c>
      <c r="C6095" s="2">
        <v>38</v>
      </c>
      <c r="D6095" s="2">
        <v>26</v>
      </c>
      <c r="E6095" s="2">
        <v>26</v>
      </c>
      <c r="F6095" s="2">
        <v>38</v>
      </c>
      <c r="G6095" s="2">
        <v>38</v>
      </c>
    </row>
    <row r="6096" spans="1:7" s="65" customFormat="1" x14ac:dyDescent="0.25">
      <c r="A6096" s="65">
        <v>609.29999999993004</v>
      </c>
      <c r="B6096" s="2">
        <v>38</v>
      </c>
      <c r="C6096" s="2">
        <v>38</v>
      </c>
      <c r="D6096" s="2">
        <v>26</v>
      </c>
      <c r="E6096" s="2">
        <v>26</v>
      </c>
      <c r="F6096" s="2">
        <v>38</v>
      </c>
      <c r="G6096" s="2">
        <v>38</v>
      </c>
    </row>
    <row r="6097" spans="1:7" s="65" customFormat="1" x14ac:dyDescent="0.25">
      <c r="A6097" s="65">
        <v>609.39999999992995</v>
      </c>
      <c r="B6097" s="2">
        <v>38</v>
      </c>
      <c r="C6097" s="2">
        <v>38</v>
      </c>
      <c r="D6097" s="2">
        <v>26</v>
      </c>
      <c r="E6097" s="2">
        <v>26</v>
      </c>
      <c r="F6097" s="2">
        <v>38</v>
      </c>
      <c r="G6097" s="2">
        <v>38</v>
      </c>
    </row>
    <row r="6098" spans="1:7" s="65" customFormat="1" x14ac:dyDescent="0.25">
      <c r="A6098" s="65">
        <v>609.49999999992997</v>
      </c>
      <c r="B6098" s="2">
        <v>38</v>
      </c>
      <c r="C6098" s="2">
        <v>38</v>
      </c>
      <c r="D6098" s="2">
        <v>26</v>
      </c>
      <c r="E6098" s="2">
        <v>26</v>
      </c>
      <c r="F6098" s="2">
        <v>38</v>
      </c>
      <c r="G6098" s="2">
        <v>38</v>
      </c>
    </row>
    <row r="6099" spans="1:7" s="65" customFormat="1" x14ac:dyDescent="0.25">
      <c r="A6099" s="65">
        <v>609.59999999992999</v>
      </c>
      <c r="B6099" s="2">
        <v>38</v>
      </c>
      <c r="C6099" s="2">
        <v>38</v>
      </c>
      <c r="D6099" s="2">
        <v>26</v>
      </c>
      <c r="E6099" s="2">
        <v>26</v>
      </c>
      <c r="F6099" s="2">
        <v>38</v>
      </c>
      <c r="G6099" s="2">
        <v>38</v>
      </c>
    </row>
    <row r="6100" spans="1:7" s="65" customFormat="1" x14ac:dyDescent="0.25">
      <c r="A6100" s="65">
        <v>609.69999999992899</v>
      </c>
      <c r="B6100" s="2">
        <v>38</v>
      </c>
      <c r="C6100" s="2">
        <v>38</v>
      </c>
      <c r="D6100" s="2">
        <v>26</v>
      </c>
      <c r="E6100" s="2">
        <v>26</v>
      </c>
      <c r="F6100" s="2">
        <v>38</v>
      </c>
      <c r="G6100" s="2">
        <v>38</v>
      </c>
    </row>
    <row r="6101" spans="1:7" s="65" customFormat="1" x14ac:dyDescent="0.25">
      <c r="A6101" s="65">
        <v>609.79999999992901</v>
      </c>
      <c r="B6101" s="2">
        <v>38</v>
      </c>
      <c r="C6101" s="2">
        <v>38</v>
      </c>
      <c r="D6101" s="2">
        <v>26</v>
      </c>
      <c r="E6101" s="2">
        <v>26</v>
      </c>
      <c r="F6101" s="2">
        <v>38</v>
      </c>
      <c r="G6101" s="2">
        <v>38</v>
      </c>
    </row>
    <row r="6102" spans="1:7" s="65" customFormat="1" x14ac:dyDescent="0.25">
      <c r="A6102" s="65">
        <v>609.89999999992904</v>
      </c>
      <c r="B6102" s="2">
        <v>38</v>
      </c>
      <c r="C6102" s="2">
        <v>38</v>
      </c>
      <c r="D6102" s="2">
        <v>26</v>
      </c>
      <c r="E6102" s="2">
        <v>26</v>
      </c>
      <c r="F6102" s="2">
        <v>38</v>
      </c>
      <c r="G6102" s="2">
        <v>38</v>
      </c>
    </row>
    <row r="6103" spans="1:7" s="65" customFormat="1" x14ac:dyDescent="0.25">
      <c r="A6103" s="65">
        <v>609.99999999992895</v>
      </c>
      <c r="B6103" s="2">
        <v>38</v>
      </c>
      <c r="C6103" s="2">
        <v>38</v>
      </c>
      <c r="D6103" s="2">
        <v>26</v>
      </c>
      <c r="E6103" s="2">
        <v>26</v>
      </c>
      <c r="F6103" s="2">
        <v>38</v>
      </c>
      <c r="G6103" s="2">
        <v>38</v>
      </c>
    </row>
    <row r="6104" spans="1:7" s="65" customFormat="1" x14ac:dyDescent="0.25">
      <c r="A6104" s="65">
        <v>610.09999999992897</v>
      </c>
      <c r="B6104" s="2">
        <v>40</v>
      </c>
      <c r="C6104" s="2">
        <v>40</v>
      </c>
      <c r="D6104" s="2">
        <v>28</v>
      </c>
      <c r="E6104" s="2">
        <v>28</v>
      </c>
      <c r="F6104" s="2">
        <v>40</v>
      </c>
      <c r="G6104" s="2">
        <v>40</v>
      </c>
    </row>
    <row r="6105" spans="1:7" s="65" customFormat="1" x14ac:dyDescent="0.25">
      <c r="A6105" s="65">
        <v>610.19999999992899</v>
      </c>
      <c r="B6105" s="2">
        <v>40</v>
      </c>
      <c r="C6105" s="2">
        <v>40</v>
      </c>
      <c r="D6105" s="2">
        <v>28</v>
      </c>
      <c r="E6105" s="2">
        <v>28</v>
      </c>
      <c r="F6105" s="2">
        <v>40</v>
      </c>
      <c r="G6105" s="2">
        <v>40</v>
      </c>
    </row>
    <row r="6106" spans="1:7" s="65" customFormat="1" x14ac:dyDescent="0.25">
      <c r="A6106" s="65">
        <v>610.29999999992901</v>
      </c>
      <c r="B6106" s="2">
        <v>40</v>
      </c>
      <c r="C6106" s="2">
        <v>40</v>
      </c>
      <c r="D6106" s="2">
        <v>28</v>
      </c>
      <c r="E6106" s="2">
        <v>28</v>
      </c>
      <c r="F6106" s="2">
        <v>40</v>
      </c>
      <c r="G6106" s="2">
        <v>40</v>
      </c>
    </row>
    <row r="6107" spans="1:7" s="65" customFormat="1" x14ac:dyDescent="0.25">
      <c r="A6107" s="65">
        <v>610.39999999992904</v>
      </c>
      <c r="B6107" s="2">
        <v>40</v>
      </c>
      <c r="C6107" s="2">
        <v>40</v>
      </c>
      <c r="D6107" s="2">
        <v>28</v>
      </c>
      <c r="E6107" s="2">
        <v>28</v>
      </c>
      <c r="F6107" s="2">
        <v>40</v>
      </c>
      <c r="G6107" s="2">
        <v>40</v>
      </c>
    </row>
    <row r="6108" spans="1:7" s="65" customFormat="1" x14ac:dyDescent="0.25">
      <c r="A6108" s="65">
        <v>610.49999999992895</v>
      </c>
      <c r="B6108" s="2">
        <v>40</v>
      </c>
      <c r="C6108" s="2">
        <v>40</v>
      </c>
      <c r="D6108" s="2">
        <v>28</v>
      </c>
      <c r="E6108" s="2">
        <v>28</v>
      </c>
      <c r="F6108" s="2">
        <v>40</v>
      </c>
      <c r="G6108" s="2">
        <v>40</v>
      </c>
    </row>
    <row r="6109" spans="1:7" s="65" customFormat="1" x14ac:dyDescent="0.25">
      <c r="A6109" s="65">
        <v>610.59999999992897</v>
      </c>
      <c r="B6109" s="2">
        <v>40</v>
      </c>
      <c r="C6109" s="2">
        <v>40</v>
      </c>
      <c r="D6109" s="2">
        <v>28</v>
      </c>
      <c r="E6109" s="2">
        <v>28</v>
      </c>
      <c r="F6109" s="2">
        <v>40</v>
      </c>
      <c r="G6109" s="2">
        <v>40</v>
      </c>
    </row>
    <row r="6110" spans="1:7" s="65" customFormat="1" x14ac:dyDescent="0.25">
      <c r="A6110" s="65">
        <v>610.69999999992899</v>
      </c>
      <c r="B6110" s="2">
        <v>40</v>
      </c>
      <c r="C6110" s="2">
        <v>40</v>
      </c>
      <c r="D6110" s="2">
        <v>28</v>
      </c>
      <c r="E6110" s="2">
        <v>28</v>
      </c>
      <c r="F6110" s="2">
        <v>40</v>
      </c>
      <c r="G6110" s="2">
        <v>40</v>
      </c>
    </row>
    <row r="6111" spans="1:7" s="65" customFormat="1" x14ac:dyDescent="0.25">
      <c r="A6111" s="65">
        <v>610.79999999992901</v>
      </c>
      <c r="B6111" s="2">
        <v>40</v>
      </c>
      <c r="C6111" s="2">
        <v>40</v>
      </c>
      <c r="D6111" s="2">
        <v>28</v>
      </c>
      <c r="E6111" s="2">
        <v>28</v>
      </c>
      <c r="F6111" s="2">
        <v>40</v>
      </c>
      <c r="G6111" s="2">
        <v>40</v>
      </c>
    </row>
    <row r="6112" spans="1:7" s="65" customFormat="1" x14ac:dyDescent="0.25">
      <c r="A6112" s="65">
        <v>610.89999999992904</v>
      </c>
      <c r="B6112" s="2">
        <v>40</v>
      </c>
      <c r="C6112" s="2">
        <v>40</v>
      </c>
      <c r="D6112" s="2">
        <v>28</v>
      </c>
      <c r="E6112" s="2">
        <v>28</v>
      </c>
      <c r="F6112" s="2">
        <v>40</v>
      </c>
      <c r="G6112" s="2">
        <v>40</v>
      </c>
    </row>
    <row r="6113" spans="1:7" s="65" customFormat="1" x14ac:dyDescent="0.25">
      <c r="A6113" s="65">
        <v>610.99999999992895</v>
      </c>
      <c r="B6113" s="2">
        <v>40</v>
      </c>
      <c r="C6113" s="2">
        <v>40</v>
      </c>
      <c r="D6113" s="2">
        <v>28</v>
      </c>
      <c r="E6113" s="2">
        <v>28</v>
      </c>
      <c r="F6113" s="2">
        <v>40</v>
      </c>
      <c r="G6113" s="2">
        <v>40</v>
      </c>
    </row>
    <row r="6114" spans="1:7" s="65" customFormat="1" x14ac:dyDescent="0.25">
      <c r="A6114" s="65">
        <v>611.09999999992897</v>
      </c>
      <c r="B6114" s="2">
        <v>45</v>
      </c>
      <c r="C6114" s="2">
        <v>45</v>
      </c>
      <c r="D6114" s="2">
        <v>30</v>
      </c>
      <c r="E6114" s="2">
        <v>30</v>
      </c>
      <c r="F6114" s="2">
        <v>45</v>
      </c>
      <c r="G6114" s="2">
        <v>45</v>
      </c>
    </row>
    <row r="6115" spans="1:7" s="65" customFormat="1" x14ac:dyDescent="0.25">
      <c r="A6115" s="65">
        <v>611.19999999992899</v>
      </c>
      <c r="B6115" s="2">
        <v>45</v>
      </c>
      <c r="C6115" s="2">
        <v>45</v>
      </c>
      <c r="D6115" s="2">
        <v>30</v>
      </c>
      <c r="E6115" s="2">
        <v>30</v>
      </c>
      <c r="F6115" s="2">
        <v>45</v>
      </c>
      <c r="G6115" s="2">
        <v>45</v>
      </c>
    </row>
    <row r="6116" spans="1:7" s="65" customFormat="1" x14ac:dyDescent="0.25">
      <c r="A6116" s="65">
        <v>611.29999999992901</v>
      </c>
      <c r="B6116" s="2">
        <v>45</v>
      </c>
      <c r="C6116" s="2">
        <v>45</v>
      </c>
      <c r="D6116" s="2">
        <v>30</v>
      </c>
      <c r="E6116" s="2">
        <v>30</v>
      </c>
      <c r="F6116" s="2">
        <v>45</v>
      </c>
      <c r="G6116" s="2">
        <v>45</v>
      </c>
    </row>
    <row r="6117" spans="1:7" s="65" customFormat="1" x14ac:dyDescent="0.25">
      <c r="A6117" s="65">
        <v>611.39999999992904</v>
      </c>
      <c r="B6117" s="2">
        <v>45</v>
      </c>
      <c r="C6117" s="2">
        <v>45</v>
      </c>
      <c r="D6117" s="2">
        <v>30</v>
      </c>
      <c r="E6117" s="2">
        <v>30</v>
      </c>
      <c r="F6117" s="2">
        <v>45</v>
      </c>
      <c r="G6117" s="2">
        <v>45</v>
      </c>
    </row>
    <row r="6118" spans="1:7" s="65" customFormat="1" x14ac:dyDescent="0.25">
      <c r="A6118" s="65">
        <v>611.49999999992895</v>
      </c>
      <c r="B6118" s="2">
        <v>45</v>
      </c>
      <c r="C6118" s="2">
        <v>45</v>
      </c>
      <c r="D6118" s="2">
        <v>30</v>
      </c>
      <c r="E6118" s="2">
        <v>30</v>
      </c>
      <c r="F6118" s="2">
        <v>45</v>
      </c>
      <c r="G6118" s="2">
        <v>45</v>
      </c>
    </row>
    <row r="6119" spans="1:7" s="65" customFormat="1" x14ac:dyDescent="0.25">
      <c r="A6119" s="65">
        <v>611.59999999992897</v>
      </c>
      <c r="B6119" s="2">
        <v>45</v>
      </c>
      <c r="C6119" s="2">
        <v>45</v>
      </c>
      <c r="D6119" s="2">
        <v>30</v>
      </c>
      <c r="E6119" s="2">
        <v>30</v>
      </c>
      <c r="F6119" s="2">
        <v>45</v>
      </c>
      <c r="G6119" s="2">
        <v>45</v>
      </c>
    </row>
    <row r="6120" spans="1:7" s="65" customFormat="1" x14ac:dyDescent="0.25">
      <c r="A6120" s="65">
        <v>611.69999999992899</v>
      </c>
      <c r="B6120" s="2">
        <v>45</v>
      </c>
      <c r="C6120" s="2">
        <v>45</v>
      </c>
      <c r="D6120" s="2">
        <v>30</v>
      </c>
      <c r="E6120" s="2">
        <v>30</v>
      </c>
      <c r="F6120" s="2">
        <v>45</v>
      </c>
      <c r="G6120" s="2">
        <v>45</v>
      </c>
    </row>
    <row r="6121" spans="1:7" s="65" customFormat="1" x14ac:dyDescent="0.25">
      <c r="A6121" s="65">
        <v>611.79999999992901</v>
      </c>
      <c r="B6121" s="2">
        <v>45</v>
      </c>
      <c r="C6121" s="2">
        <v>45</v>
      </c>
      <c r="D6121" s="2">
        <v>30</v>
      </c>
      <c r="E6121" s="2">
        <v>30</v>
      </c>
      <c r="F6121" s="2">
        <v>45</v>
      </c>
      <c r="G6121" s="2">
        <v>45</v>
      </c>
    </row>
    <row r="6122" spans="1:7" s="65" customFormat="1" x14ac:dyDescent="0.25">
      <c r="A6122" s="65">
        <v>611.89999999992904</v>
      </c>
      <c r="B6122" s="2">
        <v>45</v>
      </c>
      <c r="C6122" s="2">
        <v>45</v>
      </c>
      <c r="D6122" s="2">
        <v>30</v>
      </c>
      <c r="E6122" s="2">
        <v>30</v>
      </c>
      <c r="F6122" s="2">
        <v>45</v>
      </c>
      <c r="G6122" s="2">
        <v>45</v>
      </c>
    </row>
    <row r="6123" spans="1:7" s="65" customFormat="1" x14ac:dyDescent="0.25">
      <c r="A6123" s="65">
        <v>611.99999999992895</v>
      </c>
      <c r="B6123" s="2">
        <v>45</v>
      </c>
      <c r="C6123" s="2">
        <v>45</v>
      </c>
      <c r="D6123" s="2">
        <v>30</v>
      </c>
      <c r="E6123" s="2">
        <v>30</v>
      </c>
      <c r="F6123" s="2">
        <v>45</v>
      </c>
      <c r="G6123" s="2">
        <v>45</v>
      </c>
    </row>
    <row r="6124" spans="1:7" s="65" customFormat="1" x14ac:dyDescent="0.25">
      <c r="A6124" s="65">
        <v>612.09999999992897</v>
      </c>
      <c r="B6124" s="2">
        <v>50</v>
      </c>
      <c r="C6124" s="2">
        <v>50</v>
      </c>
      <c r="D6124" s="2">
        <v>35</v>
      </c>
      <c r="E6124" s="2">
        <v>35</v>
      </c>
      <c r="F6124" s="2">
        <v>50</v>
      </c>
      <c r="G6124" s="2">
        <v>50</v>
      </c>
    </row>
    <row r="6125" spans="1:7" s="65" customFormat="1" x14ac:dyDescent="0.25">
      <c r="A6125" s="65">
        <v>612.19999999992899</v>
      </c>
      <c r="B6125" s="2">
        <v>50</v>
      </c>
      <c r="C6125" s="2">
        <v>50</v>
      </c>
      <c r="D6125" s="2">
        <v>35</v>
      </c>
      <c r="E6125" s="2">
        <v>35</v>
      </c>
      <c r="F6125" s="2">
        <v>50</v>
      </c>
      <c r="G6125" s="2">
        <v>50</v>
      </c>
    </row>
    <row r="6126" spans="1:7" s="65" customFormat="1" x14ac:dyDescent="0.25">
      <c r="A6126" s="65">
        <v>612.29999999992901</v>
      </c>
      <c r="B6126" s="2">
        <v>50</v>
      </c>
      <c r="C6126" s="2">
        <v>50</v>
      </c>
      <c r="D6126" s="2">
        <v>35</v>
      </c>
      <c r="E6126" s="2">
        <v>35</v>
      </c>
      <c r="F6126" s="2">
        <v>50</v>
      </c>
      <c r="G6126" s="2">
        <v>50</v>
      </c>
    </row>
    <row r="6127" spans="1:7" s="65" customFormat="1" x14ac:dyDescent="0.25">
      <c r="A6127" s="65">
        <v>612.39999999992904</v>
      </c>
      <c r="B6127" s="2">
        <v>50</v>
      </c>
      <c r="C6127" s="2">
        <v>50</v>
      </c>
      <c r="D6127" s="2">
        <v>35</v>
      </c>
      <c r="E6127" s="2">
        <v>35</v>
      </c>
      <c r="F6127" s="2">
        <v>50</v>
      </c>
      <c r="G6127" s="2">
        <v>50</v>
      </c>
    </row>
    <row r="6128" spans="1:7" s="65" customFormat="1" x14ac:dyDescent="0.25">
      <c r="A6128" s="65">
        <v>612.49999999992895</v>
      </c>
      <c r="B6128" s="2">
        <v>50</v>
      </c>
      <c r="C6128" s="2">
        <v>50</v>
      </c>
      <c r="D6128" s="2">
        <v>35</v>
      </c>
      <c r="E6128" s="2">
        <v>35</v>
      </c>
      <c r="F6128" s="2">
        <v>50</v>
      </c>
      <c r="G6128" s="2">
        <v>50</v>
      </c>
    </row>
    <row r="6129" spans="1:7" s="65" customFormat="1" x14ac:dyDescent="0.25">
      <c r="A6129" s="65">
        <v>612.59999999992897</v>
      </c>
      <c r="B6129" s="2">
        <v>50</v>
      </c>
      <c r="C6129" s="2">
        <v>50</v>
      </c>
      <c r="D6129" s="2">
        <v>35</v>
      </c>
      <c r="E6129" s="2">
        <v>35</v>
      </c>
      <c r="F6129" s="2">
        <v>50</v>
      </c>
      <c r="G6129" s="2">
        <v>50</v>
      </c>
    </row>
    <row r="6130" spans="1:7" s="65" customFormat="1" x14ac:dyDescent="0.25">
      <c r="A6130" s="65">
        <v>612.69999999992797</v>
      </c>
      <c r="B6130" s="2">
        <v>50</v>
      </c>
      <c r="C6130" s="2">
        <v>50</v>
      </c>
      <c r="D6130" s="2">
        <v>35</v>
      </c>
      <c r="E6130" s="2">
        <v>35</v>
      </c>
      <c r="F6130" s="2">
        <v>50</v>
      </c>
      <c r="G6130" s="2">
        <v>50</v>
      </c>
    </row>
    <row r="6131" spans="1:7" s="65" customFormat="1" x14ac:dyDescent="0.25">
      <c r="A6131" s="65">
        <v>612.79999999992799</v>
      </c>
      <c r="B6131" s="2">
        <v>50</v>
      </c>
      <c r="C6131" s="2">
        <v>50</v>
      </c>
      <c r="D6131" s="2">
        <v>35</v>
      </c>
      <c r="E6131" s="2">
        <v>35</v>
      </c>
      <c r="F6131" s="2">
        <v>50</v>
      </c>
      <c r="G6131" s="2">
        <v>50</v>
      </c>
    </row>
    <row r="6132" spans="1:7" s="65" customFormat="1" x14ac:dyDescent="0.25">
      <c r="A6132" s="65">
        <v>612.89999999992801</v>
      </c>
      <c r="B6132" s="2">
        <v>50</v>
      </c>
      <c r="C6132" s="2">
        <v>50</v>
      </c>
      <c r="D6132" s="2">
        <v>35</v>
      </c>
      <c r="E6132" s="2">
        <v>35</v>
      </c>
      <c r="F6132" s="2">
        <v>50</v>
      </c>
      <c r="G6132" s="2">
        <v>50</v>
      </c>
    </row>
    <row r="6133" spans="1:7" s="65" customFormat="1" x14ac:dyDescent="0.25">
      <c r="A6133" s="65">
        <v>612.99999999992804</v>
      </c>
      <c r="B6133" s="2">
        <v>50</v>
      </c>
      <c r="C6133" s="2">
        <v>50</v>
      </c>
      <c r="D6133" s="2">
        <v>35</v>
      </c>
      <c r="E6133" s="2">
        <v>35</v>
      </c>
      <c r="F6133" s="2">
        <v>50</v>
      </c>
      <c r="G6133" s="2">
        <v>50</v>
      </c>
    </row>
    <row r="6134" spans="1:7" s="65" customFormat="1" x14ac:dyDescent="0.25">
      <c r="A6134" s="65">
        <v>613.09999999992795</v>
      </c>
      <c r="B6134" s="2">
        <v>55</v>
      </c>
      <c r="C6134" s="2">
        <v>55</v>
      </c>
      <c r="D6134" s="2">
        <v>40</v>
      </c>
      <c r="E6134" s="2">
        <v>40</v>
      </c>
      <c r="F6134" s="2">
        <v>55</v>
      </c>
      <c r="G6134" s="2">
        <v>55</v>
      </c>
    </row>
    <row r="6135" spans="1:7" s="65" customFormat="1" x14ac:dyDescent="0.25">
      <c r="A6135" s="65">
        <v>613.19999999992797</v>
      </c>
      <c r="B6135" s="2">
        <v>55</v>
      </c>
      <c r="C6135" s="2">
        <v>55</v>
      </c>
      <c r="D6135" s="2">
        <v>40</v>
      </c>
      <c r="E6135" s="2">
        <v>40</v>
      </c>
      <c r="F6135" s="2">
        <v>55</v>
      </c>
      <c r="G6135" s="2">
        <v>55</v>
      </c>
    </row>
    <row r="6136" spans="1:7" s="65" customFormat="1" x14ac:dyDescent="0.25">
      <c r="A6136" s="65">
        <v>613.29999999992799</v>
      </c>
      <c r="B6136" s="2">
        <v>55</v>
      </c>
      <c r="C6136" s="2">
        <v>55</v>
      </c>
      <c r="D6136" s="2">
        <v>40</v>
      </c>
      <c r="E6136" s="2">
        <v>40</v>
      </c>
      <c r="F6136" s="2">
        <v>55</v>
      </c>
      <c r="G6136" s="2">
        <v>55</v>
      </c>
    </row>
    <row r="6137" spans="1:7" s="65" customFormat="1" x14ac:dyDescent="0.25">
      <c r="A6137" s="65">
        <v>613.39999999992801</v>
      </c>
      <c r="B6137" s="2">
        <v>55</v>
      </c>
      <c r="C6137" s="2">
        <v>55</v>
      </c>
      <c r="D6137" s="2">
        <v>40</v>
      </c>
      <c r="E6137" s="2">
        <v>40</v>
      </c>
      <c r="F6137" s="2">
        <v>55</v>
      </c>
      <c r="G6137" s="2">
        <v>55</v>
      </c>
    </row>
    <row r="6138" spans="1:7" s="65" customFormat="1" x14ac:dyDescent="0.25">
      <c r="A6138" s="65">
        <v>613.49999999992804</v>
      </c>
      <c r="B6138" s="2">
        <v>55</v>
      </c>
      <c r="C6138" s="2">
        <v>55</v>
      </c>
      <c r="D6138" s="2">
        <v>40</v>
      </c>
      <c r="E6138" s="2">
        <v>40</v>
      </c>
      <c r="F6138" s="2">
        <v>55</v>
      </c>
      <c r="G6138" s="2">
        <v>55</v>
      </c>
    </row>
    <row r="6139" spans="1:7" s="65" customFormat="1" x14ac:dyDescent="0.25">
      <c r="A6139" s="65">
        <v>613.59999999992795</v>
      </c>
      <c r="B6139" s="2">
        <v>55</v>
      </c>
      <c r="C6139" s="2">
        <v>55</v>
      </c>
      <c r="D6139" s="2">
        <v>40</v>
      </c>
      <c r="E6139" s="2">
        <v>40</v>
      </c>
      <c r="F6139" s="2">
        <v>55</v>
      </c>
      <c r="G6139" s="2">
        <v>55</v>
      </c>
    </row>
    <row r="6140" spans="1:7" s="65" customFormat="1" x14ac:dyDescent="0.25">
      <c r="A6140" s="65">
        <v>613.69999999992797</v>
      </c>
      <c r="B6140" s="2">
        <v>55</v>
      </c>
      <c r="C6140" s="2">
        <v>55</v>
      </c>
      <c r="D6140" s="2">
        <v>40</v>
      </c>
      <c r="E6140" s="2">
        <v>40</v>
      </c>
      <c r="F6140" s="2">
        <v>55</v>
      </c>
      <c r="G6140" s="2">
        <v>55</v>
      </c>
    </row>
    <row r="6141" spans="1:7" s="65" customFormat="1" x14ac:dyDescent="0.25">
      <c r="A6141" s="65">
        <v>613.79999999992799</v>
      </c>
      <c r="B6141" s="2">
        <v>55</v>
      </c>
      <c r="C6141" s="2">
        <v>55</v>
      </c>
      <c r="D6141" s="2">
        <v>40</v>
      </c>
      <c r="E6141" s="2">
        <v>40</v>
      </c>
      <c r="F6141" s="2">
        <v>55</v>
      </c>
      <c r="G6141" s="2">
        <v>55</v>
      </c>
    </row>
    <row r="6142" spans="1:7" s="65" customFormat="1" x14ac:dyDescent="0.25">
      <c r="A6142" s="65">
        <v>613.89999999992801</v>
      </c>
      <c r="B6142" s="2">
        <v>55</v>
      </c>
      <c r="C6142" s="2">
        <v>55</v>
      </c>
      <c r="D6142" s="2">
        <v>40</v>
      </c>
      <c r="E6142" s="2">
        <v>40</v>
      </c>
      <c r="F6142" s="2">
        <v>55</v>
      </c>
      <c r="G6142" s="2">
        <v>55</v>
      </c>
    </row>
    <row r="6143" spans="1:7" s="65" customFormat="1" x14ac:dyDescent="0.25">
      <c r="A6143" s="65">
        <v>613.99999999992804</v>
      </c>
      <c r="B6143" s="2">
        <v>55</v>
      </c>
      <c r="C6143" s="2">
        <v>55</v>
      </c>
      <c r="D6143" s="2">
        <v>40</v>
      </c>
      <c r="E6143" s="2">
        <v>40</v>
      </c>
      <c r="F6143" s="2">
        <v>55</v>
      </c>
      <c r="G6143" s="2">
        <v>55</v>
      </c>
    </row>
    <row r="6144" spans="1:7" s="65" customFormat="1" x14ac:dyDescent="0.25">
      <c r="A6144" s="65">
        <v>614.09999999992795</v>
      </c>
      <c r="B6144" s="2">
        <v>60</v>
      </c>
      <c r="C6144" s="2">
        <v>60</v>
      </c>
      <c r="D6144" s="2">
        <v>45</v>
      </c>
      <c r="E6144" s="2">
        <v>45</v>
      </c>
      <c r="F6144" s="2">
        <v>60</v>
      </c>
      <c r="G6144" s="2">
        <v>60</v>
      </c>
    </row>
    <row r="6145" spans="1:7" s="65" customFormat="1" x14ac:dyDescent="0.25">
      <c r="A6145" s="65">
        <v>614.19999999992797</v>
      </c>
      <c r="B6145" s="2">
        <v>60</v>
      </c>
      <c r="C6145" s="2">
        <v>60</v>
      </c>
      <c r="D6145" s="2">
        <v>45</v>
      </c>
      <c r="E6145" s="2">
        <v>45</v>
      </c>
      <c r="F6145" s="2">
        <v>60</v>
      </c>
      <c r="G6145" s="2">
        <v>60</v>
      </c>
    </row>
    <row r="6146" spans="1:7" s="65" customFormat="1" x14ac:dyDescent="0.25">
      <c r="A6146" s="65">
        <v>614.29999999992799</v>
      </c>
      <c r="B6146" s="2">
        <v>60</v>
      </c>
      <c r="C6146" s="2">
        <v>60</v>
      </c>
      <c r="D6146" s="2">
        <v>45</v>
      </c>
      <c r="E6146" s="2">
        <v>45</v>
      </c>
      <c r="F6146" s="2">
        <v>60</v>
      </c>
      <c r="G6146" s="2">
        <v>60</v>
      </c>
    </row>
    <row r="6147" spans="1:7" s="65" customFormat="1" x14ac:dyDescent="0.25">
      <c r="A6147" s="65">
        <v>614.39999999992801</v>
      </c>
      <c r="B6147" s="2">
        <v>60</v>
      </c>
      <c r="C6147" s="2">
        <v>60</v>
      </c>
      <c r="D6147" s="2">
        <v>45</v>
      </c>
      <c r="E6147" s="2">
        <v>45</v>
      </c>
      <c r="F6147" s="2">
        <v>60</v>
      </c>
      <c r="G6147" s="2">
        <v>60</v>
      </c>
    </row>
    <row r="6148" spans="1:7" s="65" customFormat="1" x14ac:dyDescent="0.25">
      <c r="A6148" s="65">
        <v>614.49999999992804</v>
      </c>
      <c r="B6148" s="2">
        <v>60</v>
      </c>
      <c r="C6148" s="2">
        <v>60</v>
      </c>
      <c r="D6148" s="2">
        <v>45</v>
      </c>
      <c r="E6148" s="2">
        <v>45</v>
      </c>
      <c r="F6148" s="2">
        <v>60</v>
      </c>
      <c r="G6148" s="2">
        <v>60</v>
      </c>
    </row>
    <row r="6149" spans="1:7" s="65" customFormat="1" x14ac:dyDescent="0.25">
      <c r="A6149" s="65">
        <v>614.59999999992795</v>
      </c>
      <c r="B6149" s="2">
        <v>60</v>
      </c>
      <c r="C6149" s="2">
        <v>60</v>
      </c>
      <c r="D6149" s="2">
        <v>45</v>
      </c>
      <c r="E6149" s="2">
        <v>45</v>
      </c>
      <c r="F6149" s="2">
        <v>60</v>
      </c>
      <c r="G6149" s="2">
        <v>60</v>
      </c>
    </row>
    <row r="6150" spans="1:7" s="65" customFormat="1" x14ac:dyDescent="0.25">
      <c r="A6150" s="65">
        <v>614.69999999992797</v>
      </c>
      <c r="B6150" s="2">
        <v>60</v>
      </c>
      <c r="C6150" s="2">
        <v>60</v>
      </c>
      <c r="D6150" s="2">
        <v>45</v>
      </c>
      <c r="E6150" s="2">
        <v>45</v>
      </c>
      <c r="F6150" s="2">
        <v>60</v>
      </c>
      <c r="G6150" s="2">
        <v>60</v>
      </c>
    </row>
    <row r="6151" spans="1:7" s="65" customFormat="1" x14ac:dyDescent="0.25">
      <c r="A6151" s="65">
        <v>614.79999999992799</v>
      </c>
      <c r="B6151" s="2">
        <v>60</v>
      </c>
      <c r="C6151" s="2">
        <v>60</v>
      </c>
      <c r="D6151" s="2">
        <v>45</v>
      </c>
      <c r="E6151" s="2">
        <v>45</v>
      </c>
      <c r="F6151" s="2">
        <v>60</v>
      </c>
      <c r="G6151" s="2">
        <v>60</v>
      </c>
    </row>
    <row r="6152" spans="1:7" s="65" customFormat="1" x14ac:dyDescent="0.25">
      <c r="A6152" s="65">
        <v>614.89999999992801</v>
      </c>
      <c r="B6152" s="2">
        <v>60</v>
      </c>
      <c r="C6152" s="2">
        <v>60</v>
      </c>
      <c r="D6152" s="2">
        <v>45</v>
      </c>
      <c r="E6152" s="2">
        <v>45</v>
      </c>
      <c r="F6152" s="2">
        <v>60</v>
      </c>
      <c r="G6152" s="2">
        <v>60</v>
      </c>
    </row>
    <row r="6153" spans="1:7" s="65" customFormat="1" x14ac:dyDescent="0.25">
      <c r="A6153" s="65">
        <v>614.99999999992804</v>
      </c>
      <c r="B6153" s="2">
        <v>60</v>
      </c>
      <c r="C6153" s="2">
        <v>60</v>
      </c>
      <c r="D6153" s="2">
        <v>45</v>
      </c>
      <c r="E6153" s="2">
        <v>45</v>
      </c>
      <c r="F6153" s="2">
        <v>60</v>
      </c>
      <c r="G6153" s="2">
        <v>60</v>
      </c>
    </row>
    <row r="6154" spans="1:7" s="65" customFormat="1" x14ac:dyDescent="0.25">
      <c r="A6154" s="65">
        <v>615.09999999992795</v>
      </c>
      <c r="B6154" s="2">
        <v>65</v>
      </c>
      <c r="C6154" s="2">
        <v>65</v>
      </c>
      <c r="D6154" s="2">
        <v>50</v>
      </c>
      <c r="E6154" s="2">
        <v>50</v>
      </c>
      <c r="F6154" s="2">
        <v>65</v>
      </c>
      <c r="G6154" s="2">
        <v>65</v>
      </c>
    </row>
    <row r="6155" spans="1:7" s="65" customFormat="1" x14ac:dyDescent="0.25">
      <c r="A6155" s="65">
        <v>615.19999999992797</v>
      </c>
      <c r="B6155" s="2">
        <v>65</v>
      </c>
      <c r="C6155" s="2">
        <v>65</v>
      </c>
      <c r="D6155" s="2">
        <v>50</v>
      </c>
      <c r="E6155" s="2">
        <v>50</v>
      </c>
      <c r="F6155" s="2">
        <v>65</v>
      </c>
      <c r="G6155" s="2">
        <v>65</v>
      </c>
    </row>
    <row r="6156" spans="1:7" s="65" customFormat="1" x14ac:dyDescent="0.25">
      <c r="A6156" s="65">
        <v>615.29999999992799</v>
      </c>
      <c r="B6156" s="2">
        <v>65</v>
      </c>
      <c r="C6156" s="2">
        <v>65</v>
      </c>
      <c r="D6156" s="2">
        <v>50</v>
      </c>
      <c r="E6156" s="2">
        <v>50</v>
      </c>
      <c r="F6156" s="2">
        <v>65</v>
      </c>
      <c r="G6156" s="2">
        <v>65</v>
      </c>
    </row>
    <row r="6157" spans="1:7" s="65" customFormat="1" x14ac:dyDescent="0.25">
      <c r="A6157" s="65">
        <v>615.39999999992801</v>
      </c>
      <c r="B6157" s="2">
        <v>65</v>
      </c>
      <c r="C6157" s="2">
        <v>65</v>
      </c>
      <c r="D6157" s="2">
        <v>50</v>
      </c>
      <c r="E6157" s="2">
        <v>50</v>
      </c>
      <c r="F6157" s="2">
        <v>65</v>
      </c>
      <c r="G6157" s="2">
        <v>65</v>
      </c>
    </row>
    <row r="6158" spans="1:7" s="65" customFormat="1" x14ac:dyDescent="0.25">
      <c r="A6158" s="65">
        <v>615.49999999992804</v>
      </c>
      <c r="B6158" s="2">
        <v>65</v>
      </c>
      <c r="C6158" s="2">
        <v>65</v>
      </c>
      <c r="D6158" s="2">
        <v>50</v>
      </c>
      <c r="E6158" s="2">
        <v>50</v>
      </c>
      <c r="F6158" s="2">
        <v>65</v>
      </c>
      <c r="G6158" s="2">
        <v>65</v>
      </c>
    </row>
    <row r="6159" spans="1:7" s="65" customFormat="1" x14ac:dyDescent="0.25">
      <c r="A6159" s="65">
        <v>615.59999999992704</v>
      </c>
      <c r="B6159" s="2">
        <v>65</v>
      </c>
      <c r="C6159" s="2">
        <v>65</v>
      </c>
      <c r="D6159" s="2">
        <v>50</v>
      </c>
      <c r="E6159" s="2">
        <v>50</v>
      </c>
      <c r="F6159" s="2">
        <v>65</v>
      </c>
      <c r="G6159" s="2">
        <v>65</v>
      </c>
    </row>
    <row r="6160" spans="1:7" s="65" customFormat="1" x14ac:dyDescent="0.25">
      <c r="A6160" s="65">
        <v>615.69999999992694</v>
      </c>
      <c r="B6160" s="2">
        <v>65</v>
      </c>
      <c r="C6160" s="2">
        <v>65</v>
      </c>
      <c r="D6160" s="2">
        <v>50</v>
      </c>
      <c r="E6160" s="2">
        <v>50</v>
      </c>
      <c r="F6160" s="2">
        <v>65</v>
      </c>
      <c r="G6160" s="2">
        <v>65</v>
      </c>
    </row>
    <row r="6161" spans="1:7" s="65" customFormat="1" x14ac:dyDescent="0.25">
      <c r="A6161" s="65">
        <v>615.79999999992697</v>
      </c>
      <c r="B6161" s="2">
        <v>65</v>
      </c>
      <c r="C6161" s="2">
        <v>65</v>
      </c>
      <c r="D6161" s="2">
        <v>50</v>
      </c>
      <c r="E6161" s="2">
        <v>50</v>
      </c>
      <c r="F6161" s="2">
        <v>65</v>
      </c>
      <c r="G6161" s="2">
        <v>65</v>
      </c>
    </row>
    <row r="6162" spans="1:7" s="65" customFormat="1" x14ac:dyDescent="0.25">
      <c r="A6162" s="65">
        <v>615.89999999992699</v>
      </c>
      <c r="B6162" s="2">
        <v>65</v>
      </c>
      <c r="C6162" s="2">
        <v>65</v>
      </c>
      <c r="D6162" s="2">
        <v>50</v>
      </c>
      <c r="E6162" s="2">
        <v>50</v>
      </c>
      <c r="F6162" s="2">
        <v>65</v>
      </c>
      <c r="G6162" s="2">
        <v>65</v>
      </c>
    </row>
    <row r="6163" spans="1:7" s="65" customFormat="1" x14ac:dyDescent="0.25">
      <c r="A6163" s="65">
        <v>615.99999999992701</v>
      </c>
      <c r="B6163" s="2">
        <v>65</v>
      </c>
      <c r="C6163" s="2">
        <v>65</v>
      </c>
      <c r="D6163" s="2">
        <v>50</v>
      </c>
      <c r="E6163" s="2">
        <v>50</v>
      </c>
      <c r="F6163" s="2">
        <v>65</v>
      </c>
      <c r="G6163" s="2">
        <v>65</v>
      </c>
    </row>
    <row r="6164" spans="1:7" s="65" customFormat="1" x14ac:dyDescent="0.25">
      <c r="A6164" s="65">
        <v>616.09999999992704</v>
      </c>
      <c r="B6164" s="2">
        <v>70</v>
      </c>
      <c r="C6164" s="2">
        <v>70</v>
      </c>
      <c r="D6164" s="2">
        <v>55</v>
      </c>
      <c r="E6164" s="2">
        <v>55</v>
      </c>
      <c r="F6164" s="2">
        <v>70</v>
      </c>
      <c r="G6164" s="2">
        <v>70</v>
      </c>
    </row>
    <row r="6165" spans="1:7" s="65" customFormat="1" x14ac:dyDescent="0.25">
      <c r="A6165" s="65">
        <v>616.19999999992694</v>
      </c>
      <c r="B6165" s="2">
        <v>70</v>
      </c>
      <c r="C6165" s="2">
        <v>70</v>
      </c>
      <c r="D6165" s="2">
        <v>55</v>
      </c>
      <c r="E6165" s="2">
        <v>55</v>
      </c>
      <c r="F6165" s="2">
        <v>70</v>
      </c>
      <c r="G6165" s="2">
        <v>70</v>
      </c>
    </row>
    <row r="6166" spans="1:7" s="65" customFormat="1" x14ac:dyDescent="0.25">
      <c r="A6166" s="65">
        <v>616.29999999992697</v>
      </c>
      <c r="B6166" s="2">
        <v>70</v>
      </c>
      <c r="C6166" s="2">
        <v>70</v>
      </c>
      <c r="D6166" s="2">
        <v>55</v>
      </c>
      <c r="E6166" s="2">
        <v>55</v>
      </c>
      <c r="F6166" s="2">
        <v>70</v>
      </c>
      <c r="G6166" s="2">
        <v>70</v>
      </c>
    </row>
    <row r="6167" spans="1:7" s="65" customFormat="1" x14ac:dyDescent="0.25">
      <c r="A6167" s="65">
        <v>616.39999999992699</v>
      </c>
      <c r="B6167" s="2">
        <v>70</v>
      </c>
      <c r="C6167" s="2">
        <v>70</v>
      </c>
      <c r="D6167" s="2">
        <v>55</v>
      </c>
      <c r="E6167" s="2">
        <v>55</v>
      </c>
      <c r="F6167" s="2">
        <v>70</v>
      </c>
      <c r="G6167" s="2">
        <v>70</v>
      </c>
    </row>
    <row r="6168" spans="1:7" s="65" customFormat="1" x14ac:dyDescent="0.25">
      <c r="A6168" s="65">
        <v>616.49999999992701</v>
      </c>
      <c r="B6168" s="2">
        <v>70</v>
      </c>
      <c r="C6168" s="2">
        <v>70</v>
      </c>
      <c r="D6168" s="2">
        <v>55</v>
      </c>
      <c r="E6168" s="2">
        <v>55</v>
      </c>
      <c r="F6168" s="2">
        <v>70</v>
      </c>
      <c r="G6168" s="2">
        <v>70</v>
      </c>
    </row>
    <row r="6169" spans="1:7" s="65" customFormat="1" x14ac:dyDescent="0.25">
      <c r="A6169" s="65">
        <v>616.59999999992704</v>
      </c>
      <c r="B6169" s="2">
        <v>70</v>
      </c>
      <c r="C6169" s="2">
        <v>70</v>
      </c>
      <c r="D6169" s="2">
        <v>55</v>
      </c>
      <c r="E6169" s="2">
        <v>55</v>
      </c>
      <c r="F6169" s="2">
        <v>70</v>
      </c>
      <c r="G6169" s="2">
        <v>70</v>
      </c>
    </row>
    <row r="6170" spans="1:7" s="65" customFormat="1" x14ac:dyDescent="0.25">
      <c r="A6170" s="65">
        <v>616.69999999992694</v>
      </c>
      <c r="B6170" s="2">
        <v>70</v>
      </c>
      <c r="C6170" s="2">
        <v>70</v>
      </c>
      <c r="D6170" s="2">
        <v>55</v>
      </c>
      <c r="E6170" s="2">
        <v>55</v>
      </c>
      <c r="F6170" s="2">
        <v>70</v>
      </c>
      <c r="G6170" s="2">
        <v>70</v>
      </c>
    </row>
    <row r="6171" spans="1:7" s="65" customFormat="1" x14ac:dyDescent="0.25">
      <c r="A6171" s="65">
        <v>616.79999999992697</v>
      </c>
      <c r="B6171" s="2">
        <v>70</v>
      </c>
      <c r="C6171" s="2">
        <v>70</v>
      </c>
      <c r="D6171" s="2">
        <v>55</v>
      </c>
      <c r="E6171" s="2">
        <v>55</v>
      </c>
      <c r="F6171" s="2">
        <v>70</v>
      </c>
      <c r="G6171" s="2">
        <v>70</v>
      </c>
    </row>
    <row r="6172" spans="1:7" s="65" customFormat="1" x14ac:dyDescent="0.25">
      <c r="A6172" s="65">
        <v>616.89999999992699</v>
      </c>
      <c r="B6172" s="2">
        <v>70</v>
      </c>
      <c r="C6172" s="2">
        <v>70</v>
      </c>
      <c r="D6172" s="2">
        <v>55</v>
      </c>
      <c r="E6172" s="2">
        <v>55</v>
      </c>
      <c r="F6172" s="2">
        <v>70</v>
      </c>
      <c r="G6172" s="2">
        <v>70</v>
      </c>
    </row>
    <row r="6173" spans="1:7" s="65" customFormat="1" x14ac:dyDescent="0.25">
      <c r="A6173" s="65">
        <v>616.99999999992701</v>
      </c>
      <c r="B6173" s="2">
        <v>70</v>
      </c>
      <c r="C6173" s="2">
        <v>70</v>
      </c>
      <c r="D6173" s="2">
        <v>55</v>
      </c>
      <c r="E6173" s="2">
        <v>55</v>
      </c>
      <c r="F6173" s="2">
        <v>70</v>
      </c>
      <c r="G6173" s="2">
        <v>70</v>
      </c>
    </row>
    <row r="6174" spans="1:7" s="65" customFormat="1" x14ac:dyDescent="0.25">
      <c r="A6174" s="65">
        <v>617.09999999992704</v>
      </c>
      <c r="B6174" s="2">
        <v>75</v>
      </c>
      <c r="C6174" s="2">
        <v>75</v>
      </c>
      <c r="D6174" s="2">
        <v>60</v>
      </c>
      <c r="E6174" s="2">
        <v>60</v>
      </c>
      <c r="F6174" s="2">
        <v>75</v>
      </c>
      <c r="G6174" s="2">
        <v>75</v>
      </c>
    </row>
    <row r="6175" spans="1:7" s="65" customFormat="1" x14ac:dyDescent="0.25">
      <c r="A6175" s="65">
        <v>617.19999999992694</v>
      </c>
      <c r="B6175" s="2">
        <v>75</v>
      </c>
      <c r="C6175" s="2">
        <v>75</v>
      </c>
      <c r="D6175" s="2">
        <v>60</v>
      </c>
      <c r="E6175" s="2">
        <v>60</v>
      </c>
      <c r="F6175" s="2">
        <v>75</v>
      </c>
      <c r="G6175" s="2">
        <v>75</v>
      </c>
    </row>
    <row r="6176" spans="1:7" s="65" customFormat="1" x14ac:dyDescent="0.25">
      <c r="A6176" s="65">
        <v>617.29999999992697</v>
      </c>
      <c r="B6176" s="2">
        <v>75</v>
      </c>
      <c r="C6176" s="2">
        <v>75</v>
      </c>
      <c r="D6176" s="2">
        <v>60</v>
      </c>
      <c r="E6176" s="2">
        <v>60</v>
      </c>
      <c r="F6176" s="2">
        <v>75</v>
      </c>
      <c r="G6176" s="2">
        <v>75</v>
      </c>
    </row>
    <row r="6177" spans="1:7" s="65" customFormat="1" x14ac:dyDescent="0.25">
      <c r="A6177" s="65">
        <v>617.39999999992699</v>
      </c>
      <c r="B6177" s="2">
        <v>75</v>
      </c>
      <c r="C6177" s="2">
        <v>75</v>
      </c>
      <c r="D6177" s="2">
        <v>60</v>
      </c>
      <c r="E6177" s="2">
        <v>60</v>
      </c>
      <c r="F6177" s="2">
        <v>75</v>
      </c>
      <c r="G6177" s="2">
        <v>75</v>
      </c>
    </row>
    <row r="6178" spans="1:7" s="65" customFormat="1" x14ac:dyDescent="0.25">
      <c r="A6178" s="65">
        <v>617.49999999992701</v>
      </c>
      <c r="B6178" s="2">
        <v>75</v>
      </c>
      <c r="C6178" s="2">
        <v>75</v>
      </c>
      <c r="D6178" s="2">
        <v>60</v>
      </c>
      <c r="E6178" s="2">
        <v>60</v>
      </c>
      <c r="F6178" s="2">
        <v>75</v>
      </c>
      <c r="G6178" s="2">
        <v>75</v>
      </c>
    </row>
    <row r="6179" spans="1:7" s="65" customFormat="1" x14ac:dyDescent="0.25">
      <c r="A6179" s="65">
        <v>617.59999999992704</v>
      </c>
      <c r="B6179" s="2">
        <v>75</v>
      </c>
      <c r="C6179" s="2">
        <v>75</v>
      </c>
      <c r="D6179" s="2">
        <v>60</v>
      </c>
      <c r="E6179" s="2">
        <v>60</v>
      </c>
      <c r="F6179" s="2">
        <v>75</v>
      </c>
      <c r="G6179" s="2">
        <v>75</v>
      </c>
    </row>
    <row r="6180" spans="1:7" s="65" customFormat="1" x14ac:dyDescent="0.25">
      <c r="A6180" s="65">
        <v>617.69999999992694</v>
      </c>
      <c r="B6180" s="2">
        <v>75</v>
      </c>
      <c r="C6180" s="2">
        <v>75</v>
      </c>
      <c r="D6180" s="2">
        <v>60</v>
      </c>
      <c r="E6180" s="2">
        <v>60</v>
      </c>
      <c r="F6180" s="2">
        <v>75</v>
      </c>
      <c r="G6180" s="2">
        <v>75</v>
      </c>
    </row>
    <row r="6181" spans="1:7" s="65" customFormat="1" x14ac:dyDescent="0.25">
      <c r="A6181" s="65">
        <v>617.79999999992697</v>
      </c>
      <c r="B6181" s="2">
        <v>75</v>
      </c>
      <c r="C6181" s="2">
        <v>75</v>
      </c>
      <c r="D6181" s="2">
        <v>60</v>
      </c>
      <c r="E6181" s="2">
        <v>60</v>
      </c>
      <c r="F6181" s="2">
        <v>75</v>
      </c>
      <c r="G6181" s="2">
        <v>75</v>
      </c>
    </row>
    <row r="6182" spans="1:7" s="65" customFormat="1" x14ac:dyDescent="0.25">
      <c r="A6182" s="65">
        <v>617.89999999992699</v>
      </c>
      <c r="B6182" s="2">
        <v>75</v>
      </c>
      <c r="C6182" s="2">
        <v>75</v>
      </c>
      <c r="D6182" s="2">
        <v>60</v>
      </c>
      <c r="E6182" s="2">
        <v>60</v>
      </c>
      <c r="F6182" s="2">
        <v>75</v>
      </c>
      <c r="G6182" s="2">
        <v>75</v>
      </c>
    </row>
    <row r="6183" spans="1:7" s="65" customFormat="1" x14ac:dyDescent="0.25">
      <c r="A6183" s="65">
        <v>617.99999999992701</v>
      </c>
      <c r="B6183" s="2">
        <v>75</v>
      </c>
      <c r="C6183" s="2">
        <v>75</v>
      </c>
      <c r="D6183" s="2">
        <v>60</v>
      </c>
      <c r="E6183" s="2">
        <v>60</v>
      </c>
      <c r="F6183" s="2">
        <v>75</v>
      </c>
      <c r="G6183" s="2">
        <v>75</v>
      </c>
    </row>
    <row r="6184" spans="1:7" s="65" customFormat="1" x14ac:dyDescent="0.25">
      <c r="A6184" s="65">
        <v>618.09999999992704</v>
      </c>
      <c r="B6184" s="2">
        <v>80</v>
      </c>
      <c r="C6184" s="2">
        <v>80</v>
      </c>
      <c r="D6184" s="2">
        <v>65</v>
      </c>
      <c r="E6184" s="2">
        <v>65</v>
      </c>
      <c r="F6184" s="2">
        <v>80</v>
      </c>
      <c r="G6184" s="2">
        <v>80</v>
      </c>
    </row>
    <row r="6185" spans="1:7" s="65" customFormat="1" x14ac:dyDescent="0.25">
      <c r="A6185" s="65">
        <v>618.19999999992694</v>
      </c>
      <c r="B6185" s="2">
        <v>80</v>
      </c>
      <c r="C6185" s="2">
        <v>80</v>
      </c>
      <c r="D6185" s="2">
        <v>65</v>
      </c>
      <c r="E6185" s="2">
        <v>65</v>
      </c>
      <c r="F6185" s="2">
        <v>80</v>
      </c>
      <c r="G6185" s="2">
        <v>80</v>
      </c>
    </row>
    <row r="6186" spans="1:7" s="65" customFormat="1" x14ac:dyDescent="0.25">
      <c r="A6186" s="65">
        <v>618.29999999992697</v>
      </c>
      <c r="B6186" s="2">
        <v>80</v>
      </c>
      <c r="C6186" s="2">
        <v>80</v>
      </c>
      <c r="D6186" s="2">
        <v>65</v>
      </c>
      <c r="E6186" s="2">
        <v>65</v>
      </c>
      <c r="F6186" s="2">
        <v>80</v>
      </c>
      <c r="G6186" s="2">
        <v>80</v>
      </c>
    </row>
    <row r="6187" spans="1:7" s="65" customFormat="1" x14ac:dyDescent="0.25">
      <c r="A6187" s="65">
        <v>618.39999999992699</v>
      </c>
      <c r="B6187" s="2">
        <v>80</v>
      </c>
      <c r="C6187" s="2">
        <v>80</v>
      </c>
      <c r="D6187" s="2">
        <v>65</v>
      </c>
      <c r="E6187" s="2">
        <v>65</v>
      </c>
      <c r="F6187" s="2">
        <v>80</v>
      </c>
      <c r="G6187" s="2">
        <v>80</v>
      </c>
    </row>
    <row r="6188" spans="1:7" s="65" customFormat="1" x14ac:dyDescent="0.25">
      <c r="A6188" s="65">
        <v>618.49999999992599</v>
      </c>
      <c r="B6188" s="2">
        <v>80</v>
      </c>
      <c r="C6188" s="2">
        <v>80</v>
      </c>
      <c r="D6188" s="2">
        <v>65</v>
      </c>
      <c r="E6188" s="2">
        <v>65</v>
      </c>
      <c r="F6188" s="2">
        <v>80</v>
      </c>
      <c r="G6188" s="2">
        <v>80</v>
      </c>
    </row>
    <row r="6189" spans="1:7" s="65" customFormat="1" x14ac:dyDescent="0.25">
      <c r="A6189" s="65">
        <v>618.59999999992601</v>
      </c>
      <c r="B6189" s="2">
        <v>80</v>
      </c>
      <c r="C6189" s="2">
        <v>80</v>
      </c>
      <c r="D6189" s="2">
        <v>65</v>
      </c>
      <c r="E6189" s="2">
        <v>65</v>
      </c>
      <c r="F6189" s="2">
        <v>80</v>
      </c>
      <c r="G6189" s="2">
        <v>80</v>
      </c>
    </row>
    <row r="6190" spans="1:7" s="65" customFormat="1" x14ac:dyDescent="0.25">
      <c r="A6190" s="65">
        <v>618.69999999992604</v>
      </c>
      <c r="B6190" s="2">
        <v>80</v>
      </c>
      <c r="C6190" s="2">
        <v>80</v>
      </c>
      <c r="D6190" s="2">
        <v>65</v>
      </c>
      <c r="E6190" s="2">
        <v>65</v>
      </c>
      <c r="F6190" s="2">
        <v>80</v>
      </c>
      <c r="G6190" s="2">
        <v>80</v>
      </c>
    </row>
    <row r="6191" spans="1:7" s="65" customFormat="1" x14ac:dyDescent="0.25">
      <c r="A6191" s="65">
        <v>618.79999999992594</v>
      </c>
      <c r="B6191" s="2">
        <v>80</v>
      </c>
      <c r="C6191" s="2">
        <v>80</v>
      </c>
      <c r="D6191" s="2">
        <v>65</v>
      </c>
      <c r="E6191" s="2">
        <v>65</v>
      </c>
      <c r="F6191" s="2">
        <v>80</v>
      </c>
      <c r="G6191" s="2">
        <v>80</v>
      </c>
    </row>
    <row r="6192" spans="1:7" s="65" customFormat="1" x14ac:dyDescent="0.25">
      <c r="A6192" s="65">
        <v>618.89999999992597</v>
      </c>
      <c r="B6192" s="2">
        <v>80</v>
      </c>
      <c r="C6192" s="2">
        <v>80</v>
      </c>
      <c r="D6192" s="2">
        <v>65</v>
      </c>
      <c r="E6192" s="2">
        <v>65</v>
      </c>
      <c r="F6192" s="2">
        <v>80</v>
      </c>
      <c r="G6192" s="2">
        <v>80</v>
      </c>
    </row>
    <row r="6193" spans="1:7" s="65" customFormat="1" x14ac:dyDescent="0.25">
      <c r="A6193" s="65">
        <v>618.99999999992599</v>
      </c>
      <c r="B6193" s="2">
        <v>80</v>
      </c>
      <c r="C6193" s="2">
        <v>80</v>
      </c>
      <c r="D6193" s="2">
        <v>65</v>
      </c>
      <c r="E6193" s="2">
        <v>65</v>
      </c>
      <c r="F6193" s="2">
        <v>80</v>
      </c>
      <c r="G6193" s="2">
        <v>80</v>
      </c>
    </row>
    <row r="6194" spans="1:7" s="65" customFormat="1" x14ac:dyDescent="0.25">
      <c r="A6194" s="65">
        <v>619.09999999992601</v>
      </c>
      <c r="B6194" s="2">
        <v>85</v>
      </c>
      <c r="C6194" s="2">
        <v>85</v>
      </c>
      <c r="D6194" s="2">
        <v>70</v>
      </c>
      <c r="E6194" s="2">
        <v>70</v>
      </c>
      <c r="F6194" s="2">
        <v>85</v>
      </c>
      <c r="G6194" s="2">
        <v>85</v>
      </c>
    </row>
    <row r="6195" spans="1:7" s="65" customFormat="1" x14ac:dyDescent="0.25">
      <c r="A6195" s="65">
        <v>619.19999999992604</v>
      </c>
      <c r="B6195" s="2">
        <v>85</v>
      </c>
      <c r="C6195" s="2">
        <v>85</v>
      </c>
      <c r="D6195" s="2">
        <v>70</v>
      </c>
      <c r="E6195" s="2">
        <v>70</v>
      </c>
      <c r="F6195" s="2">
        <v>85</v>
      </c>
      <c r="G6195" s="2">
        <v>85</v>
      </c>
    </row>
    <row r="6196" spans="1:7" s="65" customFormat="1" x14ac:dyDescent="0.25">
      <c r="A6196" s="65">
        <v>619.29999999992594</v>
      </c>
      <c r="B6196" s="2">
        <v>85</v>
      </c>
      <c r="C6196" s="2">
        <v>85</v>
      </c>
      <c r="D6196" s="2">
        <v>70</v>
      </c>
      <c r="E6196" s="2">
        <v>70</v>
      </c>
      <c r="F6196" s="2">
        <v>85</v>
      </c>
      <c r="G6196" s="2">
        <v>85</v>
      </c>
    </row>
    <row r="6197" spans="1:7" s="65" customFormat="1" x14ac:dyDescent="0.25">
      <c r="A6197" s="65">
        <v>619.39999999992597</v>
      </c>
      <c r="B6197" s="2">
        <v>85</v>
      </c>
      <c r="C6197" s="2">
        <v>85</v>
      </c>
      <c r="D6197" s="2">
        <v>70</v>
      </c>
      <c r="E6197" s="2">
        <v>70</v>
      </c>
      <c r="F6197" s="2">
        <v>85</v>
      </c>
      <c r="G6197" s="2">
        <v>85</v>
      </c>
    </row>
    <row r="6198" spans="1:7" s="65" customFormat="1" x14ac:dyDescent="0.25">
      <c r="A6198" s="65">
        <v>619.49999999992599</v>
      </c>
      <c r="B6198" s="2">
        <v>85</v>
      </c>
      <c r="C6198" s="2">
        <v>85</v>
      </c>
      <c r="D6198" s="2">
        <v>70</v>
      </c>
      <c r="E6198" s="2">
        <v>70</v>
      </c>
      <c r="F6198" s="2">
        <v>85</v>
      </c>
      <c r="G6198" s="2">
        <v>85</v>
      </c>
    </row>
    <row r="6199" spans="1:7" s="65" customFormat="1" x14ac:dyDescent="0.25">
      <c r="A6199" s="65">
        <v>619.59999999992601</v>
      </c>
      <c r="B6199" s="2">
        <v>85</v>
      </c>
      <c r="C6199" s="2">
        <v>85</v>
      </c>
      <c r="D6199" s="2">
        <v>70</v>
      </c>
      <c r="E6199" s="2">
        <v>70</v>
      </c>
      <c r="F6199" s="2">
        <v>85</v>
      </c>
      <c r="G6199" s="2">
        <v>85</v>
      </c>
    </row>
    <row r="6200" spans="1:7" s="65" customFormat="1" x14ac:dyDescent="0.25">
      <c r="A6200" s="65">
        <v>619.69999999992604</v>
      </c>
      <c r="B6200" s="2">
        <v>85</v>
      </c>
      <c r="C6200" s="2">
        <v>85</v>
      </c>
      <c r="D6200" s="2">
        <v>70</v>
      </c>
      <c r="E6200" s="2">
        <v>70</v>
      </c>
      <c r="F6200" s="2">
        <v>85</v>
      </c>
      <c r="G6200" s="2">
        <v>85</v>
      </c>
    </row>
    <row r="6201" spans="1:7" s="65" customFormat="1" x14ac:dyDescent="0.25">
      <c r="A6201" s="65">
        <v>619.79999999992594</v>
      </c>
      <c r="B6201" s="2">
        <v>85</v>
      </c>
      <c r="C6201" s="2">
        <v>85</v>
      </c>
      <c r="D6201" s="2">
        <v>70</v>
      </c>
      <c r="E6201" s="2">
        <v>70</v>
      </c>
      <c r="F6201" s="2">
        <v>85</v>
      </c>
      <c r="G6201" s="2">
        <v>85</v>
      </c>
    </row>
    <row r="6202" spans="1:7" s="65" customFormat="1" x14ac:dyDescent="0.25">
      <c r="A6202" s="65">
        <v>619.89999999992597</v>
      </c>
      <c r="B6202" s="2">
        <v>85</v>
      </c>
      <c r="C6202" s="2">
        <v>85</v>
      </c>
      <c r="D6202" s="2">
        <v>70</v>
      </c>
      <c r="E6202" s="2">
        <v>70</v>
      </c>
      <c r="F6202" s="2">
        <v>85</v>
      </c>
      <c r="G6202" s="2">
        <v>85</v>
      </c>
    </row>
    <row r="6203" spans="1:7" s="65" customFormat="1" x14ac:dyDescent="0.25">
      <c r="A6203" s="65">
        <v>619.99999999992599</v>
      </c>
      <c r="B6203" s="2">
        <v>85</v>
      </c>
      <c r="C6203" s="2">
        <v>85</v>
      </c>
      <c r="D6203" s="2">
        <v>70</v>
      </c>
      <c r="E6203" s="2">
        <v>70</v>
      </c>
      <c r="F6203" s="2">
        <v>85</v>
      </c>
      <c r="G6203" s="2">
        <v>85</v>
      </c>
    </row>
    <row r="6204" spans="1:7" s="65" customFormat="1" x14ac:dyDescent="0.25">
      <c r="A6204" s="65">
        <v>620.09999999992601</v>
      </c>
      <c r="B6204" s="2">
        <v>90</v>
      </c>
      <c r="C6204" s="2">
        <v>90</v>
      </c>
      <c r="D6204" s="2">
        <v>75</v>
      </c>
      <c r="E6204" s="2">
        <v>75</v>
      </c>
      <c r="F6204" s="2">
        <v>90</v>
      </c>
      <c r="G6204" s="2">
        <v>90</v>
      </c>
    </row>
    <row r="6205" spans="1:7" s="65" customFormat="1" x14ac:dyDescent="0.25">
      <c r="A6205" s="65">
        <v>620.19999999992604</v>
      </c>
      <c r="B6205" s="2">
        <v>90</v>
      </c>
      <c r="C6205" s="2">
        <v>90</v>
      </c>
      <c r="D6205" s="2">
        <v>75</v>
      </c>
      <c r="E6205" s="2">
        <v>75</v>
      </c>
      <c r="F6205" s="2">
        <v>90</v>
      </c>
      <c r="G6205" s="2">
        <v>90</v>
      </c>
    </row>
    <row r="6206" spans="1:7" s="65" customFormat="1" x14ac:dyDescent="0.25">
      <c r="A6206" s="65">
        <v>620.29999999992594</v>
      </c>
      <c r="B6206" s="2">
        <v>90</v>
      </c>
      <c r="C6206" s="2">
        <v>90</v>
      </c>
      <c r="D6206" s="2">
        <v>75</v>
      </c>
      <c r="E6206" s="2">
        <v>75</v>
      </c>
      <c r="F6206" s="2">
        <v>90</v>
      </c>
      <c r="G6206" s="2">
        <v>90</v>
      </c>
    </row>
    <row r="6207" spans="1:7" s="65" customFormat="1" x14ac:dyDescent="0.25">
      <c r="A6207" s="65">
        <v>620.39999999992597</v>
      </c>
      <c r="B6207" s="2">
        <v>90</v>
      </c>
      <c r="C6207" s="2">
        <v>90</v>
      </c>
      <c r="D6207" s="2">
        <v>75</v>
      </c>
      <c r="E6207" s="2">
        <v>75</v>
      </c>
      <c r="F6207" s="2">
        <v>90</v>
      </c>
      <c r="G6207" s="2">
        <v>90</v>
      </c>
    </row>
    <row r="6208" spans="1:7" s="65" customFormat="1" x14ac:dyDescent="0.25">
      <c r="A6208" s="65">
        <v>620.49999999992599</v>
      </c>
      <c r="B6208" s="2">
        <v>90</v>
      </c>
      <c r="C6208" s="2">
        <v>90</v>
      </c>
      <c r="D6208" s="2">
        <v>75</v>
      </c>
      <c r="E6208" s="2">
        <v>75</v>
      </c>
      <c r="F6208" s="2">
        <v>90</v>
      </c>
      <c r="G6208" s="2">
        <v>90</v>
      </c>
    </row>
    <row r="6209" spans="1:7" s="65" customFormat="1" x14ac:dyDescent="0.25">
      <c r="A6209" s="65">
        <v>620.59999999992601</v>
      </c>
      <c r="B6209" s="2">
        <v>90</v>
      </c>
      <c r="C6209" s="2">
        <v>90</v>
      </c>
      <c r="D6209" s="2">
        <v>75</v>
      </c>
      <c r="E6209" s="2">
        <v>75</v>
      </c>
      <c r="F6209" s="2">
        <v>90</v>
      </c>
      <c r="G6209" s="2">
        <v>90</v>
      </c>
    </row>
    <row r="6210" spans="1:7" s="65" customFormat="1" x14ac:dyDescent="0.25">
      <c r="A6210" s="65">
        <v>620.69999999992604</v>
      </c>
      <c r="B6210" s="2">
        <v>90</v>
      </c>
      <c r="C6210" s="2">
        <v>90</v>
      </c>
      <c r="D6210" s="2">
        <v>75</v>
      </c>
      <c r="E6210" s="2">
        <v>75</v>
      </c>
      <c r="F6210" s="2">
        <v>90</v>
      </c>
      <c r="G6210" s="2">
        <v>90</v>
      </c>
    </row>
    <row r="6211" spans="1:7" s="65" customFormat="1" x14ac:dyDescent="0.25">
      <c r="A6211" s="65">
        <v>620.79999999992594</v>
      </c>
      <c r="B6211" s="2">
        <v>90</v>
      </c>
      <c r="C6211" s="2">
        <v>90</v>
      </c>
      <c r="D6211" s="2">
        <v>75</v>
      </c>
      <c r="E6211" s="2">
        <v>75</v>
      </c>
      <c r="F6211" s="2">
        <v>90</v>
      </c>
      <c r="G6211" s="2">
        <v>90</v>
      </c>
    </row>
    <row r="6212" spans="1:7" s="65" customFormat="1" x14ac:dyDescent="0.25">
      <c r="A6212" s="65">
        <v>620.89999999992597</v>
      </c>
      <c r="B6212" s="2">
        <v>90</v>
      </c>
      <c r="C6212" s="2">
        <v>90</v>
      </c>
      <c r="D6212" s="2">
        <v>75</v>
      </c>
      <c r="E6212" s="2">
        <v>75</v>
      </c>
      <c r="F6212" s="2">
        <v>90</v>
      </c>
      <c r="G6212" s="2">
        <v>90</v>
      </c>
    </row>
    <row r="6213" spans="1:7" s="65" customFormat="1" x14ac:dyDescent="0.25">
      <c r="A6213" s="65">
        <v>620.99999999992599</v>
      </c>
      <c r="B6213" s="2">
        <v>90</v>
      </c>
      <c r="C6213" s="2">
        <v>90</v>
      </c>
      <c r="D6213" s="2">
        <v>75</v>
      </c>
      <c r="E6213" s="2">
        <v>75</v>
      </c>
      <c r="F6213" s="2">
        <v>90</v>
      </c>
      <c r="G6213" s="2">
        <v>90</v>
      </c>
    </row>
    <row r="6214" spans="1:7" s="65" customFormat="1" x14ac:dyDescent="0.25">
      <c r="A6214" s="65">
        <v>621.09999999992601</v>
      </c>
      <c r="B6214" s="2">
        <v>95</v>
      </c>
      <c r="C6214" s="2">
        <v>95</v>
      </c>
      <c r="D6214" s="2">
        <v>80</v>
      </c>
      <c r="E6214" s="2">
        <v>80</v>
      </c>
      <c r="F6214" s="2">
        <v>95</v>
      </c>
      <c r="G6214" s="2">
        <v>95</v>
      </c>
    </row>
    <row r="6215" spans="1:7" s="65" customFormat="1" x14ac:dyDescent="0.25">
      <c r="A6215" s="65">
        <v>621.19999999992604</v>
      </c>
      <c r="B6215" s="2">
        <v>95</v>
      </c>
      <c r="C6215" s="2">
        <v>95</v>
      </c>
      <c r="D6215" s="2">
        <v>80</v>
      </c>
      <c r="E6215" s="2">
        <v>80</v>
      </c>
      <c r="F6215" s="2">
        <v>95</v>
      </c>
      <c r="G6215" s="2">
        <v>95</v>
      </c>
    </row>
    <row r="6216" spans="1:7" s="65" customFormat="1" x14ac:dyDescent="0.25">
      <c r="A6216" s="65">
        <v>621.29999999992594</v>
      </c>
      <c r="B6216" s="2">
        <v>95</v>
      </c>
      <c r="C6216" s="2">
        <v>95</v>
      </c>
      <c r="D6216" s="2">
        <v>80</v>
      </c>
      <c r="E6216" s="2">
        <v>80</v>
      </c>
      <c r="F6216" s="2">
        <v>95</v>
      </c>
      <c r="G6216" s="2">
        <v>95</v>
      </c>
    </row>
    <row r="6217" spans="1:7" s="65" customFormat="1" x14ac:dyDescent="0.25">
      <c r="A6217" s="65">
        <v>621.39999999992494</v>
      </c>
      <c r="B6217" s="2">
        <v>95</v>
      </c>
      <c r="C6217" s="2">
        <v>95</v>
      </c>
      <c r="D6217" s="2">
        <v>80</v>
      </c>
      <c r="E6217" s="2">
        <v>80</v>
      </c>
      <c r="F6217" s="2">
        <v>95</v>
      </c>
      <c r="G6217" s="2">
        <v>95</v>
      </c>
    </row>
    <row r="6218" spans="1:7" s="65" customFormat="1" x14ac:dyDescent="0.25">
      <c r="A6218" s="65">
        <v>621.49999999992497</v>
      </c>
      <c r="B6218" s="2">
        <v>95</v>
      </c>
      <c r="C6218" s="2">
        <v>95</v>
      </c>
      <c r="D6218" s="2">
        <v>80</v>
      </c>
      <c r="E6218" s="2">
        <v>80</v>
      </c>
      <c r="F6218" s="2">
        <v>95</v>
      </c>
      <c r="G6218" s="2">
        <v>95</v>
      </c>
    </row>
    <row r="6219" spans="1:7" s="65" customFormat="1" x14ac:dyDescent="0.25">
      <c r="A6219" s="65">
        <v>621.59999999992499</v>
      </c>
      <c r="B6219" s="2">
        <v>95</v>
      </c>
      <c r="C6219" s="2">
        <v>95</v>
      </c>
      <c r="D6219" s="2">
        <v>80</v>
      </c>
      <c r="E6219" s="2">
        <v>80</v>
      </c>
      <c r="F6219" s="2">
        <v>95</v>
      </c>
      <c r="G6219" s="2">
        <v>95</v>
      </c>
    </row>
    <row r="6220" spans="1:7" s="65" customFormat="1" x14ac:dyDescent="0.25">
      <c r="A6220" s="65">
        <v>621.69999999992501</v>
      </c>
      <c r="B6220" s="2">
        <v>95</v>
      </c>
      <c r="C6220" s="2">
        <v>95</v>
      </c>
      <c r="D6220" s="2">
        <v>80</v>
      </c>
      <c r="E6220" s="2">
        <v>80</v>
      </c>
      <c r="F6220" s="2">
        <v>95</v>
      </c>
      <c r="G6220" s="2">
        <v>95</v>
      </c>
    </row>
    <row r="6221" spans="1:7" s="65" customFormat="1" x14ac:dyDescent="0.25">
      <c r="A6221" s="65">
        <v>621.79999999992503</v>
      </c>
      <c r="B6221" s="2">
        <v>95</v>
      </c>
      <c r="C6221" s="2">
        <v>95</v>
      </c>
      <c r="D6221" s="2">
        <v>80</v>
      </c>
      <c r="E6221" s="2">
        <v>80</v>
      </c>
      <c r="F6221" s="2">
        <v>95</v>
      </c>
      <c r="G6221" s="2">
        <v>95</v>
      </c>
    </row>
    <row r="6222" spans="1:7" s="65" customFormat="1" x14ac:dyDescent="0.25">
      <c r="A6222" s="65">
        <v>621.89999999992494</v>
      </c>
      <c r="B6222" s="2">
        <v>95</v>
      </c>
      <c r="C6222" s="2">
        <v>95</v>
      </c>
      <c r="D6222" s="2">
        <v>80</v>
      </c>
      <c r="E6222" s="2">
        <v>80</v>
      </c>
      <c r="F6222" s="2">
        <v>95</v>
      </c>
      <c r="G6222" s="2">
        <v>95</v>
      </c>
    </row>
    <row r="6223" spans="1:7" s="65" customFormat="1" x14ac:dyDescent="0.25">
      <c r="A6223" s="65">
        <v>621.99999999992497</v>
      </c>
      <c r="B6223" s="2">
        <v>95</v>
      </c>
      <c r="C6223" s="2">
        <v>95</v>
      </c>
      <c r="D6223" s="2">
        <v>80</v>
      </c>
      <c r="E6223" s="2">
        <v>80</v>
      </c>
      <c r="F6223" s="2">
        <v>95</v>
      </c>
      <c r="G6223" s="2">
        <v>95</v>
      </c>
    </row>
    <row r="6224" spans="1:7" s="65" customFormat="1" x14ac:dyDescent="0.25">
      <c r="A6224" s="65">
        <v>622.09999999992499</v>
      </c>
      <c r="B6224" s="2">
        <v>100</v>
      </c>
      <c r="C6224" s="2">
        <v>100</v>
      </c>
      <c r="D6224" s="2">
        <v>85</v>
      </c>
      <c r="E6224" s="2">
        <v>85</v>
      </c>
      <c r="F6224" s="2">
        <v>100</v>
      </c>
      <c r="G6224" s="2">
        <v>100</v>
      </c>
    </row>
    <row r="6225" spans="1:7" s="65" customFormat="1" x14ac:dyDescent="0.25">
      <c r="A6225" s="65">
        <v>622.19999999992501</v>
      </c>
      <c r="B6225" s="2">
        <v>100</v>
      </c>
      <c r="C6225" s="2">
        <v>100</v>
      </c>
      <c r="D6225" s="2">
        <v>85</v>
      </c>
      <c r="E6225" s="2">
        <v>85</v>
      </c>
      <c r="F6225" s="2">
        <v>100</v>
      </c>
      <c r="G6225" s="2">
        <v>100</v>
      </c>
    </row>
    <row r="6226" spans="1:7" s="65" customFormat="1" x14ac:dyDescent="0.25">
      <c r="A6226" s="65">
        <v>622.29999999992503</v>
      </c>
      <c r="B6226" s="2">
        <v>100</v>
      </c>
      <c r="C6226" s="2">
        <v>100</v>
      </c>
      <c r="D6226" s="2">
        <v>85</v>
      </c>
      <c r="E6226" s="2">
        <v>85</v>
      </c>
      <c r="F6226" s="2">
        <v>100</v>
      </c>
      <c r="G6226" s="2">
        <v>100</v>
      </c>
    </row>
    <row r="6227" spans="1:7" s="65" customFormat="1" x14ac:dyDescent="0.25">
      <c r="A6227" s="65">
        <v>622.39999999992494</v>
      </c>
      <c r="B6227" s="2">
        <v>100</v>
      </c>
      <c r="C6227" s="2">
        <v>100</v>
      </c>
      <c r="D6227" s="2">
        <v>85</v>
      </c>
      <c r="E6227" s="2">
        <v>85</v>
      </c>
      <c r="F6227" s="2">
        <v>100</v>
      </c>
      <c r="G6227" s="2">
        <v>100</v>
      </c>
    </row>
    <row r="6228" spans="1:7" s="65" customFormat="1" x14ac:dyDescent="0.25">
      <c r="A6228" s="65">
        <v>622.49999999992497</v>
      </c>
      <c r="B6228" s="2">
        <v>100</v>
      </c>
      <c r="C6228" s="2">
        <v>100</v>
      </c>
      <c r="D6228" s="2">
        <v>85</v>
      </c>
      <c r="E6228" s="2">
        <v>85</v>
      </c>
      <c r="F6228" s="2">
        <v>100</v>
      </c>
      <c r="G6228" s="2">
        <v>100</v>
      </c>
    </row>
    <row r="6229" spans="1:7" s="65" customFormat="1" x14ac:dyDescent="0.25">
      <c r="A6229" s="65">
        <v>622.59999999992499</v>
      </c>
      <c r="B6229" s="2">
        <v>100</v>
      </c>
      <c r="C6229" s="2">
        <v>100</v>
      </c>
      <c r="D6229" s="2">
        <v>85</v>
      </c>
      <c r="E6229" s="2">
        <v>85</v>
      </c>
      <c r="F6229" s="2">
        <v>100</v>
      </c>
      <c r="G6229" s="2">
        <v>100</v>
      </c>
    </row>
    <row r="6230" spans="1:7" s="65" customFormat="1" x14ac:dyDescent="0.25">
      <c r="A6230" s="65">
        <v>622.69999999992501</v>
      </c>
      <c r="B6230" s="2">
        <v>100</v>
      </c>
      <c r="C6230" s="2">
        <v>100</v>
      </c>
      <c r="D6230" s="2">
        <v>85</v>
      </c>
      <c r="E6230" s="2">
        <v>85</v>
      </c>
      <c r="F6230" s="2">
        <v>100</v>
      </c>
      <c r="G6230" s="2">
        <v>100</v>
      </c>
    </row>
    <row r="6231" spans="1:7" s="65" customFormat="1" x14ac:dyDescent="0.25">
      <c r="A6231" s="65">
        <v>622.79999999992503</v>
      </c>
      <c r="B6231" s="2">
        <v>100</v>
      </c>
      <c r="C6231" s="2">
        <v>100</v>
      </c>
      <c r="D6231" s="2">
        <v>85</v>
      </c>
      <c r="E6231" s="2">
        <v>85</v>
      </c>
      <c r="F6231" s="2">
        <v>100</v>
      </c>
      <c r="G6231" s="2">
        <v>100</v>
      </c>
    </row>
    <row r="6232" spans="1:7" s="65" customFormat="1" x14ac:dyDescent="0.25">
      <c r="A6232" s="65">
        <v>622.89999999992494</v>
      </c>
      <c r="B6232" s="2">
        <v>100</v>
      </c>
      <c r="C6232" s="2">
        <v>100</v>
      </c>
      <c r="D6232" s="2">
        <v>85</v>
      </c>
      <c r="E6232" s="2">
        <v>85</v>
      </c>
      <c r="F6232" s="2">
        <v>100</v>
      </c>
      <c r="G6232" s="2">
        <v>100</v>
      </c>
    </row>
    <row r="6233" spans="1:7" s="65" customFormat="1" x14ac:dyDescent="0.25">
      <c r="A6233" s="65">
        <v>622.99999999992497</v>
      </c>
      <c r="B6233" s="2">
        <v>100</v>
      </c>
      <c r="C6233" s="2">
        <v>100</v>
      </c>
      <c r="D6233" s="2">
        <v>85</v>
      </c>
      <c r="E6233" s="2">
        <v>85</v>
      </c>
      <c r="F6233" s="2">
        <v>100</v>
      </c>
      <c r="G6233" s="2">
        <v>100</v>
      </c>
    </row>
    <row r="6234" spans="1:7" s="65" customFormat="1" x14ac:dyDescent="0.25">
      <c r="A6234" s="65">
        <v>623.09999999992499</v>
      </c>
      <c r="B6234" s="2">
        <v>105</v>
      </c>
      <c r="C6234" s="2">
        <v>105</v>
      </c>
      <c r="D6234" s="2">
        <v>90</v>
      </c>
      <c r="E6234" s="2">
        <v>90</v>
      </c>
      <c r="F6234" s="2">
        <v>105</v>
      </c>
      <c r="G6234" s="2">
        <v>105</v>
      </c>
    </row>
    <row r="6235" spans="1:7" s="65" customFormat="1" x14ac:dyDescent="0.25">
      <c r="A6235" s="65">
        <v>623.19999999992501</v>
      </c>
      <c r="B6235" s="2">
        <v>105</v>
      </c>
      <c r="C6235" s="2">
        <v>105</v>
      </c>
      <c r="D6235" s="2">
        <v>90</v>
      </c>
      <c r="E6235" s="2">
        <v>90</v>
      </c>
      <c r="F6235" s="2">
        <v>105</v>
      </c>
      <c r="G6235" s="2">
        <v>105</v>
      </c>
    </row>
    <row r="6236" spans="1:7" s="65" customFormat="1" x14ac:dyDescent="0.25">
      <c r="A6236" s="65">
        <v>623.29999999992503</v>
      </c>
      <c r="B6236" s="2">
        <v>105</v>
      </c>
      <c r="C6236" s="2">
        <v>105</v>
      </c>
      <c r="D6236" s="2">
        <v>90</v>
      </c>
      <c r="E6236" s="2">
        <v>90</v>
      </c>
      <c r="F6236" s="2">
        <v>105</v>
      </c>
      <c r="G6236" s="2">
        <v>105</v>
      </c>
    </row>
    <row r="6237" spans="1:7" s="65" customFormat="1" x14ac:dyDescent="0.25">
      <c r="A6237" s="65">
        <v>623.39999999992494</v>
      </c>
      <c r="B6237" s="2">
        <v>105</v>
      </c>
      <c r="C6237" s="2">
        <v>105</v>
      </c>
      <c r="D6237" s="2">
        <v>90</v>
      </c>
      <c r="E6237" s="2">
        <v>90</v>
      </c>
      <c r="F6237" s="2">
        <v>105</v>
      </c>
      <c r="G6237" s="2">
        <v>105</v>
      </c>
    </row>
    <row r="6238" spans="1:7" s="65" customFormat="1" x14ac:dyDescent="0.25">
      <c r="A6238" s="65">
        <v>623.49999999992497</v>
      </c>
      <c r="B6238" s="2">
        <v>105</v>
      </c>
      <c r="C6238" s="2">
        <v>105</v>
      </c>
      <c r="D6238" s="2">
        <v>90</v>
      </c>
      <c r="E6238" s="2">
        <v>90</v>
      </c>
      <c r="F6238" s="2">
        <v>105</v>
      </c>
      <c r="G6238" s="2">
        <v>105</v>
      </c>
    </row>
    <row r="6239" spans="1:7" s="65" customFormat="1" x14ac:dyDescent="0.25">
      <c r="A6239" s="65">
        <v>623.59999999992499</v>
      </c>
      <c r="B6239" s="2">
        <v>105</v>
      </c>
      <c r="C6239" s="2">
        <v>105</v>
      </c>
      <c r="D6239" s="2">
        <v>90</v>
      </c>
      <c r="E6239" s="2">
        <v>90</v>
      </c>
      <c r="F6239" s="2">
        <v>105</v>
      </c>
      <c r="G6239" s="2">
        <v>105</v>
      </c>
    </row>
    <row r="6240" spans="1:7" s="65" customFormat="1" x14ac:dyDescent="0.25">
      <c r="A6240" s="65">
        <v>623.69999999992501</v>
      </c>
      <c r="B6240" s="2">
        <v>105</v>
      </c>
      <c r="C6240" s="2">
        <v>105</v>
      </c>
      <c r="D6240" s="2">
        <v>90</v>
      </c>
      <c r="E6240" s="2">
        <v>90</v>
      </c>
      <c r="F6240" s="2">
        <v>105</v>
      </c>
      <c r="G6240" s="2">
        <v>105</v>
      </c>
    </row>
    <row r="6241" spans="1:7" s="65" customFormat="1" x14ac:dyDescent="0.25">
      <c r="A6241" s="65">
        <v>623.79999999992503</v>
      </c>
      <c r="B6241" s="2">
        <v>105</v>
      </c>
      <c r="C6241" s="2">
        <v>105</v>
      </c>
      <c r="D6241" s="2">
        <v>90</v>
      </c>
      <c r="E6241" s="2">
        <v>90</v>
      </c>
      <c r="F6241" s="2">
        <v>105</v>
      </c>
      <c r="G6241" s="2">
        <v>105</v>
      </c>
    </row>
    <row r="6242" spans="1:7" s="65" customFormat="1" x14ac:dyDescent="0.25">
      <c r="A6242" s="65">
        <v>623.89999999992494</v>
      </c>
      <c r="B6242" s="2">
        <v>105</v>
      </c>
      <c r="C6242" s="2">
        <v>105</v>
      </c>
      <c r="D6242" s="2">
        <v>90</v>
      </c>
      <c r="E6242" s="2">
        <v>90</v>
      </c>
      <c r="F6242" s="2">
        <v>105</v>
      </c>
      <c r="G6242" s="2">
        <v>105</v>
      </c>
    </row>
    <row r="6243" spans="1:7" s="65" customFormat="1" x14ac:dyDescent="0.25">
      <c r="A6243" s="65">
        <v>623.99999999992497</v>
      </c>
      <c r="B6243" s="2">
        <v>105</v>
      </c>
      <c r="C6243" s="2">
        <v>105</v>
      </c>
      <c r="D6243" s="2">
        <v>90</v>
      </c>
      <c r="E6243" s="2">
        <v>90</v>
      </c>
      <c r="F6243" s="2">
        <v>105</v>
      </c>
      <c r="G6243" s="2">
        <v>105</v>
      </c>
    </row>
    <row r="6244" spans="1:7" s="65" customFormat="1" x14ac:dyDescent="0.25">
      <c r="A6244" s="65">
        <v>624.09999999992499</v>
      </c>
      <c r="B6244" s="2">
        <v>110</v>
      </c>
      <c r="C6244" s="2">
        <v>110</v>
      </c>
      <c r="D6244" s="2">
        <v>95</v>
      </c>
      <c r="E6244" s="2">
        <v>95</v>
      </c>
      <c r="F6244" s="2">
        <v>110</v>
      </c>
      <c r="G6244" s="2">
        <v>110</v>
      </c>
    </row>
    <row r="6245" spans="1:7" s="65" customFormat="1" x14ac:dyDescent="0.25">
      <c r="A6245" s="65">
        <v>624.19999999992501</v>
      </c>
      <c r="B6245" s="2">
        <v>110</v>
      </c>
      <c r="C6245" s="2">
        <v>110</v>
      </c>
      <c r="D6245" s="2">
        <v>95</v>
      </c>
      <c r="E6245" s="2">
        <v>95</v>
      </c>
      <c r="F6245" s="2">
        <v>110</v>
      </c>
      <c r="G6245" s="2">
        <v>110</v>
      </c>
    </row>
    <row r="6246" spans="1:7" s="65" customFormat="1" x14ac:dyDescent="0.25">
      <c r="A6246" s="65">
        <v>624.29999999992503</v>
      </c>
      <c r="B6246" s="2">
        <v>110</v>
      </c>
      <c r="C6246" s="2">
        <v>110</v>
      </c>
      <c r="D6246" s="2">
        <v>95</v>
      </c>
      <c r="E6246" s="2">
        <v>95</v>
      </c>
      <c r="F6246" s="2">
        <v>110</v>
      </c>
      <c r="G6246" s="2">
        <v>110</v>
      </c>
    </row>
    <row r="6247" spans="1:7" s="65" customFormat="1" x14ac:dyDescent="0.25">
      <c r="A6247" s="65">
        <v>624.39999999992403</v>
      </c>
      <c r="B6247" s="2">
        <v>110</v>
      </c>
      <c r="C6247" s="2">
        <v>110</v>
      </c>
      <c r="D6247" s="2">
        <v>95</v>
      </c>
      <c r="E6247" s="2">
        <v>95</v>
      </c>
      <c r="F6247" s="2">
        <v>110</v>
      </c>
      <c r="G6247" s="2">
        <v>110</v>
      </c>
    </row>
    <row r="6248" spans="1:7" s="65" customFormat="1" x14ac:dyDescent="0.25">
      <c r="A6248" s="65">
        <v>624.49999999992394</v>
      </c>
      <c r="B6248" s="2">
        <v>110</v>
      </c>
      <c r="C6248" s="2">
        <v>110</v>
      </c>
      <c r="D6248" s="2">
        <v>95</v>
      </c>
      <c r="E6248" s="2">
        <v>95</v>
      </c>
      <c r="F6248" s="2">
        <v>110</v>
      </c>
      <c r="G6248" s="2">
        <v>110</v>
      </c>
    </row>
    <row r="6249" spans="1:7" s="65" customFormat="1" x14ac:dyDescent="0.25">
      <c r="A6249" s="65">
        <v>624.59999999992397</v>
      </c>
      <c r="B6249" s="2">
        <v>110</v>
      </c>
      <c r="C6249" s="2">
        <v>110</v>
      </c>
      <c r="D6249" s="2">
        <v>95</v>
      </c>
      <c r="E6249" s="2">
        <v>95</v>
      </c>
      <c r="F6249" s="2">
        <v>110</v>
      </c>
      <c r="G6249" s="2">
        <v>110</v>
      </c>
    </row>
    <row r="6250" spans="1:7" s="65" customFormat="1" x14ac:dyDescent="0.25">
      <c r="A6250" s="65">
        <v>624.69999999992399</v>
      </c>
      <c r="B6250" s="2">
        <v>110</v>
      </c>
      <c r="C6250" s="2">
        <v>110</v>
      </c>
      <c r="D6250" s="2">
        <v>95</v>
      </c>
      <c r="E6250" s="2">
        <v>95</v>
      </c>
      <c r="F6250" s="2">
        <v>110</v>
      </c>
      <c r="G6250" s="2">
        <v>110</v>
      </c>
    </row>
    <row r="6251" spans="1:7" s="65" customFormat="1" x14ac:dyDescent="0.25">
      <c r="A6251" s="65">
        <v>624.79999999992401</v>
      </c>
      <c r="B6251" s="2">
        <v>110</v>
      </c>
      <c r="C6251" s="2">
        <v>110</v>
      </c>
      <c r="D6251" s="2">
        <v>95</v>
      </c>
      <c r="E6251" s="2">
        <v>95</v>
      </c>
      <c r="F6251" s="2">
        <v>110</v>
      </c>
      <c r="G6251" s="2">
        <v>110</v>
      </c>
    </row>
    <row r="6252" spans="1:7" s="65" customFormat="1" x14ac:dyDescent="0.25">
      <c r="A6252" s="65">
        <v>624.89999999992403</v>
      </c>
      <c r="B6252" s="2">
        <v>110</v>
      </c>
      <c r="C6252" s="2">
        <v>110</v>
      </c>
      <c r="D6252" s="2">
        <v>95</v>
      </c>
      <c r="E6252" s="2">
        <v>95</v>
      </c>
      <c r="F6252" s="2">
        <v>110</v>
      </c>
      <c r="G6252" s="2">
        <v>110</v>
      </c>
    </row>
    <row r="6253" spans="1:7" s="65" customFormat="1" x14ac:dyDescent="0.25">
      <c r="A6253" s="65">
        <v>624.99999999992394</v>
      </c>
      <c r="B6253" s="2">
        <v>110</v>
      </c>
      <c r="C6253" s="2">
        <v>110</v>
      </c>
      <c r="D6253" s="2">
        <v>95</v>
      </c>
      <c r="E6253" s="2">
        <v>95</v>
      </c>
      <c r="F6253" s="2">
        <v>110</v>
      </c>
      <c r="G6253" s="2">
        <v>110</v>
      </c>
    </row>
    <row r="6254" spans="1:7" s="65" customFormat="1" x14ac:dyDescent="0.25">
      <c r="A6254" s="65">
        <v>625.09999999992397</v>
      </c>
      <c r="B6254" s="2">
        <v>115</v>
      </c>
      <c r="C6254" s="2">
        <v>115</v>
      </c>
      <c r="D6254" s="2">
        <v>100</v>
      </c>
      <c r="E6254" s="2">
        <v>100</v>
      </c>
      <c r="F6254" s="2">
        <v>115</v>
      </c>
      <c r="G6254" s="2">
        <v>115</v>
      </c>
    </row>
    <row r="6255" spans="1:7" s="65" customFormat="1" x14ac:dyDescent="0.25">
      <c r="A6255" s="65">
        <v>625.19999999992399</v>
      </c>
      <c r="B6255" s="2">
        <v>115</v>
      </c>
      <c r="C6255" s="2">
        <v>115</v>
      </c>
      <c r="D6255" s="2">
        <v>100</v>
      </c>
      <c r="E6255" s="2">
        <v>100</v>
      </c>
      <c r="F6255" s="2">
        <v>115</v>
      </c>
      <c r="G6255" s="2">
        <v>115</v>
      </c>
    </row>
    <row r="6256" spans="1:7" s="65" customFormat="1" x14ac:dyDescent="0.25">
      <c r="A6256" s="65">
        <v>625.29999999992401</v>
      </c>
      <c r="B6256" s="2">
        <v>115</v>
      </c>
      <c r="C6256" s="2">
        <v>115</v>
      </c>
      <c r="D6256" s="2">
        <v>100</v>
      </c>
      <c r="E6256" s="2">
        <v>100</v>
      </c>
      <c r="F6256" s="2">
        <v>115</v>
      </c>
      <c r="G6256" s="2">
        <v>115</v>
      </c>
    </row>
    <row r="6257" spans="1:7" s="65" customFormat="1" x14ac:dyDescent="0.25">
      <c r="A6257" s="65">
        <v>625.39999999992403</v>
      </c>
      <c r="B6257" s="2">
        <v>115</v>
      </c>
      <c r="C6257" s="2">
        <v>115</v>
      </c>
      <c r="D6257" s="2">
        <v>100</v>
      </c>
      <c r="E6257" s="2">
        <v>100</v>
      </c>
      <c r="F6257" s="2">
        <v>115</v>
      </c>
      <c r="G6257" s="2">
        <v>115</v>
      </c>
    </row>
    <row r="6258" spans="1:7" s="65" customFormat="1" x14ac:dyDescent="0.25">
      <c r="A6258" s="65">
        <v>625.49999999992394</v>
      </c>
      <c r="B6258" s="2">
        <v>115</v>
      </c>
      <c r="C6258" s="2">
        <v>115</v>
      </c>
      <c r="D6258" s="2">
        <v>100</v>
      </c>
      <c r="E6258" s="2">
        <v>100</v>
      </c>
      <c r="F6258" s="2">
        <v>115</v>
      </c>
      <c r="G6258" s="2">
        <v>115</v>
      </c>
    </row>
    <row r="6259" spans="1:7" s="65" customFormat="1" x14ac:dyDescent="0.25">
      <c r="A6259" s="65">
        <v>625.59999999992397</v>
      </c>
      <c r="B6259" s="2">
        <v>115</v>
      </c>
      <c r="C6259" s="2">
        <v>115</v>
      </c>
      <c r="D6259" s="2">
        <v>100</v>
      </c>
      <c r="E6259" s="2">
        <v>100</v>
      </c>
      <c r="F6259" s="2">
        <v>115</v>
      </c>
      <c r="G6259" s="2">
        <v>115</v>
      </c>
    </row>
    <row r="6260" spans="1:7" s="65" customFormat="1" x14ac:dyDescent="0.25">
      <c r="A6260" s="65">
        <v>625.69999999992399</v>
      </c>
      <c r="B6260" s="2">
        <v>115</v>
      </c>
      <c r="C6260" s="2">
        <v>115</v>
      </c>
      <c r="D6260" s="2">
        <v>100</v>
      </c>
      <c r="E6260" s="2">
        <v>100</v>
      </c>
      <c r="F6260" s="2">
        <v>115</v>
      </c>
      <c r="G6260" s="2">
        <v>115</v>
      </c>
    </row>
    <row r="6261" spans="1:7" s="65" customFormat="1" x14ac:dyDescent="0.25">
      <c r="A6261" s="65">
        <v>625.79999999992401</v>
      </c>
      <c r="B6261" s="2">
        <v>115</v>
      </c>
      <c r="C6261" s="2">
        <v>115</v>
      </c>
      <c r="D6261" s="2">
        <v>100</v>
      </c>
      <c r="E6261" s="2">
        <v>100</v>
      </c>
      <c r="F6261" s="2">
        <v>115</v>
      </c>
      <c r="G6261" s="2">
        <v>115</v>
      </c>
    </row>
    <row r="6262" spans="1:7" s="65" customFormat="1" x14ac:dyDescent="0.25">
      <c r="A6262" s="65">
        <v>625.89999999992403</v>
      </c>
      <c r="B6262" s="2">
        <v>115</v>
      </c>
      <c r="C6262" s="2">
        <v>115</v>
      </c>
      <c r="D6262" s="2">
        <v>100</v>
      </c>
      <c r="E6262" s="2">
        <v>100</v>
      </c>
      <c r="F6262" s="2">
        <v>115</v>
      </c>
      <c r="G6262" s="2">
        <v>115</v>
      </c>
    </row>
    <row r="6263" spans="1:7" s="65" customFormat="1" x14ac:dyDescent="0.25">
      <c r="A6263" s="65">
        <v>625.99999999992394</v>
      </c>
      <c r="B6263" s="2">
        <v>115</v>
      </c>
      <c r="C6263" s="2">
        <v>115</v>
      </c>
      <c r="D6263" s="2">
        <v>100</v>
      </c>
      <c r="E6263" s="2">
        <v>100</v>
      </c>
      <c r="F6263" s="2">
        <v>115</v>
      </c>
      <c r="G6263" s="2">
        <v>115</v>
      </c>
    </row>
    <row r="6264" spans="1:7" s="65" customFormat="1" x14ac:dyDescent="0.25">
      <c r="A6264" s="65">
        <v>626.09999999992397</v>
      </c>
      <c r="B6264" s="2">
        <v>120</v>
      </c>
      <c r="C6264" s="2">
        <v>120</v>
      </c>
      <c r="D6264" s="2">
        <v>105</v>
      </c>
      <c r="E6264" s="2">
        <v>105</v>
      </c>
      <c r="F6264" s="2">
        <v>120</v>
      </c>
      <c r="G6264" s="2">
        <v>120</v>
      </c>
    </row>
    <row r="6265" spans="1:7" s="65" customFormat="1" x14ac:dyDescent="0.25">
      <c r="A6265" s="65">
        <v>626.19999999992399</v>
      </c>
      <c r="B6265" s="2">
        <v>120</v>
      </c>
      <c r="C6265" s="2">
        <v>120</v>
      </c>
      <c r="D6265" s="2">
        <v>105</v>
      </c>
      <c r="E6265" s="2">
        <v>105</v>
      </c>
      <c r="F6265" s="2">
        <v>120</v>
      </c>
      <c r="G6265" s="2">
        <v>120</v>
      </c>
    </row>
    <row r="6266" spans="1:7" s="65" customFormat="1" x14ac:dyDescent="0.25">
      <c r="A6266" s="65">
        <v>626.29999999992401</v>
      </c>
      <c r="B6266" s="2">
        <v>120</v>
      </c>
      <c r="C6266" s="2">
        <v>120</v>
      </c>
      <c r="D6266" s="2">
        <v>105</v>
      </c>
      <c r="E6266" s="2">
        <v>105</v>
      </c>
      <c r="F6266" s="2">
        <v>120</v>
      </c>
      <c r="G6266" s="2">
        <v>120</v>
      </c>
    </row>
    <row r="6267" spans="1:7" s="65" customFormat="1" x14ac:dyDescent="0.25">
      <c r="A6267" s="65">
        <v>626.39999999992403</v>
      </c>
      <c r="B6267" s="2">
        <v>120</v>
      </c>
      <c r="C6267" s="2">
        <v>120</v>
      </c>
      <c r="D6267" s="2">
        <v>105</v>
      </c>
      <c r="E6267" s="2">
        <v>105</v>
      </c>
      <c r="F6267" s="2">
        <v>120</v>
      </c>
      <c r="G6267" s="2">
        <v>120</v>
      </c>
    </row>
    <row r="6268" spans="1:7" s="65" customFormat="1" x14ac:dyDescent="0.25">
      <c r="A6268" s="65">
        <v>626.49999999992394</v>
      </c>
      <c r="B6268" s="2">
        <v>120</v>
      </c>
      <c r="C6268" s="2">
        <v>120</v>
      </c>
      <c r="D6268" s="2">
        <v>105</v>
      </c>
      <c r="E6268" s="2">
        <v>105</v>
      </c>
      <c r="F6268" s="2">
        <v>120</v>
      </c>
      <c r="G6268" s="2">
        <v>120</v>
      </c>
    </row>
    <row r="6269" spans="1:7" s="65" customFormat="1" x14ac:dyDescent="0.25">
      <c r="A6269" s="65">
        <v>626.59999999992397</v>
      </c>
      <c r="B6269" s="2">
        <v>120</v>
      </c>
      <c r="C6269" s="2">
        <v>120</v>
      </c>
      <c r="D6269" s="2">
        <v>105</v>
      </c>
      <c r="E6269" s="2">
        <v>105</v>
      </c>
      <c r="F6269" s="2">
        <v>120</v>
      </c>
      <c r="G6269" s="2">
        <v>120</v>
      </c>
    </row>
    <row r="6270" spans="1:7" s="65" customFormat="1" x14ac:dyDescent="0.25">
      <c r="A6270" s="65">
        <v>626.69999999992399</v>
      </c>
      <c r="B6270" s="2">
        <v>120</v>
      </c>
      <c r="C6270" s="2">
        <v>120</v>
      </c>
      <c r="D6270" s="2">
        <v>105</v>
      </c>
      <c r="E6270" s="2">
        <v>105</v>
      </c>
      <c r="F6270" s="2">
        <v>120</v>
      </c>
      <c r="G6270" s="2">
        <v>120</v>
      </c>
    </row>
    <row r="6271" spans="1:7" s="65" customFormat="1" x14ac:dyDescent="0.25">
      <c r="A6271" s="65">
        <v>626.79999999992401</v>
      </c>
      <c r="B6271" s="2">
        <v>120</v>
      </c>
      <c r="C6271" s="2">
        <v>120</v>
      </c>
      <c r="D6271" s="2">
        <v>105</v>
      </c>
      <c r="E6271" s="2">
        <v>105</v>
      </c>
      <c r="F6271" s="2">
        <v>120</v>
      </c>
      <c r="G6271" s="2">
        <v>120</v>
      </c>
    </row>
    <row r="6272" spans="1:7" s="65" customFormat="1" x14ac:dyDescent="0.25">
      <c r="A6272" s="65">
        <v>626.89999999992403</v>
      </c>
      <c r="B6272" s="2">
        <v>120</v>
      </c>
      <c r="C6272" s="2">
        <v>120</v>
      </c>
      <c r="D6272" s="2">
        <v>105</v>
      </c>
      <c r="E6272" s="2">
        <v>105</v>
      </c>
      <c r="F6272" s="2">
        <v>120</v>
      </c>
      <c r="G6272" s="2">
        <v>120</v>
      </c>
    </row>
    <row r="6273" spans="1:7" s="65" customFormat="1" x14ac:dyDescent="0.25">
      <c r="A6273" s="65">
        <v>626.99999999992394</v>
      </c>
      <c r="B6273" s="2">
        <v>120</v>
      </c>
      <c r="C6273" s="2">
        <v>120</v>
      </c>
      <c r="D6273" s="2">
        <v>105</v>
      </c>
      <c r="E6273" s="2">
        <v>105</v>
      </c>
      <c r="F6273" s="2">
        <v>120</v>
      </c>
      <c r="G6273" s="2">
        <v>120</v>
      </c>
    </row>
    <row r="6274" spans="1:7" s="65" customFormat="1" x14ac:dyDescent="0.25">
      <c r="A6274" s="65">
        <v>627.09999999992397</v>
      </c>
      <c r="B6274" s="2">
        <v>125</v>
      </c>
      <c r="C6274" s="2">
        <v>125</v>
      </c>
      <c r="D6274" s="2">
        <v>110</v>
      </c>
      <c r="E6274" s="2">
        <v>110</v>
      </c>
      <c r="F6274" s="2">
        <v>125</v>
      </c>
      <c r="G6274" s="2">
        <v>125</v>
      </c>
    </row>
    <row r="6275" spans="1:7" s="65" customFormat="1" x14ac:dyDescent="0.25">
      <c r="A6275" s="65">
        <v>627.19999999992399</v>
      </c>
      <c r="B6275" s="2">
        <v>125</v>
      </c>
      <c r="C6275" s="2">
        <v>125</v>
      </c>
      <c r="D6275" s="2">
        <v>110</v>
      </c>
      <c r="E6275" s="2">
        <v>110</v>
      </c>
      <c r="F6275" s="2">
        <v>125</v>
      </c>
      <c r="G6275" s="2">
        <v>125</v>
      </c>
    </row>
    <row r="6276" spans="1:7" s="65" customFormat="1" x14ac:dyDescent="0.25">
      <c r="A6276" s="65">
        <v>627.29999999992299</v>
      </c>
      <c r="B6276" s="2">
        <v>125</v>
      </c>
      <c r="C6276" s="2">
        <v>125</v>
      </c>
      <c r="D6276" s="2">
        <v>110</v>
      </c>
      <c r="E6276" s="2">
        <v>110</v>
      </c>
      <c r="F6276" s="2">
        <v>125</v>
      </c>
      <c r="G6276" s="2">
        <v>125</v>
      </c>
    </row>
    <row r="6277" spans="1:7" s="65" customFormat="1" x14ac:dyDescent="0.25">
      <c r="A6277" s="65">
        <v>627.39999999992301</v>
      </c>
      <c r="B6277" s="2">
        <v>125</v>
      </c>
      <c r="C6277" s="2">
        <v>125</v>
      </c>
      <c r="D6277" s="2">
        <v>110</v>
      </c>
      <c r="E6277" s="2">
        <v>110</v>
      </c>
      <c r="F6277" s="2">
        <v>125</v>
      </c>
      <c r="G6277" s="2">
        <v>125</v>
      </c>
    </row>
    <row r="6278" spans="1:7" s="65" customFormat="1" x14ac:dyDescent="0.25">
      <c r="A6278" s="65">
        <v>627.49999999992303</v>
      </c>
      <c r="B6278" s="2">
        <v>125</v>
      </c>
      <c r="C6278" s="2">
        <v>125</v>
      </c>
      <c r="D6278" s="2">
        <v>110</v>
      </c>
      <c r="E6278" s="2">
        <v>110</v>
      </c>
      <c r="F6278" s="2">
        <v>125</v>
      </c>
      <c r="G6278" s="2">
        <v>125</v>
      </c>
    </row>
    <row r="6279" spans="1:7" s="65" customFormat="1" x14ac:dyDescent="0.25">
      <c r="A6279" s="65">
        <v>627.59999999992306</v>
      </c>
      <c r="B6279" s="2">
        <v>125</v>
      </c>
      <c r="C6279" s="2">
        <v>125</v>
      </c>
      <c r="D6279" s="2">
        <v>110</v>
      </c>
      <c r="E6279" s="2">
        <v>110</v>
      </c>
      <c r="F6279" s="2">
        <v>125</v>
      </c>
      <c r="G6279" s="2">
        <v>125</v>
      </c>
    </row>
    <row r="6280" spans="1:7" s="65" customFormat="1" x14ac:dyDescent="0.25">
      <c r="A6280" s="65">
        <v>627.69999999992297</v>
      </c>
      <c r="B6280" s="2">
        <v>125</v>
      </c>
      <c r="C6280" s="2">
        <v>125</v>
      </c>
      <c r="D6280" s="2">
        <v>110</v>
      </c>
      <c r="E6280" s="2">
        <v>110</v>
      </c>
      <c r="F6280" s="2">
        <v>125</v>
      </c>
      <c r="G6280" s="2">
        <v>125</v>
      </c>
    </row>
    <row r="6281" spans="1:7" s="65" customFormat="1" x14ac:dyDescent="0.25">
      <c r="A6281" s="65">
        <v>627.79999999992299</v>
      </c>
      <c r="B6281" s="2">
        <v>125</v>
      </c>
      <c r="C6281" s="2">
        <v>125</v>
      </c>
      <c r="D6281" s="2">
        <v>110</v>
      </c>
      <c r="E6281" s="2">
        <v>110</v>
      </c>
      <c r="F6281" s="2">
        <v>125</v>
      </c>
      <c r="G6281" s="2">
        <v>125</v>
      </c>
    </row>
    <row r="6282" spans="1:7" s="65" customFormat="1" x14ac:dyDescent="0.25">
      <c r="A6282" s="65">
        <v>627.89999999992301</v>
      </c>
      <c r="B6282" s="2">
        <v>125</v>
      </c>
      <c r="C6282" s="2">
        <v>125</v>
      </c>
      <c r="D6282" s="2">
        <v>110</v>
      </c>
      <c r="E6282" s="2">
        <v>110</v>
      </c>
      <c r="F6282" s="2">
        <v>125</v>
      </c>
      <c r="G6282" s="2">
        <v>125</v>
      </c>
    </row>
    <row r="6283" spans="1:7" s="65" customFormat="1" x14ac:dyDescent="0.25">
      <c r="A6283" s="65">
        <v>627.99999999992303</v>
      </c>
      <c r="B6283" s="2">
        <v>125</v>
      </c>
      <c r="C6283" s="2">
        <v>125</v>
      </c>
      <c r="D6283" s="2">
        <v>110</v>
      </c>
      <c r="E6283" s="2">
        <v>110</v>
      </c>
      <c r="F6283" s="2">
        <v>125</v>
      </c>
      <c r="G6283" s="2">
        <v>125</v>
      </c>
    </row>
    <row r="6284" spans="1:7" s="65" customFormat="1" x14ac:dyDescent="0.25">
      <c r="A6284" s="65">
        <v>628.09999999992306</v>
      </c>
      <c r="B6284" s="2">
        <v>130</v>
      </c>
      <c r="C6284" s="2">
        <v>130</v>
      </c>
      <c r="D6284" s="2">
        <v>115</v>
      </c>
      <c r="E6284" s="2">
        <v>115</v>
      </c>
      <c r="F6284" s="2">
        <v>130</v>
      </c>
      <c r="G6284" s="2">
        <v>130</v>
      </c>
    </row>
    <row r="6285" spans="1:7" s="65" customFormat="1" x14ac:dyDescent="0.25">
      <c r="A6285" s="65">
        <v>628.19999999992297</v>
      </c>
      <c r="B6285" s="2">
        <v>130</v>
      </c>
      <c r="C6285" s="2">
        <v>130</v>
      </c>
      <c r="D6285" s="2">
        <v>115</v>
      </c>
      <c r="E6285" s="2">
        <v>115</v>
      </c>
      <c r="F6285" s="2">
        <v>130</v>
      </c>
      <c r="G6285" s="2">
        <v>130</v>
      </c>
    </row>
    <row r="6286" spans="1:7" s="65" customFormat="1" x14ac:dyDescent="0.25">
      <c r="A6286" s="65">
        <v>628.29999999992299</v>
      </c>
      <c r="B6286" s="2">
        <v>130</v>
      </c>
      <c r="C6286" s="2">
        <v>130</v>
      </c>
      <c r="D6286" s="2">
        <v>115</v>
      </c>
      <c r="E6286" s="2">
        <v>115</v>
      </c>
      <c r="F6286" s="2">
        <v>130</v>
      </c>
      <c r="G6286" s="2">
        <v>130</v>
      </c>
    </row>
    <row r="6287" spans="1:7" s="65" customFormat="1" x14ac:dyDescent="0.25">
      <c r="A6287" s="65">
        <v>628.39999999992301</v>
      </c>
      <c r="B6287" s="2">
        <v>130</v>
      </c>
      <c r="C6287" s="2">
        <v>130</v>
      </c>
      <c r="D6287" s="2">
        <v>115</v>
      </c>
      <c r="E6287" s="2">
        <v>115</v>
      </c>
      <c r="F6287" s="2">
        <v>130</v>
      </c>
      <c r="G6287" s="2">
        <v>130</v>
      </c>
    </row>
    <row r="6288" spans="1:7" s="65" customFormat="1" x14ac:dyDescent="0.25">
      <c r="A6288" s="65">
        <v>628.49999999992303</v>
      </c>
      <c r="B6288" s="2">
        <v>130</v>
      </c>
      <c r="C6288" s="2">
        <v>130</v>
      </c>
      <c r="D6288" s="2">
        <v>115</v>
      </c>
      <c r="E6288" s="2">
        <v>115</v>
      </c>
      <c r="F6288" s="2">
        <v>130</v>
      </c>
      <c r="G6288" s="2">
        <v>130</v>
      </c>
    </row>
    <row r="6289" spans="1:7" s="65" customFormat="1" x14ac:dyDescent="0.25">
      <c r="A6289" s="65">
        <v>628.59999999992306</v>
      </c>
      <c r="B6289" s="2">
        <v>130</v>
      </c>
      <c r="C6289" s="2">
        <v>130</v>
      </c>
      <c r="D6289" s="2">
        <v>115</v>
      </c>
      <c r="E6289" s="2">
        <v>115</v>
      </c>
      <c r="F6289" s="2">
        <v>130</v>
      </c>
      <c r="G6289" s="2">
        <v>130</v>
      </c>
    </row>
    <row r="6290" spans="1:7" s="65" customFormat="1" x14ac:dyDescent="0.25">
      <c r="A6290" s="65">
        <v>628.69999999992297</v>
      </c>
      <c r="B6290" s="2">
        <v>130</v>
      </c>
      <c r="C6290" s="2">
        <v>130</v>
      </c>
      <c r="D6290" s="2">
        <v>115</v>
      </c>
      <c r="E6290" s="2">
        <v>115</v>
      </c>
      <c r="F6290" s="2">
        <v>130</v>
      </c>
      <c r="G6290" s="2">
        <v>130</v>
      </c>
    </row>
    <row r="6291" spans="1:7" s="65" customFormat="1" x14ac:dyDescent="0.25">
      <c r="A6291" s="65">
        <v>628.79999999992299</v>
      </c>
      <c r="B6291" s="2">
        <v>130</v>
      </c>
      <c r="C6291" s="2">
        <v>130</v>
      </c>
      <c r="D6291" s="2">
        <v>115</v>
      </c>
      <c r="E6291" s="2">
        <v>115</v>
      </c>
      <c r="F6291" s="2">
        <v>130</v>
      </c>
      <c r="G6291" s="2">
        <v>130</v>
      </c>
    </row>
    <row r="6292" spans="1:7" s="65" customFormat="1" x14ac:dyDescent="0.25">
      <c r="A6292" s="65">
        <v>628.89999999992301</v>
      </c>
      <c r="B6292" s="2">
        <v>130</v>
      </c>
      <c r="C6292" s="2">
        <v>130</v>
      </c>
      <c r="D6292" s="2">
        <v>115</v>
      </c>
      <c r="E6292" s="2">
        <v>115</v>
      </c>
      <c r="F6292" s="2">
        <v>130</v>
      </c>
      <c r="G6292" s="2">
        <v>130</v>
      </c>
    </row>
    <row r="6293" spans="1:7" s="65" customFormat="1" x14ac:dyDescent="0.25">
      <c r="A6293" s="65">
        <v>628.99999999992303</v>
      </c>
      <c r="B6293" s="2">
        <v>130</v>
      </c>
      <c r="C6293" s="2">
        <v>130</v>
      </c>
      <c r="D6293" s="2">
        <v>115</v>
      </c>
      <c r="E6293" s="2">
        <v>115</v>
      </c>
      <c r="F6293" s="2">
        <v>130</v>
      </c>
      <c r="G6293" s="2">
        <v>130</v>
      </c>
    </row>
    <row r="6294" spans="1:7" s="65" customFormat="1" x14ac:dyDescent="0.25">
      <c r="A6294" s="65">
        <v>629.09999999992306</v>
      </c>
      <c r="B6294" s="2">
        <v>140</v>
      </c>
      <c r="C6294" s="2">
        <v>140</v>
      </c>
      <c r="D6294" s="2">
        <v>120</v>
      </c>
      <c r="E6294" s="2">
        <v>120</v>
      </c>
      <c r="F6294" s="2">
        <v>140</v>
      </c>
      <c r="G6294" s="2">
        <v>140</v>
      </c>
    </row>
    <row r="6295" spans="1:7" s="65" customFormat="1" x14ac:dyDescent="0.25">
      <c r="A6295" s="65">
        <v>629.19999999992297</v>
      </c>
      <c r="B6295" s="2">
        <v>140</v>
      </c>
      <c r="C6295" s="2">
        <v>140</v>
      </c>
      <c r="D6295" s="2">
        <v>120</v>
      </c>
      <c r="E6295" s="2">
        <v>120</v>
      </c>
      <c r="F6295" s="2">
        <v>140</v>
      </c>
      <c r="G6295" s="2">
        <v>140</v>
      </c>
    </row>
    <row r="6296" spans="1:7" s="65" customFormat="1" x14ac:dyDescent="0.25">
      <c r="A6296" s="65">
        <v>629.29999999992299</v>
      </c>
      <c r="B6296" s="2">
        <v>140</v>
      </c>
      <c r="C6296" s="2">
        <v>140</v>
      </c>
      <c r="D6296" s="2">
        <v>120</v>
      </c>
      <c r="E6296" s="2">
        <v>120</v>
      </c>
      <c r="F6296" s="2">
        <v>140</v>
      </c>
      <c r="G6296" s="2">
        <v>140</v>
      </c>
    </row>
    <row r="6297" spans="1:7" s="65" customFormat="1" x14ac:dyDescent="0.25">
      <c r="A6297" s="65">
        <v>629.39999999992301</v>
      </c>
      <c r="B6297" s="2">
        <v>140</v>
      </c>
      <c r="C6297" s="2">
        <v>140</v>
      </c>
      <c r="D6297" s="2">
        <v>120</v>
      </c>
      <c r="E6297" s="2">
        <v>120</v>
      </c>
      <c r="F6297" s="2">
        <v>140</v>
      </c>
      <c r="G6297" s="2">
        <v>140</v>
      </c>
    </row>
    <row r="6298" spans="1:7" s="65" customFormat="1" x14ac:dyDescent="0.25">
      <c r="A6298" s="65">
        <v>629.49999999992303</v>
      </c>
      <c r="B6298" s="2">
        <v>140</v>
      </c>
      <c r="C6298" s="2">
        <v>140</v>
      </c>
      <c r="D6298" s="2">
        <v>120</v>
      </c>
      <c r="E6298" s="2">
        <v>120</v>
      </c>
      <c r="F6298" s="2">
        <v>140</v>
      </c>
      <c r="G6298" s="2">
        <v>140</v>
      </c>
    </row>
    <row r="6299" spans="1:7" s="65" customFormat="1" x14ac:dyDescent="0.25">
      <c r="A6299" s="65">
        <v>629.59999999992306</v>
      </c>
      <c r="B6299" s="2">
        <v>140</v>
      </c>
      <c r="C6299" s="2">
        <v>140</v>
      </c>
      <c r="D6299" s="2">
        <v>120</v>
      </c>
      <c r="E6299" s="2">
        <v>120</v>
      </c>
      <c r="F6299" s="2">
        <v>140</v>
      </c>
      <c r="G6299" s="2">
        <v>140</v>
      </c>
    </row>
    <row r="6300" spans="1:7" s="65" customFormat="1" x14ac:dyDescent="0.25">
      <c r="A6300" s="65">
        <v>629.69999999992297</v>
      </c>
      <c r="B6300" s="2">
        <v>140</v>
      </c>
      <c r="C6300" s="2">
        <v>140</v>
      </c>
      <c r="D6300" s="2">
        <v>120</v>
      </c>
      <c r="E6300" s="2">
        <v>120</v>
      </c>
      <c r="F6300" s="2">
        <v>140</v>
      </c>
      <c r="G6300" s="2">
        <v>140</v>
      </c>
    </row>
    <row r="6301" spans="1:7" s="65" customFormat="1" x14ac:dyDescent="0.25">
      <c r="A6301" s="65">
        <v>629.79999999992299</v>
      </c>
      <c r="B6301" s="2">
        <v>140</v>
      </c>
      <c r="C6301" s="2">
        <v>140</v>
      </c>
      <c r="D6301" s="2">
        <v>120</v>
      </c>
      <c r="E6301" s="2">
        <v>120</v>
      </c>
      <c r="F6301" s="2">
        <v>140</v>
      </c>
      <c r="G6301" s="2">
        <v>140</v>
      </c>
    </row>
    <row r="6302" spans="1:7" s="65" customFormat="1" x14ac:dyDescent="0.25">
      <c r="A6302" s="65">
        <v>629.89999999992301</v>
      </c>
      <c r="B6302" s="2">
        <v>140</v>
      </c>
      <c r="C6302" s="2">
        <v>140</v>
      </c>
      <c r="D6302" s="2">
        <v>120</v>
      </c>
      <c r="E6302" s="2">
        <v>120</v>
      </c>
      <c r="F6302" s="2">
        <v>140</v>
      </c>
      <c r="G6302" s="2">
        <v>140</v>
      </c>
    </row>
    <row r="6303" spans="1:7" s="65" customFormat="1" x14ac:dyDescent="0.25">
      <c r="A6303" s="65">
        <v>629.99999999992303</v>
      </c>
      <c r="B6303" s="2">
        <v>140</v>
      </c>
      <c r="C6303" s="2">
        <v>140</v>
      </c>
      <c r="D6303" s="2">
        <v>120</v>
      </c>
      <c r="E6303" s="2">
        <v>120</v>
      </c>
      <c r="F6303" s="2">
        <v>140</v>
      </c>
      <c r="G6303" s="2">
        <v>140</v>
      </c>
    </row>
    <row r="6304" spans="1:7" s="65" customFormat="1" x14ac:dyDescent="0.25">
      <c r="A6304" s="65">
        <v>630.09999999992306</v>
      </c>
      <c r="B6304" s="2">
        <v>150</v>
      </c>
      <c r="C6304" s="2">
        <v>150</v>
      </c>
      <c r="D6304" s="2">
        <v>150</v>
      </c>
      <c r="E6304" s="2">
        <v>150</v>
      </c>
      <c r="F6304" s="2">
        <v>150</v>
      </c>
      <c r="G6304" s="2">
        <v>150</v>
      </c>
    </row>
    <row r="6305" spans="1:7" s="65" customFormat="1" x14ac:dyDescent="0.25">
      <c r="A6305" s="65">
        <v>630.19999999992206</v>
      </c>
      <c r="B6305" s="2">
        <v>150</v>
      </c>
      <c r="C6305" s="2">
        <v>150</v>
      </c>
      <c r="D6305" s="2">
        <v>150</v>
      </c>
      <c r="E6305" s="2">
        <v>150</v>
      </c>
      <c r="F6305" s="2">
        <v>150</v>
      </c>
      <c r="G6305" s="2">
        <v>150</v>
      </c>
    </row>
    <row r="6306" spans="1:7" s="65" customFormat="1" x14ac:dyDescent="0.25">
      <c r="A6306" s="65">
        <v>630.29999999992197</v>
      </c>
      <c r="B6306" s="2">
        <v>150</v>
      </c>
      <c r="C6306" s="2">
        <v>150</v>
      </c>
      <c r="D6306" s="2">
        <v>150</v>
      </c>
      <c r="E6306" s="2">
        <v>150</v>
      </c>
      <c r="F6306" s="2">
        <v>150</v>
      </c>
      <c r="G6306" s="2">
        <v>150</v>
      </c>
    </row>
    <row r="6307" spans="1:7" s="65" customFormat="1" x14ac:dyDescent="0.25">
      <c r="A6307" s="65">
        <v>630.39999999992199</v>
      </c>
      <c r="B6307" s="2">
        <v>150</v>
      </c>
      <c r="C6307" s="2">
        <v>150</v>
      </c>
      <c r="D6307" s="2">
        <v>150</v>
      </c>
      <c r="E6307" s="2">
        <v>150</v>
      </c>
      <c r="F6307" s="2">
        <v>150</v>
      </c>
      <c r="G6307" s="2">
        <v>150</v>
      </c>
    </row>
    <row r="6308" spans="1:7" s="65" customFormat="1" x14ac:dyDescent="0.25">
      <c r="A6308" s="65">
        <v>630.49999999992201</v>
      </c>
      <c r="B6308" s="2">
        <v>150</v>
      </c>
      <c r="C6308" s="2">
        <v>150</v>
      </c>
      <c r="D6308" s="2">
        <v>150</v>
      </c>
      <c r="E6308" s="2">
        <v>150</v>
      </c>
      <c r="F6308" s="2">
        <v>150</v>
      </c>
      <c r="G6308" s="2">
        <v>150</v>
      </c>
    </row>
    <row r="6309" spans="1:7" s="65" customFormat="1" x14ac:dyDescent="0.25">
      <c r="A6309" s="65">
        <v>630.59999999992203</v>
      </c>
      <c r="B6309" s="2">
        <v>150</v>
      </c>
      <c r="C6309" s="2">
        <v>150</v>
      </c>
      <c r="D6309" s="2">
        <v>150</v>
      </c>
      <c r="E6309" s="2">
        <v>150</v>
      </c>
      <c r="F6309" s="2">
        <v>150</v>
      </c>
      <c r="G6309" s="2">
        <v>150</v>
      </c>
    </row>
    <row r="6310" spans="1:7" s="65" customFormat="1" x14ac:dyDescent="0.25">
      <c r="A6310" s="65">
        <v>630.69999999992206</v>
      </c>
      <c r="B6310" s="2">
        <v>150</v>
      </c>
      <c r="C6310" s="2">
        <v>150</v>
      </c>
      <c r="D6310" s="2">
        <v>150</v>
      </c>
      <c r="E6310" s="2">
        <v>150</v>
      </c>
      <c r="F6310" s="2">
        <v>150</v>
      </c>
      <c r="G6310" s="2">
        <v>150</v>
      </c>
    </row>
    <row r="6311" spans="1:7" s="65" customFormat="1" x14ac:dyDescent="0.25">
      <c r="A6311" s="65">
        <v>630.79999999992197</v>
      </c>
      <c r="B6311" s="2">
        <v>150</v>
      </c>
      <c r="C6311" s="2">
        <v>150</v>
      </c>
      <c r="D6311" s="2">
        <v>150</v>
      </c>
      <c r="E6311" s="2">
        <v>150</v>
      </c>
      <c r="F6311" s="2">
        <v>150</v>
      </c>
      <c r="G6311" s="2">
        <v>150</v>
      </c>
    </row>
    <row r="6312" spans="1:7" s="65" customFormat="1" x14ac:dyDescent="0.25">
      <c r="A6312" s="65">
        <v>630.89999999992199</v>
      </c>
      <c r="B6312" s="2">
        <v>150</v>
      </c>
      <c r="C6312" s="2">
        <v>150</v>
      </c>
      <c r="D6312" s="2">
        <v>150</v>
      </c>
      <c r="E6312" s="2">
        <v>150</v>
      </c>
      <c r="F6312" s="2">
        <v>150</v>
      </c>
      <c r="G6312" s="2">
        <v>150</v>
      </c>
    </row>
    <row r="6313" spans="1:7" s="65" customFormat="1" x14ac:dyDescent="0.25">
      <c r="A6313" s="65">
        <v>630.99999999992201</v>
      </c>
      <c r="B6313" s="2">
        <v>150</v>
      </c>
      <c r="C6313" s="2">
        <v>150</v>
      </c>
      <c r="D6313" s="2">
        <v>150</v>
      </c>
      <c r="E6313" s="2">
        <v>150</v>
      </c>
      <c r="F6313" s="2">
        <v>150</v>
      </c>
      <c r="G6313" s="2">
        <v>150</v>
      </c>
    </row>
    <row r="6314" spans="1:7" s="65" customFormat="1" x14ac:dyDescent="0.25">
      <c r="A6314" s="65">
        <v>631.09999999992203</v>
      </c>
      <c r="B6314" s="2">
        <v>150</v>
      </c>
      <c r="C6314" s="2">
        <v>150</v>
      </c>
      <c r="D6314" s="2">
        <v>150</v>
      </c>
      <c r="E6314" s="2">
        <v>150</v>
      </c>
      <c r="F6314" s="2">
        <v>150</v>
      </c>
      <c r="G6314" s="2">
        <v>150</v>
      </c>
    </row>
    <row r="6315" spans="1:7" s="65" customFormat="1" x14ac:dyDescent="0.25">
      <c r="A6315" s="65">
        <v>631.19999999992206</v>
      </c>
      <c r="B6315" s="2">
        <v>150</v>
      </c>
      <c r="C6315" s="2">
        <v>150</v>
      </c>
      <c r="D6315" s="2">
        <v>150</v>
      </c>
      <c r="E6315" s="2">
        <v>150</v>
      </c>
      <c r="F6315" s="2">
        <v>150</v>
      </c>
      <c r="G6315" s="2">
        <v>150</v>
      </c>
    </row>
    <row r="6316" spans="1:7" s="65" customFormat="1" x14ac:dyDescent="0.25">
      <c r="A6316" s="65">
        <v>631.29999999992197</v>
      </c>
      <c r="B6316" s="2">
        <v>150</v>
      </c>
      <c r="C6316" s="2">
        <v>150</v>
      </c>
      <c r="D6316" s="2">
        <v>150</v>
      </c>
      <c r="E6316" s="2">
        <v>150</v>
      </c>
      <c r="F6316" s="2">
        <v>150</v>
      </c>
      <c r="G6316" s="2">
        <v>150</v>
      </c>
    </row>
    <row r="6317" spans="1:7" s="65" customFormat="1" x14ac:dyDescent="0.25">
      <c r="A6317" s="65">
        <v>631.39999999992199</v>
      </c>
      <c r="B6317" s="2">
        <v>150</v>
      </c>
      <c r="C6317" s="2">
        <v>150</v>
      </c>
      <c r="D6317" s="2">
        <v>150</v>
      </c>
      <c r="E6317" s="2">
        <v>150</v>
      </c>
      <c r="F6317" s="2">
        <v>150</v>
      </c>
      <c r="G6317" s="2">
        <v>150</v>
      </c>
    </row>
    <row r="6318" spans="1:7" s="65" customFormat="1" x14ac:dyDescent="0.25">
      <c r="A6318" s="65">
        <v>631.49999999992201</v>
      </c>
      <c r="B6318" s="2">
        <v>150</v>
      </c>
      <c r="C6318" s="2">
        <v>150</v>
      </c>
      <c r="D6318" s="2">
        <v>150</v>
      </c>
      <c r="E6318" s="2">
        <v>150</v>
      </c>
      <c r="F6318" s="2">
        <v>150</v>
      </c>
      <c r="G6318" s="2">
        <v>150</v>
      </c>
    </row>
    <row r="6319" spans="1:7" s="65" customFormat="1" x14ac:dyDescent="0.25">
      <c r="A6319" s="65">
        <v>631.59999999992203</v>
      </c>
      <c r="B6319" s="2">
        <v>150</v>
      </c>
      <c r="C6319" s="2">
        <v>150</v>
      </c>
      <c r="D6319" s="2">
        <v>150</v>
      </c>
      <c r="E6319" s="2">
        <v>150</v>
      </c>
      <c r="F6319" s="2">
        <v>150</v>
      </c>
      <c r="G6319" s="2">
        <v>150</v>
      </c>
    </row>
    <row r="6320" spans="1:7" s="65" customFormat="1" x14ac:dyDescent="0.25">
      <c r="A6320" s="65">
        <v>631.69999999992206</v>
      </c>
      <c r="B6320" s="2">
        <v>150</v>
      </c>
      <c r="C6320" s="2">
        <v>150</v>
      </c>
      <c r="D6320" s="2">
        <v>150</v>
      </c>
      <c r="E6320" s="2">
        <v>150</v>
      </c>
      <c r="F6320" s="2">
        <v>150</v>
      </c>
      <c r="G6320" s="2">
        <v>150</v>
      </c>
    </row>
    <row r="6321" spans="1:7" s="65" customFormat="1" x14ac:dyDescent="0.25">
      <c r="A6321" s="65">
        <v>631.79999999992197</v>
      </c>
      <c r="B6321" s="2">
        <v>150</v>
      </c>
      <c r="C6321" s="2">
        <v>150</v>
      </c>
      <c r="D6321" s="2">
        <v>150</v>
      </c>
      <c r="E6321" s="2">
        <v>150</v>
      </c>
      <c r="F6321" s="2">
        <v>150</v>
      </c>
      <c r="G6321" s="2">
        <v>150</v>
      </c>
    </row>
    <row r="6322" spans="1:7" s="65" customFormat="1" x14ac:dyDescent="0.25">
      <c r="A6322" s="65">
        <v>631.89999999992199</v>
      </c>
      <c r="B6322" s="2">
        <v>150</v>
      </c>
      <c r="C6322" s="2">
        <v>150</v>
      </c>
      <c r="D6322" s="2">
        <v>150</v>
      </c>
      <c r="E6322" s="2">
        <v>150</v>
      </c>
      <c r="F6322" s="2">
        <v>150</v>
      </c>
      <c r="G6322" s="2">
        <v>150</v>
      </c>
    </row>
    <row r="6323" spans="1:7" s="65" customFormat="1" x14ac:dyDescent="0.25">
      <c r="A6323" s="65">
        <v>631.99999999992201</v>
      </c>
      <c r="B6323" s="2">
        <v>150</v>
      </c>
      <c r="C6323" s="2">
        <v>150</v>
      </c>
      <c r="D6323" s="2">
        <v>150</v>
      </c>
      <c r="E6323" s="2">
        <v>150</v>
      </c>
      <c r="F6323" s="2">
        <v>150</v>
      </c>
      <c r="G6323" s="2">
        <v>150</v>
      </c>
    </row>
    <row r="6324" spans="1:7" s="65" customFormat="1" x14ac:dyDescent="0.25">
      <c r="A6324" s="65">
        <v>632.09999999992203</v>
      </c>
      <c r="B6324" s="2">
        <v>150</v>
      </c>
      <c r="C6324" s="2">
        <v>150</v>
      </c>
      <c r="D6324" s="2">
        <v>150</v>
      </c>
      <c r="E6324" s="2">
        <v>150</v>
      </c>
      <c r="F6324" s="2">
        <v>150</v>
      </c>
      <c r="G6324" s="2">
        <v>150</v>
      </c>
    </row>
    <row r="6325" spans="1:7" s="65" customFormat="1" x14ac:dyDescent="0.25">
      <c r="A6325" s="65">
        <v>632.19999999992206</v>
      </c>
      <c r="B6325" s="2">
        <v>150</v>
      </c>
      <c r="C6325" s="2">
        <v>150</v>
      </c>
      <c r="D6325" s="2">
        <v>150</v>
      </c>
      <c r="E6325" s="2">
        <v>150</v>
      </c>
      <c r="F6325" s="2">
        <v>150</v>
      </c>
      <c r="G6325" s="2">
        <v>150</v>
      </c>
    </row>
    <row r="6326" spans="1:7" s="65" customFormat="1" x14ac:dyDescent="0.25">
      <c r="A6326" s="65">
        <v>632.29999999992197</v>
      </c>
      <c r="B6326" s="2">
        <v>150</v>
      </c>
      <c r="C6326" s="2">
        <v>150</v>
      </c>
      <c r="D6326" s="2">
        <v>150</v>
      </c>
      <c r="E6326" s="2">
        <v>150</v>
      </c>
      <c r="F6326" s="2">
        <v>150</v>
      </c>
      <c r="G6326" s="2">
        <v>150</v>
      </c>
    </row>
    <row r="6327" spans="1:7" s="65" customFormat="1" x14ac:dyDescent="0.25">
      <c r="A6327" s="65">
        <v>632.39999999992199</v>
      </c>
      <c r="B6327" s="2">
        <v>150</v>
      </c>
      <c r="C6327" s="2">
        <v>150</v>
      </c>
      <c r="D6327" s="2">
        <v>150</v>
      </c>
      <c r="E6327" s="2">
        <v>150</v>
      </c>
      <c r="F6327" s="2">
        <v>150</v>
      </c>
      <c r="G6327" s="2">
        <v>150</v>
      </c>
    </row>
    <row r="6328" spans="1:7" s="65" customFormat="1" x14ac:dyDescent="0.25">
      <c r="A6328" s="65">
        <v>632.49999999992201</v>
      </c>
      <c r="B6328" s="2">
        <v>150</v>
      </c>
      <c r="C6328" s="2">
        <v>150</v>
      </c>
      <c r="D6328" s="2">
        <v>150</v>
      </c>
      <c r="E6328" s="2">
        <v>150</v>
      </c>
      <c r="F6328" s="2">
        <v>150</v>
      </c>
      <c r="G6328" s="2">
        <v>150</v>
      </c>
    </row>
    <row r="6329" spans="1:7" s="65" customFormat="1" x14ac:dyDescent="0.25">
      <c r="A6329" s="65">
        <v>632.59999999992203</v>
      </c>
      <c r="B6329" s="2">
        <v>150</v>
      </c>
      <c r="C6329" s="2">
        <v>150</v>
      </c>
      <c r="D6329" s="2">
        <v>150</v>
      </c>
      <c r="E6329" s="2">
        <v>150</v>
      </c>
      <c r="F6329" s="2">
        <v>150</v>
      </c>
      <c r="G6329" s="2">
        <v>150</v>
      </c>
    </row>
    <row r="6330" spans="1:7" s="65" customFormat="1" x14ac:dyDescent="0.25">
      <c r="A6330" s="65">
        <v>632.69999999992206</v>
      </c>
      <c r="B6330" s="2">
        <v>150</v>
      </c>
      <c r="C6330" s="2">
        <v>150</v>
      </c>
      <c r="D6330" s="2">
        <v>150</v>
      </c>
      <c r="E6330" s="2">
        <v>150</v>
      </c>
      <c r="F6330" s="2">
        <v>150</v>
      </c>
      <c r="G6330" s="2">
        <v>150</v>
      </c>
    </row>
    <row r="6331" spans="1:7" s="65" customFormat="1" x14ac:dyDescent="0.25">
      <c r="A6331" s="65">
        <v>632.79999999992197</v>
      </c>
      <c r="B6331" s="2">
        <v>150</v>
      </c>
      <c r="C6331" s="2">
        <v>150</v>
      </c>
      <c r="D6331" s="2">
        <v>150</v>
      </c>
      <c r="E6331" s="2">
        <v>150</v>
      </c>
      <c r="F6331" s="2">
        <v>150</v>
      </c>
      <c r="G6331" s="2">
        <v>150</v>
      </c>
    </row>
    <row r="6332" spans="1:7" s="65" customFormat="1" x14ac:dyDescent="0.25">
      <c r="A6332" s="65">
        <v>632.89999999992199</v>
      </c>
      <c r="B6332" s="2">
        <v>150</v>
      </c>
      <c r="C6332" s="2">
        <v>150</v>
      </c>
      <c r="D6332" s="2">
        <v>150</v>
      </c>
      <c r="E6332" s="2">
        <v>150</v>
      </c>
      <c r="F6332" s="2">
        <v>150</v>
      </c>
      <c r="G6332" s="2">
        <v>150</v>
      </c>
    </row>
    <row r="6333" spans="1:7" s="65" customFormat="1" x14ac:dyDescent="0.25">
      <c r="A6333" s="65">
        <v>632.99999999992201</v>
      </c>
      <c r="B6333" s="2">
        <v>150</v>
      </c>
      <c r="C6333" s="2">
        <v>150</v>
      </c>
      <c r="D6333" s="2">
        <v>150</v>
      </c>
      <c r="E6333" s="2">
        <v>150</v>
      </c>
      <c r="F6333" s="2">
        <v>150</v>
      </c>
      <c r="G6333" s="2">
        <v>150</v>
      </c>
    </row>
    <row r="6334" spans="1:7" s="65" customFormat="1" x14ac:dyDescent="0.25">
      <c r="A6334" s="65">
        <v>633.09999999992203</v>
      </c>
      <c r="B6334" s="2">
        <v>150</v>
      </c>
      <c r="C6334" s="2">
        <v>150</v>
      </c>
      <c r="D6334" s="2">
        <v>150</v>
      </c>
      <c r="E6334" s="2">
        <v>150</v>
      </c>
      <c r="F6334" s="2">
        <v>150</v>
      </c>
      <c r="G6334" s="2">
        <v>150</v>
      </c>
    </row>
    <row r="6335" spans="1:7" s="65" customFormat="1" x14ac:dyDescent="0.25">
      <c r="A6335" s="65">
        <v>633.19999999992103</v>
      </c>
      <c r="B6335" s="2">
        <v>150</v>
      </c>
      <c r="C6335" s="2">
        <v>150</v>
      </c>
      <c r="D6335" s="2">
        <v>150</v>
      </c>
      <c r="E6335" s="2">
        <v>150</v>
      </c>
      <c r="F6335" s="2">
        <v>150</v>
      </c>
      <c r="G6335" s="2">
        <v>150</v>
      </c>
    </row>
    <row r="6336" spans="1:7" s="65" customFormat="1" x14ac:dyDescent="0.25">
      <c r="A6336" s="65">
        <v>633.29999999992106</v>
      </c>
      <c r="B6336" s="2">
        <v>150</v>
      </c>
      <c r="C6336" s="2">
        <v>150</v>
      </c>
      <c r="D6336" s="2">
        <v>150</v>
      </c>
      <c r="E6336" s="2">
        <v>150</v>
      </c>
      <c r="F6336" s="2">
        <v>150</v>
      </c>
      <c r="G6336" s="2">
        <v>150</v>
      </c>
    </row>
    <row r="6337" spans="1:7" s="65" customFormat="1" x14ac:dyDescent="0.25">
      <c r="A6337" s="65">
        <v>633.39999999992096</v>
      </c>
      <c r="B6337" s="2">
        <v>150</v>
      </c>
      <c r="C6337" s="2">
        <v>150</v>
      </c>
      <c r="D6337" s="2">
        <v>150</v>
      </c>
      <c r="E6337" s="2">
        <v>150</v>
      </c>
      <c r="F6337" s="2">
        <v>150</v>
      </c>
      <c r="G6337" s="2">
        <v>150</v>
      </c>
    </row>
    <row r="6338" spans="1:7" s="65" customFormat="1" x14ac:dyDescent="0.25">
      <c r="A6338" s="65">
        <v>633.49999999992099</v>
      </c>
      <c r="B6338" s="2">
        <v>150</v>
      </c>
      <c r="C6338" s="2">
        <v>150</v>
      </c>
      <c r="D6338" s="2">
        <v>150</v>
      </c>
      <c r="E6338" s="2">
        <v>150</v>
      </c>
      <c r="F6338" s="2">
        <v>150</v>
      </c>
      <c r="G6338" s="2">
        <v>150</v>
      </c>
    </row>
    <row r="6339" spans="1:7" s="65" customFormat="1" x14ac:dyDescent="0.25">
      <c r="A6339" s="65">
        <v>633.59999999992101</v>
      </c>
      <c r="B6339" s="2">
        <v>150</v>
      </c>
      <c r="C6339" s="2">
        <v>150</v>
      </c>
      <c r="D6339" s="2">
        <v>150</v>
      </c>
      <c r="E6339" s="2">
        <v>150</v>
      </c>
      <c r="F6339" s="2">
        <v>150</v>
      </c>
      <c r="G6339" s="2">
        <v>150</v>
      </c>
    </row>
    <row r="6340" spans="1:7" s="65" customFormat="1" x14ac:dyDescent="0.25">
      <c r="A6340" s="65">
        <v>633.69999999992103</v>
      </c>
      <c r="B6340" s="2">
        <v>150</v>
      </c>
      <c r="C6340" s="2">
        <v>150</v>
      </c>
      <c r="D6340" s="2">
        <v>150</v>
      </c>
      <c r="E6340" s="2">
        <v>150</v>
      </c>
      <c r="F6340" s="2">
        <v>150</v>
      </c>
      <c r="G6340" s="2">
        <v>150</v>
      </c>
    </row>
    <row r="6341" spans="1:7" s="65" customFormat="1" x14ac:dyDescent="0.25">
      <c r="A6341" s="65">
        <v>633.79999999992106</v>
      </c>
      <c r="B6341" s="2">
        <v>150</v>
      </c>
      <c r="C6341" s="2">
        <v>150</v>
      </c>
      <c r="D6341" s="2">
        <v>150</v>
      </c>
      <c r="E6341" s="2">
        <v>150</v>
      </c>
      <c r="F6341" s="2">
        <v>150</v>
      </c>
      <c r="G6341" s="2">
        <v>150</v>
      </c>
    </row>
    <row r="6342" spans="1:7" s="65" customFormat="1" x14ac:dyDescent="0.25">
      <c r="A6342" s="65">
        <v>633.89999999992096</v>
      </c>
      <c r="B6342" s="2">
        <v>150</v>
      </c>
      <c r="C6342" s="2">
        <v>150</v>
      </c>
      <c r="D6342" s="2">
        <v>150</v>
      </c>
      <c r="E6342" s="2">
        <v>150</v>
      </c>
      <c r="F6342" s="2">
        <v>150</v>
      </c>
      <c r="G6342" s="2">
        <v>150</v>
      </c>
    </row>
    <row r="6343" spans="1:7" s="65" customFormat="1" x14ac:dyDescent="0.25">
      <c r="A6343" s="65">
        <v>633.99999999992099</v>
      </c>
      <c r="B6343" s="2">
        <v>150</v>
      </c>
      <c r="C6343" s="2">
        <v>150</v>
      </c>
      <c r="D6343" s="2">
        <v>150</v>
      </c>
      <c r="E6343" s="2">
        <v>150</v>
      </c>
      <c r="F6343" s="2">
        <v>150</v>
      </c>
      <c r="G6343" s="2">
        <v>150</v>
      </c>
    </row>
    <row r="6344" spans="1:7" s="65" customFormat="1" x14ac:dyDescent="0.25">
      <c r="A6344" s="65">
        <v>634.09999999992101</v>
      </c>
      <c r="B6344" s="2">
        <v>150</v>
      </c>
      <c r="C6344" s="2">
        <v>150</v>
      </c>
      <c r="D6344" s="2">
        <v>150</v>
      </c>
      <c r="E6344" s="2">
        <v>150</v>
      </c>
      <c r="F6344" s="2">
        <v>150</v>
      </c>
      <c r="G6344" s="2">
        <v>150</v>
      </c>
    </row>
    <row r="6345" spans="1:7" s="65" customFormat="1" x14ac:dyDescent="0.25">
      <c r="A6345" s="65">
        <v>634.19999999992103</v>
      </c>
      <c r="B6345" s="2">
        <v>150</v>
      </c>
      <c r="C6345" s="2">
        <v>150</v>
      </c>
      <c r="D6345" s="2">
        <v>150</v>
      </c>
      <c r="E6345" s="2">
        <v>150</v>
      </c>
      <c r="F6345" s="2">
        <v>150</v>
      </c>
      <c r="G6345" s="2">
        <v>150</v>
      </c>
    </row>
    <row r="6346" spans="1:7" s="65" customFormat="1" x14ac:dyDescent="0.25">
      <c r="A6346" s="65">
        <v>634.29999999992106</v>
      </c>
      <c r="B6346" s="2">
        <v>150</v>
      </c>
      <c r="C6346" s="2">
        <v>150</v>
      </c>
      <c r="D6346" s="2">
        <v>150</v>
      </c>
      <c r="E6346" s="2">
        <v>150</v>
      </c>
      <c r="F6346" s="2">
        <v>150</v>
      </c>
      <c r="G6346" s="2">
        <v>150</v>
      </c>
    </row>
    <row r="6347" spans="1:7" s="65" customFormat="1" x14ac:dyDescent="0.25">
      <c r="A6347" s="65">
        <v>634.39999999992096</v>
      </c>
      <c r="B6347" s="2">
        <v>150</v>
      </c>
      <c r="C6347" s="2">
        <v>150</v>
      </c>
      <c r="D6347" s="2">
        <v>150</v>
      </c>
      <c r="E6347" s="2">
        <v>150</v>
      </c>
      <c r="F6347" s="2">
        <v>150</v>
      </c>
      <c r="G6347" s="2">
        <v>150</v>
      </c>
    </row>
    <row r="6348" spans="1:7" s="65" customFormat="1" x14ac:dyDescent="0.25">
      <c r="A6348" s="65">
        <v>634.49999999992099</v>
      </c>
      <c r="B6348" s="2">
        <v>150</v>
      </c>
      <c r="C6348" s="2">
        <v>150</v>
      </c>
      <c r="D6348" s="2">
        <v>150</v>
      </c>
      <c r="E6348" s="2">
        <v>150</v>
      </c>
      <c r="F6348" s="2">
        <v>150</v>
      </c>
      <c r="G6348" s="2">
        <v>150</v>
      </c>
    </row>
    <row r="6349" spans="1:7" s="65" customFormat="1" x14ac:dyDescent="0.25">
      <c r="A6349" s="65">
        <v>634.59999999992101</v>
      </c>
      <c r="B6349" s="2">
        <v>150</v>
      </c>
      <c r="C6349" s="2">
        <v>150</v>
      </c>
      <c r="D6349" s="2">
        <v>150</v>
      </c>
      <c r="E6349" s="2">
        <v>150</v>
      </c>
      <c r="F6349" s="2">
        <v>150</v>
      </c>
      <c r="G6349" s="2">
        <v>150</v>
      </c>
    </row>
    <row r="6350" spans="1:7" s="65" customFormat="1" x14ac:dyDescent="0.25">
      <c r="A6350" s="65">
        <v>634.69999999992103</v>
      </c>
      <c r="B6350" s="2">
        <v>150</v>
      </c>
      <c r="C6350" s="2">
        <v>150</v>
      </c>
      <c r="D6350" s="2">
        <v>150</v>
      </c>
      <c r="E6350" s="2">
        <v>150</v>
      </c>
      <c r="F6350" s="2">
        <v>150</v>
      </c>
      <c r="G6350" s="2">
        <v>150</v>
      </c>
    </row>
    <row r="6351" spans="1:7" s="65" customFormat="1" x14ac:dyDescent="0.25">
      <c r="A6351" s="65">
        <v>634.79999999992106</v>
      </c>
      <c r="B6351" s="2">
        <v>150</v>
      </c>
      <c r="C6351" s="2">
        <v>150</v>
      </c>
      <c r="D6351" s="2">
        <v>150</v>
      </c>
      <c r="E6351" s="2">
        <v>150</v>
      </c>
      <c r="F6351" s="2">
        <v>150</v>
      </c>
      <c r="G6351" s="2">
        <v>150</v>
      </c>
    </row>
    <row r="6352" spans="1:7" s="65" customFormat="1" x14ac:dyDescent="0.25">
      <c r="A6352" s="65">
        <v>634.89999999992096</v>
      </c>
      <c r="B6352" s="2">
        <v>150</v>
      </c>
      <c r="C6352" s="2">
        <v>150</v>
      </c>
      <c r="D6352" s="2">
        <v>150</v>
      </c>
      <c r="E6352" s="2">
        <v>150</v>
      </c>
      <c r="F6352" s="2">
        <v>150</v>
      </c>
      <c r="G6352" s="2">
        <v>150</v>
      </c>
    </row>
    <row r="6353" spans="1:7" s="65" customFormat="1" x14ac:dyDescent="0.25">
      <c r="A6353" s="65">
        <v>634.99999999992099</v>
      </c>
      <c r="B6353" s="2">
        <v>150</v>
      </c>
      <c r="C6353" s="2">
        <v>150</v>
      </c>
      <c r="D6353" s="2">
        <v>150</v>
      </c>
      <c r="E6353" s="2">
        <v>150</v>
      </c>
      <c r="F6353" s="2">
        <v>150</v>
      </c>
      <c r="G6353" s="2">
        <v>150</v>
      </c>
    </row>
    <row r="6354" spans="1:7" s="65" customFormat="1" x14ac:dyDescent="0.25">
      <c r="A6354" s="65">
        <v>635.09999999992101</v>
      </c>
      <c r="B6354" s="2">
        <v>150</v>
      </c>
      <c r="C6354" s="2">
        <v>150</v>
      </c>
      <c r="D6354" s="2">
        <v>150</v>
      </c>
      <c r="E6354" s="2">
        <v>150</v>
      </c>
      <c r="F6354" s="2">
        <v>150</v>
      </c>
      <c r="G6354" s="2">
        <v>150</v>
      </c>
    </row>
    <row r="6355" spans="1:7" s="65" customFormat="1" x14ac:dyDescent="0.25">
      <c r="A6355" s="65">
        <v>635.19999999992103</v>
      </c>
      <c r="B6355" s="2">
        <v>150</v>
      </c>
      <c r="C6355" s="2">
        <v>150</v>
      </c>
      <c r="D6355" s="2">
        <v>150</v>
      </c>
      <c r="E6355" s="2">
        <v>150</v>
      </c>
      <c r="F6355" s="2">
        <v>150</v>
      </c>
      <c r="G6355" s="2">
        <v>150</v>
      </c>
    </row>
    <row r="6356" spans="1:7" s="65" customFormat="1" x14ac:dyDescent="0.25">
      <c r="A6356" s="65">
        <v>635.29999999992106</v>
      </c>
      <c r="B6356" s="2">
        <v>150</v>
      </c>
      <c r="C6356" s="2">
        <v>150</v>
      </c>
      <c r="D6356" s="2">
        <v>150</v>
      </c>
      <c r="E6356" s="2">
        <v>150</v>
      </c>
      <c r="F6356" s="2">
        <v>150</v>
      </c>
      <c r="G6356" s="2">
        <v>150</v>
      </c>
    </row>
    <row r="6357" spans="1:7" s="65" customFormat="1" x14ac:dyDescent="0.25">
      <c r="A6357" s="65">
        <v>635.39999999992096</v>
      </c>
      <c r="B6357" s="2">
        <v>150</v>
      </c>
      <c r="C6357" s="2">
        <v>150</v>
      </c>
      <c r="D6357" s="2">
        <v>150</v>
      </c>
      <c r="E6357" s="2">
        <v>150</v>
      </c>
      <c r="F6357" s="2">
        <v>150</v>
      </c>
      <c r="G6357" s="2">
        <v>150</v>
      </c>
    </row>
    <row r="6358" spans="1:7" s="65" customFormat="1" x14ac:dyDescent="0.25">
      <c r="A6358" s="65">
        <v>635.49999999992099</v>
      </c>
      <c r="B6358" s="2">
        <v>150</v>
      </c>
      <c r="C6358" s="2">
        <v>150</v>
      </c>
      <c r="D6358" s="2">
        <v>150</v>
      </c>
      <c r="E6358" s="2">
        <v>150</v>
      </c>
      <c r="F6358" s="2">
        <v>150</v>
      </c>
      <c r="G6358" s="2">
        <v>150</v>
      </c>
    </row>
    <row r="6359" spans="1:7" s="65" customFormat="1" x14ac:dyDescent="0.25">
      <c r="A6359" s="65">
        <v>635.59999999992101</v>
      </c>
      <c r="B6359" s="2">
        <v>150</v>
      </c>
      <c r="C6359" s="2">
        <v>150</v>
      </c>
      <c r="D6359" s="2">
        <v>150</v>
      </c>
      <c r="E6359" s="2">
        <v>150</v>
      </c>
      <c r="F6359" s="2">
        <v>150</v>
      </c>
      <c r="G6359" s="2">
        <v>150</v>
      </c>
    </row>
    <row r="6360" spans="1:7" s="65" customFormat="1" x14ac:dyDescent="0.25">
      <c r="A6360" s="65">
        <v>635.69999999992103</v>
      </c>
      <c r="B6360" s="2">
        <v>150</v>
      </c>
      <c r="C6360" s="2">
        <v>150</v>
      </c>
      <c r="D6360" s="2">
        <v>150</v>
      </c>
      <c r="E6360" s="2">
        <v>150</v>
      </c>
      <c r="F6360" s="2">
        <v>150</v>
      </c>
      <c r="G6360" s="2">
        <v>150</v>
      </c>
    </row>
    <row r="6361" spans="1:7" s="65" customFormat="1" x14ac:dyDescent="0.25">
      <c r="A6361" s="65">
        <v>635.79999999992106</v>
      </c>
      <c r="B6361" s="2">
        <v>150</v>
      </c>
      <c r="C6361" s="2">
        <v>150</v>
      </c>
      <c r="D6361" s="2">
        <v>150</v>
      </c>
      <c r="E6361" s="2">
        <v>150</v>
      </c>
      <c r="F6361" s="2">
        <v>150</v>
      </c>
      <c r="G6361" s="2">
        <v>150</v>
      </c>
    </row>
    <row r="6362" spans="1:7" s="65" customFormat="1" x14ac:dyDescent="0.25">
      <c r="A6362" s="65">
        <v>635.89999999992096</v>
      </c>
      <c r="B6362" s="2">
        <v>150</v>
      </c>
      <c r="C6362" s="2">
        <v>150</v>
      </c>
      <c r="D6362" s="2">
        <v>150</v>
      </c>
      <c r="E6362" s="2">
        <v>150</v>
      </c>
      <c r="F6362" s="2">
        <v>150</v>
      </c>
      <c r="G6362" s="2">
        <v>150</v>
      </c>
    </row>
    <row r="6363" spans="1:7" s="65" customFormat="1" x14ac:dyDescent="0.25">
      <c r="A6363" s="65">
        <v>635.99999999992099</v>
      </c>
      <c r="B6363" s="2">
        <v>150</v>
      </c>
      <c r="C6363" s="2">
        <v>150</v>
      </c>
      <c r="D6363" s="2">
        <v>150</v>
      </c>
      <c r="E6363" s="2">
        <v>150</v>
      </c>
      <c r="F6363" s="2">
        <v>150</v>
      </c>
      <c r="G6363" s="2">
        <v>150</v>
      </c>
    </row>
    <row r="6364" spans="1:7" s="65" customFormat="1" x14ac:dyDescent="0.25">
      <c r="A6364" s="65">
        <v>636.09999999991999</v>
      </c>
      <c r="B6364" s="2">
        <v>150</v>
      </c>
      <c r="C6364" s="2">
        <v>150</v>
      </c>
      <c r="D6364" s="2">
        <v>150</v>
      </c>
      <c r="E6364" s="2">
        <v>150</v>
      </c>
      <c r="F6364" s="2">
        <v>150</v>
      </c>
      <c r="G6364" s="2">
        <v>150</v>
      </c>
    </row>
    <row r="6365" spans="1:7" s="65" customFormat="1" x14ac:dyDescent="0.25">
      <c r="A6365" s="65">
        <v>636.19999999992001</v>
      </c>
      <c r="B6365" s="2">
        <v>150</v>
      </c>
      <c r="C6365" s="2">
        <v>150</v>
      </c>
      <c r="D6365" s="2">
        <v>150</v>
      </c>
      <c r="E6365" s="2">
        <v>150</v>
      </c>
      <c r="F6365" s="2">
        <v>150</v>
      </c>
      <c r="G6365" s="2">
        <v>150</v>
      </c>
    </row>
    <row r="6366" spans="1:7" s="65" customFormat="1" x14ac:dyDescent="0.25">
      <c r="A6366" s="65">
        <v>636.29999999992003</v>
      </c>
      <c r="B6366" s="2">
        <v>150</v>
      </c>
      <c r="C6366" s="2">
        <v>150</v>
      </c>
      <c r="D6366" s="2">
        <v>150</v>
      </c>
      <c r="E6366" s="2">
        <v>150</v>
      </c>
      <c r="F6366" s="2">
        <v>150</v>
      </c>
      <c r="G6366" s="2">
        <v>150</v>
      </c>
    </row>
    <row r="6367" spans="1:7" s="65" customFormat="1" x14ac:dyDescent="0.25">
      <c r="A6367" s="65">
        <v>636.39999999992006</v>
      </c>
      <c r="B6367" s="2">
        <v>150</v>
      </c>
      <c r="C6367" s="2">
        <v>150</v>
      </c>
      <c r="D6367" s="2">
        <v>150</v>
      </c>
      <c r="E6367" s="2">
        <v>150</v>
      </c>
      <c r="F6367" s="2">
        <v>150</v>
      </c>
      <c r="G6367" s="2">
        <v>150</v>
      </c>
    </row>
    <row r="6368" spans="1:7" s="65" customFormat="1" x14ac:dyDescent="0.25">
      <c r="A6368" s="65">
        <v>636.49999999991996</v>
      </c>
      <c r="B6368" s="2">
        <v>150</v>
      </c>
      <c r="C6368" s="2">
        <v>150</v>
      </c>
      <c r="D6368" s="2">
        <v>150</v>
      </c>
      <c r="E6368" s="2">
        <v>150</v>
      </c>
      <c r="F6368" s="2">
        <v>150</v>
      </c>
      <c r="G6368" s="2">
        <v>150</v>
      </c>
    </row>
    <row r="6369" spans="1:7" s="65" customFormat="1" x14ac:dyDescent="0.25">
      <c r="A6369" s="65">
        <v>636.59999999991999</v>
      </c>
      <c r="B6369" s="2">
        <v>150</v>
      </c>
      <c r="C6369" s="2">
        <v>150</v>
      </c>
      <c r="D6369" s="2">
        <v>150</v>
      </c>
      <c r="E6369" s="2">
        <v>150</v>
      </c>
      <c r="F6369" s="2">
        <v>150</v>
      </c>
      <c r="G6369" s="2">
        <v>150</v>
      </c>
    </row>
    <row r="6370" spans="1:7" s="65" customFormat="1" x14ac:dyDescent="0.25">
      <c r="A6370" s="65">
        <v>636.69999999992001</v>
      </c>
      <c r="B6370" s="2">
        <v>150</v>
      </c>
      <c r="C6370" s="2">
        <v>150</v>
      </c>
      <c r="D6370" s="2">
        <v>150</v>
      </c>
      <c r="E6370" s="2">
        <v>150</v>
      </c>
      <c r="F6370" s="2">
        <v>150</v>
      </c>
      <c r="G6370" s="2">
        <v>150</v>
      </c>
    </row>
    <row r="6371" spans="1:7" s="65" customFormat="1" x14ac:dyDescent="0.25">
      <c r="A6371" s="65">
        <v>636.79999999992003</v>
      </c>
      <c r="B6371" s="2">
        <v>150</v>
      </c>
      <c r="C6371" s="2">
        <v>150</v>
      </c>
      <c r="D6371" s="2">
        <v>150</v>
      </c>
      <c r="E6371" s="2">
        <v>150</v>
      </c>
      <c r="F6371" s="2">
        <v>150</v>
      </c>
      <c r="G6371" s="2">
        <v>150</v>
      </c>
    </row>
    <row r="6372" spans="1:7" s="65" customFormat="1" x14ac:dyDescent="0.25">
      <c r="A6372" s="65">
        <v>636.89999999992006</v>
      </c>
      <c r="B6372" s="2">
        <v>150</v>
      </c>
      <c r="C6372" s="2">
        <v>150</v>
      </c>
      <c r="D6372" s="2">
        <v>150</v>
      </c>
      <c r="E6372" s="2">
        <v>150</v>
      </c>
      <c r="F6372" s="2">
        <v>150</v>
      </c>
      <c r="G6372" s="2">
        <v>150</v>
      </c>
    </row>
    <row r="6373" spans="1:7" s="65" customFormat="1" x14ac:dyDescent="0.25">
      <c r="A6373" s="65">
        <v>636.99999999991996</v>
      </c>
      <c r="B6373" s="2">
        <v>150</v>
      </c>
      <c r="C6373" s="2">
        <v>150</v>
      </c>
      <c r="D6373" s="2">
        <v>150</v>
      </c>
      <c r="E6373" s="2">
        <v>150</v>
      </c>
      <c r="F6373" s="2">
        <v>150</v>
      </c>
      <c r="G6373" s="2">
        <v>150</v>
      </c>
    </row>
    <row r="6374" spans="1:7" s="65" customFormat="1" x14ac:dyDescent="0.25">
      <c r="A6374" s="65">
        <v>637.09999999991999</v>
      </c>
      <c r="B6374" s="2">
        <v>150</v>
      </c>
      <c r="C6374" s="2">
        <v>150</v>
      </c>
      <c r="D6374" s="2">
        <v>150</v>
      </c>
      <c r="E6374" s="2">
        <v>150</v>
      </c>
      <c r="F6374" s="2">
        <v>150</v>
      </c>
      <c r="G6374" s="2">
        <v>150</v>
      </c>
    </row>
    <row r="6375" spans="1:7" s="65" customFormat="1" x14ac:dyDescent="0.25">
      <c r="A6375" s="65">
        <v>637.19999999992001</v>
      </c>
      <c r="B6375" s="2">
        <v>150</v>
      </c>
      <c r="C6375" s="2">
        <v>150</v>
      </c>
      <c r="D6375" s="2">
        <v>150</v>
      </c>
      <c r="E6375" s="2">
        <v>150</v>
      </c>
      <c r="F6375" s="2">
        <v>150</v>
      </c>
      <c r="G6375" s="2">
        <v>150</v>
      </c>
    </row>
    <row r="6376" spans="1:7" s="65" customFormat="1" x14ac:dyDescent="0.25">
      <c r="A6376" s="65">
        <v>637.29999999992003</v>
      </c>
      <c r="B6376" s="2">
        <v>150</v>
      </c>
      <c r="C6376" s="2">
        <v>150</v>
      </c>
      <c r="D6376" s="2">
        <v>150</v>
      </c>
      <c r="E6376" s="2">
        <v>150</v>
      </c>
      <c r="F6376" s="2">
        <v>150</v>
      </c>
      <c r="G6376" s="2">
        <v>150</v>
      </c>
    </row>
    <row r="6377" spans="1:7" s="65" customFormat="1" x14ac:dyDescent="0.25">
      <c r="A6377" s="65">
        <v>637.39999999992006</v>
      </c>
      <c r="B6377" s="2">
        <v>150</v>
      </c>
      <c r="C6377" s="2">
        <v>150</v>
      </c>
      <c r="D6377" s="2">
        <v>150</v>
      </c>
      <c r="E6377" s="2">
        <v>150</v>
      </c>
      <c r="F6377" s="2">
        <v>150</v>
      </c>
      <c r="G6377" s="2">
        <v>150</v>
      </c>
    </row>
    <row r="6378" spans="1:7" s="65" customFormat="1" x14ac:dyDescent="0.25">
      <c r="A6378" s="65">
        <v>637.49999999991996</v>
      </c>
      <c r="B6378" s="2">
        <v>150</v>
      </c>
      <c r="C6378" s="2">
        <v>150</v>
      </c>
      <c r="D6378" s="2">
        <v>150</v>
      </c>
      <c r="E6378" s="2">
        <v>150</v>
      </c>
      <c r="F6378" s="2">
        <v>150</v>
      </c>
      <c r="G6378" s="2">
        <v>150</v>
      </c>
    </row>
    <row r="6379" spans="1:7" s="65" customFormat="1" x14ac:dyDescent="0.25">
      <c r="A6379" s="65">
        <v>637.59999999991999</v>
      </c>
      <c r="B6379" s="2">
        <v>150</v>
      </c>
      <c r="C6379" s="2">
        <v>150</v>
      </c>
      <c r="D6379" s="2">
        <v>150</v>
      </c>
      <c r="E6379" s="2">
        <v>150</v>
      </c>
      <c r="F6379" s="2">
        <v>150</v>
      </c>
      <c r="G6379" s="2">
        <v>150</v>
      </c>
    </row>
    <row r="6380" spans="1:7" s="65" customFormat="1" x14ac:dyDescent="0.25">
      <c r="A6380" s="65">
        <v>637.69999999992001</v>
      </c>
      <c r="B6380" s="2">
        <v>150</v>
      </c>
      <c r="C6380" s="2">
        <v>150</v>
      </c>
      <c r="D6380" s="2">
        <v>150</v>
      </c>
      <c r="E6380" s="2">
        <v>150</v>
      </c>
      <c r="F6380" s="2">
        <v>150</v>
      </c>
      <c r="G6380" s="2">
        <v>150</v>
      </c>
    </row>
    <row r="6381" spans="1:7" s="65" customFormat="1" x14ac:dyDescent="0.25">
      <c r="A6381" s="65">
        <v>637.79999999992003</v>
      </c>
      <c r="B6381" s="2">
        <v>150</v>
      </c>
      <c r="C6381" s="2">
        <v>150</v>
      </c>
      <c r="D6381" s="2">
        <v>150</v>
      </c>
      <c r="E6381" s="2">
        <v>150</v>
      </c>
      <c r="F6381" s="2">
        <v>150</v>
      </c>
      <c r="G6381" s="2">
        <v>150</v>
      </c>
    </row>
    <row r="6382" spans="1:7" s="65" customFormat="1" x14ac:dyDescent="0.25">
      <c r="A6382" s="65">
        <v>637.89999999992006</v>
      </c>
      <c r="B6382" s="2">
        <v>150</v>
      </c>
      <c r="C6382" s="2">
        <v>150</v>
      </c>
      <c r="D6382" s="2">
        <v>150</v>
      </c>
      <c r="E6382" s="2">
        <v>150</v>
      </c>
      <c r="F6382" s="2">
        <v>150</v>
      </c>
      <c r="G6382" s="2">
        <v>150</v>
      </c>
    </row>
    <row r="6383" spans="1:7" s="65" customFormat="1" x14ac:dyDescent="0.25">
      <c r="A6383" s="65">
        <v>637.99999999991996</v>
      </c>
      <c r="B6383" s="2">
        <v>150</v>
      </c>
      <c r="C6383" s="2">
        <v>150</v>
      </c>
      <c r="D6383" s="2">
        <v>150</v>
      </c>
      <c r="E6383" s="2">
        <v>150</v>
      </c>
      <c r="F6383" s="2">
        <v>150</v>
      </c>
      <c r="G6383" s="2">
        <v>150</v>
      </c>
    </row>
    <row r="6384" spans="1:7" s="65" customFormat="1" x14ac:dyDescent="0.25">
      <c r="A6384" s="65">
        <v>638.09999999991999</v>
      </c>
      <c r="B6384" s="2">
        <v>150</v>
      </c>
      <c r="C6384" s="2">
        <v>150</v>
      </c>
      <c r="D6384" s="2">
        <v>150</v>
      </c>
      <c r="E6384" s="2">
        <v>150</v>
      </c>
      <c r="F6384" s="2">
        <v>150</v>
      </c>
      <c r="G6384" s="2">
        <v>150</v>
      </c>
    </row>
    <row r="6385" spans="1:7" s="65" customFormat="1" x14ac:dyDescent="0.25">
      <c r="A6385" s="65">
        <v>638.19999999992001</v>
      </c>
      <c r="B6385" s="2">
        <v>150</v>
      </c>
      <c r="C6385" s="2">
        <v>150</v>
      </c>
      <c r="D6385" s="2">
        <v>150</v>
      </c>
      <c r="E6385" s="2">
        <v>150</v>
      </c>
      <c r="F6385" s="2">
        <v>150</v>
      </c>
      <c r="G6385" s="2">
        <v>150</v>
      </c>
    </row>
    <row r="6386" spans="1:7" s="65" customFormat="1" x14ac:dyDescent="0.25">
      <c r="A6386" s="65">
        <v>638.29999999992003</v>
      </c>
      <c r="B6386" s="2">
        <v>150</v>
      </c>
      <c r="C6386" s="2">
        <v>150</v>
      </c>
      <c r="D6386" s="2">
        <v>150</v>
      </c>
      <c r="E6386" s="2">
        <v>150</v>
      </c>
      <c r="F6386" s="2">
        <v>150</v>
      </c>
      <c r="G6386" s="2">
        <v>150</v>
      </c>
    </row>
    <row r="6387" spans="1:7" s="65" customFormat="1" x14ac:dyDescent="0.25">
      <c r="A6387" s="65">
        <v>638.39999999992006</v>
      </c>
      <c r="B6387" s="2">
        <v>150</v>
      </c>
      <c r="C6387" s="2">
        <v>150</v>
      </c>
      <c r="D6387" s="2">
        <v>150</v>
      </c>
      <c r="E6387" s="2">
        <v>150</v>
      </c>
      <c r="F6387" s="2">
        <v>150</v>
      </c>
      <c r="G6387" s="2">
        <v>150</v>
      </c>
    </row>
    <row r="6388" spans="1:7" s="65" customFormat="1" x14ac:dyDescent="0.25">
      <c r="A6388" s="65">
        <v>638.49999999991996</v>
      </c>
      <c r="B6388" s="2">
        <v>150</v>
      </c>
      <c r="C6388" s="2">
        <v>150</v>
      </c>
      <c r="D6388" s="2">
        <v>150</v>
      </c>
      <c r="E6388" s="2">
        <v>150</v>
      </c>
      <c r="F6388" s="2">
        <v>150</v>
      </c>
      <c r="G6388" s="2">
        <v>150</v>
      </c>
    </row>
    <row r="6389" spans="1:7" s="65" customFormat="1" x14ac:dyDescent="0.25">
      <c r="A6389" s="65">
        <v>638.59999999991999</v>
      </c>
      <c r="B6389" s="2">
        <v>150</v>
      </c>
      <c r="C6389" s="2">
        <v>150</v>
      </c>
      <c r="D6389" s="2">
        <v>150</v>
      </c>
      <c r="E6389" s="2">
        <v>150</v>
      </c>
      <c r="F6389" s="2">
        <v>150</v>
      </c>
      <c r="G6389" s="2">
        <v>150</v>
      </c>
    </row>
    <row r="6390" spans="1:7" s="65" customFormat="1" x14ac:dyDescent="0.25">
      <c r="A6390" s="65">
        <v>638.69999999992001</v>
      </c>
      <c r="B6390" s="2">
        <v>150</v>
      </c>
      <c r="C6390" s="2">
        <v>150</v>
      </c>
      <c r="D6390" s="2">
        <v>150</v>
      </c>
      <c r="E6390" s="2">
        <v>150</v>
      </c>
      <c r="F6390" s="2">
        <v>150</v>
      </c>
      <c r="G6390" s="2">
        <v>150</v>
      </c>
    </row>
    <row r="6391" spans="1:7" s="65" customFormat="1" x14ac:dyDescent="0.25">
      <c r="A6391" s="65">
        <v>638.79999999992003</v>
      </c>
      <c r="B6391" s="2">
        <v>150</v>
      </c>
      <c r="C6391" s="2">
        <v>150</v>
      </c>
      <c r="D6391" s="2">
        <v>150</v>
      </c>
      <c r="E6391" s="2">
        <v>150</v>
      </c>
      <c r="F6391" s="2">
        <v>150</v>
      </c>
      <c r="G6391" s="2">
        <v>150</v>
      </c>
    </row>
    <row r="6392" spans="1:7" s="65" customFormat="1" x14ac:dyDescent="0.25">
      <c r="A6392" s="65">
        <v>638.89999999992006</v>
      </c>
      <c r="B6392" s="2">
        <v>150</v>
      </c>
      <c r="C6392" s="2">
        <v>150</v>
      </c>
      <c r="D6392" s="2">
        <v>150</v>
      </c>
      <c r="E6392" s="2">
        <v>150</v>
      </c>
      <c r="F6392" s="2">
        <v>150</v>
      </c>
      <c r="G6392" s="2">
        <v>150</v>
      </c>
    </row>
    <row r="6393" spans="1:7" s="65" customFormat="1" x14ac:dyDescent="0.25">
      <c r="A6393" s="65">
        <v>638.99999999991905</v>
      </c>
      <c r="B6393" s="2">
        <v>150</v>
      </c>
      <c r="C6393" s="2">
        <v>150</v>
      </c>
      <c r="D6393" s="2">
        <v>150</v>
      </c>
      <c r="E6393" s="2">
        <v>150</v>
      </c>
      <c r="F6393" s="2">
        <v>150</v>
      </c>
      <c r="G6393" s="2">
        <v>150</v>
      </c>
    </row>
    <row r="6394" spans="1:7" s="65" customFormat="1" x14ac:dyDescent="0.25">
      <c r="A6394" s="65">
        <v>639.09999999991896</v>
      </c>
      <c r="B6394" s="2">
        <v>150</v>
      </c>
      <c r="C6394" s="2">
        <v>150</v>
      </c>
      <c r="D6394" s="2">
        <v>150</v>
      </c>
      <c r="E6394" s="2">
        <v>150</v>
      </c>
      <c r="F6394" s="2">
        <v>150</v>
      </c>
      <c r="G6394" s="2">
        <v>150</v>
      </c>
    </row>
    <row r="6395" spans="1:7" s="65" customFormat="1" x14ac:dyDescent="0.25">
      <c r="A6395" s="65">
        <v>639.19999999991899</v>
      </c>
      <c r="B6395" s="2">
        <v>150</v>
      </c>
      <c r="C6395" s="2">
        <v>150</v>
      </c>
      <c r="D6395" s="2">
        <v>150</v>
      </c>
      <c r="E6395" s="2">
        <v>150</v>
      </c>
      <c r="F6395" s="2">
        <v>150</v>
      </c>
      <c r="G6395" s="2">
        <v>150</v>
      </c>
    </row>
    <row r="6396" spans="1:7" s="65" customFormat="1" x14ac:dyDescent="0.25">
      <c r="A6396" s="65">
        <v>639.29999999991901</v>
      </c>
      <c r="B6396" s="2">
        <v>150</v>
      </c>
      <c r="C6396" s="2">
        <v>150</v>
      </c>
      <c r="D6396" s="2">
        <v>150</v>
      </c>
      <c r="E6396" s="2">
        <v>150</v>
      </c>
      <c r="F6396" s="2">
        <v>150</v>
      </c>
      <c r="G6396" s="2">
        <v>150</v>
      </c>
    </row>
    <row r="6397" spans="1:7" s="65" customFormat="1" x14ac:dyDescent="0.25">
      <c r="A6397" s="65">
        <v>639.39999999991903</v>
      </c>
      <c r="B6397" s="2">
        <v>150</v>
      </c>
      <c r="C6397" s="2">
        <v>150</v>
      </c>
      <c r="D6397" s="2">
        <v>150</v>
      </c>
      <c r="E6397" s="2">
        <v>150</v>
      </c>
      <c r="F6397" s="2">
        <v>150</v>
      </c>
      <c r="G6397" s="2">
        <v>150</v>
      </c>
    </row>
    <row r="6398" spans="1:7" s="65" customFormat="1" x14ac:dyDescent="0.25">
      <c r="A6398" s="65">
        <v>639.49999999991905</v>
      </c>
      <c r="B6398" s="2">
        <v>150</v>
      </c>
      <c r="C6398" s="2">
        <v>150</v>
      </c>
      <c r="D6398" s="2">
        <v>150</v>
      </c>
      <c r="E6398" s="2">
        <v>150</v>
      </c>
      <c r="F6398" s="2">
        <v>150</v>
      </c>
      <c r="G6398" s="2">
        <v>150</v>
      </c>
    </row>
    <row r="6399" spans="1:7" s="65" customFormat="1" x14ac:dyDescent="0.25">
      <c r="A6399" s="65">
        <v>639.59999999991896</v>
      </c>
      <c r="B6399" s="2">
        <v>150</v>
      </c>
      <c r="C6399" s="2">
        <v>150</v>
      </c>
      <c r="D6399" s="2">
        <v>150</v>
      </c>
      <c r="E6399" s="2">
        <v>150</v>
      </c>
      <c r="F6399" s="2">
        <v>150</v>
      </c>
      <c r="G6399" s="2">
        <v>150</v>
      </c>
    </row>
    <row r="6400" spans="1:7" s="65" customFormat="1" x14ac:dyDescent="0.25">
      <c r="A6400" s="65">
        <v>639.69999999991899</v>
      </c>
      <c r="B6400" s="2">
        <v>150</v>
      </c>
      <c r="C6400" s="2">
        <v>150</v>
      </c>
      <c r="D6400" s="2">
        <v>150</v>
      </c>
      <c r="E6400" s="2">
        <v>150</v>
      </c>
      <c r="F6400" s="2">
        <v>150</v>
      </c>
      <c r="G6400" s="2">
        <v>150</v>
      </c>
    </row>
    <row r="6401" spans="1:7" s="65" customFormat="1" x14ac:dyDescent="0.25">
      <c r="A6401" s="65">
        <v>639.79999999991901</v>
      </c>
      <c r="B6401" s="2">
        <v>150</v>
      </c>
      <c r="C6401" s="2">
        <v>150</v>
      </c>
      <c r="D6401" s="2">
        <v>150</v>
      </c>
      <c r="E6401" s="2">
        <v>150</v>
      </c>
      <c r="F6401" s="2">
        <v>150</v>
      </c>
      <c r="G6401" s="2">
        <v>150</v>
      </c>
    </row>
    <row r="6402" spans="1:7" s="65" customFormat="1" x14ac:dyDescent="0.25">
      <c r="A6402" s="65">
        <v>639.89999999991903</v>
      </c>
      <c r="B6402" s="2">
        <v>150</v>
      </c>
      <c r="C6402" s="2">
        <v>150</v>
      </c>
      <c r="D6402" s="2">
        <v>150</v>
      </c>
      <c r="E6402" s="2">
        <v>150</v>
      </c>
      <c r="F6402" s="2">
        <v>150</v>
      </c>
      <c r="G6402" s="2">
        <v>150</v>
      </c>
    </row>
    <row r="6403" spans="1:7" s="65" customFormat="1" x14ac:dyDescent="0.25">
      <c r="A6403" s="65">
        <v>639.99999999991905</v>
      </c>
      <c r="B6403" s="2">
        <v>150</v>
      </c>
      <c r="C6403" s="2">
        <v>150</v>
      </c>
      <c r="D6403" s="2">
        <v>150</v>
      </c>
      <c r="E6403" s="2">
        <v>150</v>
      </c>
      <c r="F6403" s="2">
        <v>150</v>
      </c>
      <c r="G6403" s="2">
        <v>150</v>
      </c>
    </row>
    <row r="6404" spans="1:7" s="65" customFormat="1" x14ac:dyDescent="0.25">
      <c r="A6404" s="65">
        <v>640.09999999991896</v>
      </c>
      <c r="B6404" s="2">
        <v>200</v>
      </c>
      <c r="C6404" s="2">
        <v>200</v>
      </c>
      <c r="D6404" s="2">
        <v>200</v>
      </c>
      <c r="E6404" s="2">
        <v>200</v>
      </c>
      <c r="F6404" s="2">
        <v>200</v>
      </c>
      <c r="G6404" s="2">
        <v>200</v>
      </c>
    </row>
    <row r="6405" spans="1:7" s="65" customFormat="1" x14ac:dyDescent="0.25">
      <c r="A6405" s="65">
        <v>640.19999999991899</v>
      </c>
      <c r="B6405" s="2">
        <v>200</v>
      </c>
      <c r="C6405" s="2">
        <v>200</v>
      </c>
      <c r="D6405" s="2">
        <v>200</v>
      </c>
      <c r="E6405" s="2">
        <v>200</v>
      </c>
      <c r="F6405" s="2">
        <v>200</v>
      </c>
      <c r="G6405" s="2">
        <v>200</v>
      </c>
    </row>
    <row r="6406" spans="1:7" s="65" customFormat="1" x14ac:dyDescent="0.25">
      <c r="A6406" s="65">
        <v>640.29999999991901</v>
      </c>
      <c r="B6406" s="2">
        <v>200</v>
      </c>
      <c r="C6406" s="2">
        <v>200</v>
      </c>
      <c r="D6406" s="2">
        <v>200</v>
      </c>
      <c r="E6406" s="2">
        <v>200</v>
      </c>
      <c r="F6406" s="2">
        <v>200</v>
      </c>
      <c r="G6406" s="2">
        <v>200</v>
      </c>
    </row>
    <row r="6407" spans="1:7" s="65" customFormat="1" x14ac:dyDescent="0.25">
      <c r="A6407" s="65">
        <v>640.39999999991903</v>
      </c>
      <c r="B6407" s="2">
        <v>200</v>
      </c>
      <c r="C6407" s="2">
        <v>200</v>
      </c>
      <c r="D6407" s="2">
        <v>200</v>
      </c>
      <c r="E6407" s="2">
        <v>200</v>
      </c>
      <c r="F6407" s="2">
        <v>200</v>
      </c>
      <c r="G6407" s="2">
        <v>200</v>
      </c>
    </row>
    <row r="6408" spans="1:7" s="65" customFormat="1" x14ac:dyDescent="0.25">
      <c r="A6408" s="65">
        <v>640.49999999991905</v>
      </c>
      <c r="B6408" s="2">
        <v>200</v>
      </c>
      <c r="C6408" s="2">
        <v>200</v>
      </c>
      <c r="D6408" s="2">
        <v>200</v>
      </c>
      <c r="E6408" s="2">
        <v>200</v>
      </c>
      <c r="F6408" s="2">
        <v>200</v>
      </c>
      <c r="G6408" s="2">
        <v>200</v>
      </c>
    </row>
    <row r="6409" spans="1:7" s="65" customFormat="1" x14ac:dyDescent="0.25">
      <c r="A6409" s="65">
        <v>640.59999999991896</v>
      </c>
      <c r="B6409" s="2">
        <v>200</v>
      </c>
      <c r="C6409" s="2">
        <v>200</v>
      </c>
      <c r="D6409" s="2">
        <v>200</v>
      </c>
      <c r="E6409" s="2">
        <v>200</v>
      </c>
      <c r="F6409" s="2">
        <v>200</v>
      </c>
      <c r="G6409" s="2">
        <v>200</v>
      </c>
    </row>
    <row r="6410" spans="1:7" s="65" customFormat="1" x14ac:dyDescent="0.25">
      <c r="A6410" s="65">
        <v>640.69999999991899</v>
      </c>
      <c r="B6410" s="2">
        <v>200</v>
      </c>
      <c r="C6410" s="2">
        <v>200</v>
      </c>
      <c r="D6410" s="2">
        <v>200</v>
      </c>
      <c r="E6410" s="2">
        <v>200</v>
      </c>
      <c r="F6410" s="2">
        <v>200</v>
      </c>
      <c r="G6410" s="2">
        <v>200</v>
      </c>
    </row>
    <row r="6411" spans="1:7" s="65" customFormat="1" x14ac:dyDescent="0.25">
      <c r="A6411" s="65">
        <v>640.79999999991901</v>
      </c>
      <c r="B6411" s="2">
        <v>200</v>
      </c>
      <c r="C6411" s="2">
        <v>200</v>
      </c>
      <c r="D6411" s="2">
        <v>200</v>
      </c>
      <c r="E6411" s="2">
        <v>200</v>
      </c>
      <c r="F6411" s="2">
        <v>200</v>
      </c>
      <c r="G6411" s="2">
        <v>200</v>
      </c>
    </row>
    <row r="6412" spans="1:7" s="65" customFormat="1" x14ac:dyDescent="0.25">
      <c r="A6412" s="65">
        <v>640.89999999991903</v>
      </c>
      <c r="B6412" s="2">
        <v>200</v>
      </c>
      <c r="C6412" s="2">
        <v>200</v>
      </c>
      <c r="D6412" s="2">
        <v>200</v>
      </c>
      <c r="E6412" s="2">
        <v>200</v>
      </c>
      <c r="F6412" s="2">
        <v>200</v>
      </c>
      <c r="G6412" s="2">
        <v>200</v>
      </c>
    </row>
    <row r="6413" spans="1:7" s="65" customFormat="1" x14ac:dyDescent="0.25">
      <c r="A6413" s="65">
        <v>640.99999999991905</v>
      </c>
      <c r="B6413" s="2">
        <v>200</v>
      </c>
      <c r="C6413" s="2">
        <v>200</v>
      </c>
      <c r="D6413" s="2">
        <v>200</v>
      </c>
      <c r="E6413" s="2">
        <v>200</v>
      </c>
      <c r="F6413" s="2">
        <v>200</v>
      </c>
      <c r="G6413" s="2">
        <v>200</v>
      </c>
    </row>
    <row r="6414" spans="1:7" s="65" customFormat="1" x14ac:dyDescent="0.25">
      <c r="A6414" s="65">
        <v>641.09999999991896</v>
      </c>
      <c r="B6414" s="2">
        <v>200</v>
      </c>
      <c r="C6414" s="2">
        <v>200</v>
      </c>
      <c r="D6414" s="2">
        <v>200</v>
      </c>
      <c r="E6414" s="2">
        <v>200</v>
      </c>
      <c r="F6414" s="2">
        <v>200</v>
      </c>
      <c r="G6414" s="2">
        <v>200</v>
      </c>
    </row>
    <row r="6415" spans="1:7" s="65" customFormat="1" x14ac:dyDescent="0.25">
      <c r="A6415" s="65">
        <v>641.19999999991899</v>
      </c>
      <c r="B6415" s="2">
        <v>200</v>
      </c>
      <c r="C6415" s="2">
        <v>200</v>
      </c>
      <c r="D6415" s="2">
        <v>200</v>
      </c>
      <c r="E6415" s="2">
        <v>200</v>
      </c>
      <c r="F6415" s="2">
        <v>200</v>
      </c>
      <c r="G6415" s="2">
        <v>200</v>
      </c>
    </row>
    <row r="6416" spans="1:7" s="65" customFormat="1" x14ac:dyDescent="0.25">
      <c r="A6416" s="65">
        <v>641.29999999991901</v>
      </c>
      <c r="B6416" s="2">
        <v>200</v>
      </c>
      <c r="C6416" s="2">
        <v>200</v>
      </c>
      <c r="D6416" s="2">
        <v>200</v>
      </c>
      <c r="E6416" s="2">
        <v>200</v>
      </c>
      <c r="F6416" s="2">
        <v>200</v>
      </c>
      <c r="G6416" s="2">
        <v>200</v>
      </c>
    </row>
    <row r="6417" spans="1:7" s="65" customFormat="1" x14ac:dyDescent="0.25">
      <c r="A6417" s="65">
        <v>641.39999999991903</v>
      </c>
      <c r="B6417" s="2">
        <v>200</v>
      </c>
      <c r="C6417" s="2">
        <v>200</v>
      </c>
      <c r="D6417" s="2">
        <v>200</v>
      </c>
      <c r="E6417" s="2">
        <v>200</v>
      </c>
      <c r="F6417" s="2">
        <v>200</v>
      </c>
      <c r="G6417" s="2">
        <v>200</v>
      </c>
    </row>
    <row r="6418" spans="1:7" s="65" customFormat="1" x14ac:dyDescent="0.25">
      <c r="A6418" s="65">
        <v>641.49999999991905</v>
      </c>
      <c r="B6418" s="2">
        <v>200</v>
      </c>
      <c r="C6418" s="2">
        <v>200</v>
      </c>
      <c r="D6418" s="2">
        <v>200</v>
      </c>
      <c r="E6418" s="2">
        <v>200</v>
      </c>
      <c r="F6418" s="2">
        <v>200</v>
      </c>
      <c r="G6418" s="2">
        <v>200</v>
      </c>
    </row>
    <row r="6419" spans="1:7" s="65" customFormat="1" x14ac:dyDescent="0.25">
      <c r="A6419" s="65">
        <v>641.59999999991896</v>
      </c>
      <c r="B6419" s="2">
        <v>200</v>
      </c>
      <c r="C6419" s="2">
        <v>200</v>
      </c>
      <c r="D6419" s="2">
        <v>200</v>
      </c>
      <c r="E6419" s="2">
        <v>200</v>
      </c>
      <c r="F6419" s="2">
        <v>200</v>
      </c>
      <c r="G6419" s="2">
        <v>200</v>
      </c>
    </row>
    <row r="6420" spans="1:7" s="65" customFormat="1" x14ac:dyDescent="0.25">
      <c r="A6420" s="65">
        <v>641.69999999991899</v>
      </c>
      <c r="B6420" s="2">
        <v>200</v>
      </c>
      <c r="C6420" s="2">
        <v>200</v>
      </c>
      <c r="D6420" s="2">
        <v>200</v>
      </c>
      <c r="E6420" s="2">
        <v>200</v>
      </c>
      <c r="F6420" s="2">
        <v>200</v>
      </c>
      <c r="G6420" s="2">
        <v>200</v>
      </c>
    </row>
    <row r="6421" spans="1:7" s="65" customFormat="1" x14ac:dyDescent="0.25">
      <c r="A6421" s="65">
        <v>641.79999999991901</v>
      </c>
      <c r="B6421" s="2">
        <v>200</v>
      </c>
      <c r="C6421" s="2">
        <v>200</v>
      </c>
      <c r="D6421" s="2">
        <v>200</v>
      </c>
      <c r="E6421" s="2">
        <v>200</v>
      </c>
      <c r="F6421" s="2">
        <v>200</v>
      </c>
      <c r="G6421" s="2">
        <v>200</v>
      </c>
    </row>
    <row r="6422" spans="1:7" s="65" customFormat="1" x14ac:dyDescent="0.25">
      <c r="A6422" s="65">
        <v>641.89999999991903</v>
      </c>
      <c r="B6422" s="2">
        <v>200</v>
      </c>
      <c r="C6422" s="2">
        <v>200</v>
      </c>
      <c r="D6422" s="2">
        <v>200</v>
      </c>
      <c r="E6422" s="2">
        <v>200</v>
      </c>
      <c r="F6422" s="2">
        <v>200</v>
      </c>
      <c r="G6422" s="2">
        <v>200</v>
      </c>
    </row>
    <row r="6423" spans="1:7" s="65" customFormat="1" x14ac:dyDescent="0.25">
      <c r="A6423" s="65">
        <v>641.99999999991803</v>
      </c>
      <c r="B6423" s="2">
        <v>200</v>
      </c>
      <c r="C6423" s="2">
        <v>200</v>
      </c>
      <c r="D6423" s="2">
        <v>200</v>
      </c>
      <c r="E6423" s="2">
        <v>200</v>
      </c>
      <c r="F6423" s="2">
        <v>200</v>
      </c>
      <c r="G6423" s="2">
        <v>200</v>
      </c>
    </row>
    <row r="6424" spans="1:7" s="65" customFormat="1" x14ac:dyDescent="0.25">
      <c r="A6424" s="65">
        <v>642.09999999991805</v>
      </c>
      <c r="B6424" s="2">
        <v>200</v>
      </c>
      <c r="C6424" s="2">
        <v>200</v>
      </c>
      <c r="D6424" s="2">
        <v>200</v>
      </c>
      <c r="E6424" s="2">
        <v>200</v>
      </c>
      <c r="F6424" s="2">
        <v>200</v>
      </c>
      <c r="G6424" s="2">
        <v>200</v>
      </c>
    </row>
    <row r="6425" spans="1:7" s="65" customFormat="1" x14ac:dyDescent="0.25">
      <c r="A6425" s="65">
        <v>642.19999999991796</v>
      </c>
      <c r="B6425" s="2">
        <v>200</v>
      </c>
      <c r="C6425" s="2">
        <v>200</v>
      </c>
      <c r="D6425" s="2">
        <v>200</v>
      </c>
      <c r="E6425" s="2">
        <v>200</v>
      </c>
      <c r="F6425" s="2">
        <v>200</v>
      </c>
      <c r="G6425" s="2">
        <v>200</v>
      </c>
    </row>
    <row r="6426" spans="1:7" s="65" customFormat="1" x14ac:dyDescent="0.25">
      <c r="A6426" s="65">
        <v>642.29999999991799</v>
      </c>
      <c r="B6426" s="2">
        <v>200</v>
      </c>
      <c r="C6426" s="2">
        <v>200</v>
      </c>
      <c r="D6426" s="2">
        <v>200</v>
      </c>
      <c r="E6426" s="2">
        <v>200</v>
      </c>
      <c r="F6426" s="2">
        <v>200</v>
      </c>
      <c r="G6426" s="2">
        <v>200</v>
      </c>
    </row>
    <row r="6427" spans="1:7" s="65" customFormat="1" x14ac:dyDescent="0.25">
      <c r="A6427" s="65">
        <v>642.39999999991801</v>
      </c>
      <c r="B6427" s="2">
        <v>200</v>
      </c>
      <c r="C6427" s="2">
        <v>200</v>
      </c>
      <c r="D6427" s="2">
        <v>200</v>
      </c>
      <c r="E6427" s="2">
        <v>200</v>
      </c>
      <c r="F6427" s="2">
        <v>200</v>
      </c>
      <c r="G6427" s="2">
        <v>200</v>
      </c>
    </row>
    <row r="6428" spans="1:7" s="65" customFormat="1" x14ac:dyDescent="0.25">
      <c r="A6428" s="65">
        <v>642.49999999991803</v>
      </c>
      <c r="B6428" s="2">
        <v>200</v>
      </c>
      <c r="C6428" s="2">
        <v>200</v>
      </c>
      <c r="D6428" s="2">
        <v>200</v>
      </c>
      <c r="E6428" s="2">
        <v>200</v>
      </c>
      <c r="F6428" s="2">
        <v>200</v>
      </c>
      <c r="G6428" s="2">
        <v>200</v>
      </c>
    </row>
    <row r="6429" spans="1:7" s="65" customFormat="1" x14ac:dyDescent="0.25">
      <c r="A6429" s="65">
        <v>642.59999999991805</v>
      </c>
      <c r="B6429" s="2">
        <v>200</v>
      </c>
      <c r="C6429" s="2">
        <v>200</v>
      </c>
      <c r="D6429" s="2">
        <v>200</v>
      </c>
      <c r="E6429" s="2">
        <v>200</v>
      </c>
      <c r="F6429" s="2">
        <v>200</v>
      </c>
      <c r="G6429" s="2">
        <v>200</v>
      </c>
    </row>
    <row r="6430" spans="1:7" s="65" customFormat="1" x14ac:dyDescent="0.25">
      <c r="A6430" s="65">
        <v>642.69999999991796</v>
      </c>
      <c r="B6430" s="2">
        <v>200</v>
      </c>
      <c r="C6430" s="2">
        <v>200</v>
      </c>
      <c r="D6430" s="2">
        <v>200</v>
      </c>
      <c r="E6430" s="2">
        <v>200</v>
      </c>
      <c r="F6430" s="2">
        <v>200</v>
      </c>
      <c r="G6430" s="2">
        <v>200</v>
      </c>
    </row>
    <row r="6431" spans="1:7" s="65" customFormat="1" x14ac:dyDescent="0.25">
      <c r="A6431" s="65">
        <v>642.79999999991799</v>
      </c>
      <c r="B6431" s="2">
        <v>200</v>
      </c>
      <c r="C6431" s="2">
        <v>200</v>
      </c>
      <c r="D6431" s="2">
        <v>200</v>
      </c>
      <c r="E6431" s="2">
        <v>200</v>
      </c>
      <c r="F6431" s="2">
        <v>200</v>
      </c>
      <c r="G6431" s="2">
        <v>200</v>
      </c>
    </row>
    <row r="6432" spans="1:7" s="65" customFormat="1" x14ac:dyDescent="0.25">
      <c r="A6432" s="65">
        <v>642.89999999991801</v>
      </c>
      <c r="B6432" s="2">
        <v>200</v>
      </c>
      <c r="C6432" s="2">
        <v>200</v>
      </c>
      <c r="D6432" s="2">
        <v>200</v>
      </c>
      <c r="E6432" s="2">
        <v>200</v>
      </c>
      <c r="F6432" s="2">
        <v>200</v>
      </c>
      <c r="G6432" s="2">
        <v>200</v>
      </c>
    </row>
    <row r="6433" spans="1:7" s="65" customFormat="1" x14ac:dyDescent="0.25">
      <c r="A6433" s="65">
        <v>642.99999999991803</v>
      </c>
      <c r="B6433" s="2">
        <v>200</v>
      </c>
      <c r="C6433" s="2">
        <v>200</v>
      </c>
      <c r="D6433" s="2">
        <v>200</v>
      </c>
      <c r="E6433" s="2">
        <v>200</v>
      </c>
      <c r="F6433" s="2">
        <v>200</v>
      </c>
      <c r="G6433" s="2">
        <v>200</v>
      </c>
    </row>
    <row r="6434" spans="1:7" s="65" customFormat="1" x14ac:dyDescent="0.25">
      <c r="A6434" s="65">
        <v>643.09999999991805</v>
      </c>
      <c r="B6434" s="2">
        <v>200</v>
      </c>
      <c r="C6434" s="2">
        <v>200</v>
      </c>
      <c r="D6434" s="2">
        <v>200</v>
      </c>
      <c r="E6434" s="2">
        <v>200</v>
      </c>
      <c r="F6434" s="2">
        <v>200</v>
      </c>
      <c r="G6434" s="2">
        <v>200</v>
      </c>
    </row>
    <row r="6435" spans="1:7" s="65" customFormat="1" x14ac:dyDescent="0.25">
      <c r="A6435" s="65">
        <v>643.19999999991796</v>
      </c>
      <c r="B6435" s="2">
        <v>200</v>
      </c>
      <c r="C6435" s="2">
        <v>200</v>
      </c>
      <c r="D6435" s="2">
        <v>200</v>
      </c>
      <c r="E6435" s="2">
        <v>200</v>
      </c>
      <c r="F6435" s="2">
        <v>200</v>
      </c>
      <c r="G6435" s="2">
        <v>200</v>
      </c>
    </row>
    <row r="6436" spans="1:7" s="65" customFormat="1" x14ac:dyDescent="0.25">
      <c r="A6436" s="65">
        <v>643.29999999991799</v>
      </c>
      <c r="B6436" s="2">
        <v>200</v>
      </c>
      <c r="C6436" s="2">
        <v>200</v>
      </c>
      <c r="D6436" s="2">
        <v>200</v>
      </c>
      <c r="E6436" s="2">
        <v>200</v>
      </c>
      <c r="F6436" s="2">
        <v>200</v>
      </c>
      <c r="G6436" s="2">
        <v>200</v>
      </c>
    </row>
    <row r="6437" spans="1:7" s="65" customFormat="1" x14ac:dyDescent="0.25">
      <c r="A6437" s="65">
        <v>643.39999999991801</v>
      </c>
      <c r="B6437" s="2">
        <v>200</v>
      </c>
      <c r="C6437" s="2">
        <v>200</v>
      </c>
      <c r="D6437" s="2">
        <v>200</v>
      </c>
      <c r="E6437" s="2">
        <v>200</v>
      </c>
      <c r="F6437" s="2">
        <v>200</v>
      </c>
      <c r="G6437" s="2">
        <v>200</v>
      </c>
    </row>
    <row r="6438" spans="1:7" s="65" customFormat="1" x14ac:dyDescent="0.25">
      <c r="A6438" s="65">
        <v>643.49999999991803</v>
      </c>
      <c r="B6438" s="2">
        <v>200</v>
      </c>
      <c r="C6438" s="2">
        <v>200</v>
      </c>
      <c r="D6438" s="2">
        <v>200</v>
      </c>
      <c r="E6438" s="2">
        <v>200</v>
      </c>
      <c r="F6438" s="2">
        <v>200</v>
      </c>
      <c r="G6438" s="2">
        <v>200</v>
      </c>
    </row>
    <row r="6439" spans="1:7" s="65" customFormat="1" x14ac:dyDescent="0.25">
      <c r="A6439" s="65">
        <v>643.59999999991805</v>
      </c>
      <c r="B6439" s="2">
        <v>200</v>
      </c>
      <c r="C6439" s="2">
        <v>200</v>
      </c>
      <c r="D6439" s="2">
        <v>200</v>
      </c>
      <c r="E6439" s="2">
        <v>200</v>
      </c>
      <c r="F6439" s="2">
        <v>200</v>
      </c>
      <c r="G6439" s="2">
        <v>200</v>
      </c>
    </row>
    <row r="6440" spans="1:7" s="65" customFormat="1" x14ac:dyDescent="0.25">
      <c r="A6440" s="65">
        <v>643.69999999991796</v>
      </c>
      <c r="B6440" s="2">
        <v>200</v>
      </c>
      <c r="C6440" s="2">
        <v>200</v>
      </c>
      <c r="D6440" s="2">
        <v>200</v>
      </c>
      <c r="E6440" s="2">
        <v>200</v>
      </c>
      <c r="F6440" s="2">
        <v>200</v>
      </c>
      <c r="G6440" s="2">
        <v>200</v>
      </c>
    </row>
    <row r="6441" spans="1:7" s="65" customFormat="1" x14ac:dyDescent="0.25">
      <c r="A6441" s="65">
        <v>643.79999999991799</v>
      </c>
      <c r="B6441" s="2">
        <v>200</v>
      </c>
      <c r="C6441" s="2">
        <v>200</v>
      </c>
      <c r="D6441" s="2">
        <v>200</v>
      </c>
      <c r="E6441" s="2">
        <v>200</v>
      </c>
      <c r="F6441" s="2">
        <v>200</v>
      </c>
      <c r="G6441" s="2">
        <v>200</v>
      </c>
    </row>
    <row r="6442" spans="1:7" s="65" customFormat="1" x14ac:dyDescent="0.25">
      <c r="A6442" s="65">
        <v>643.89999999991801</v>
      </c>
      <c r="B6442" s="2">
        <v>200</v>
      </c>
      <c r="C6442" s="2">
        <v>200</v>
      </c>
      <c r="D6442" s="2">
        <v>200</v>
      </c>
      <c r="E6442" s="2">
        <v>200</v>
      </c>
      <c r="F6442" s="2">
        <v>200</v>
      </c>
      <c r="G6442" s="2">
        <v>200</v>
      </c>
    </row>
    <row r="6443" spans="1:7" s="65" customFormat="1" x14ac:dyDescent="0.25">
      <c r="A6443" s="65">
        <v>643.99999999991803</v>
      </c>
      <c r="B6443" s="2">
        <v>200</v>
      </c>
      <c r="C6443" s="2">
        <v>200</v>
      </c>
      <c r="D6443" s="2">
        <v>200</v>
      </c>
      <c r="E6443" s="2">
        <v>200</v>
      </c>
      <c r="F6443" s="2">
        <v>200</v>
      </c>
      <c r="G6443" s="2">
        <v>200</v>
      </c>
    </row>
    <row r="6444" spans="1:7" s="65" customFormat="1" x14ac:dyDescent="0.25">
      <c r="A6444" s="65">
        <v>644.09999999991805</v>
      </c>
      <c r="B6444" s="2">
        <v>200</v>
      </c>
      <c r="C6444" s="2">
        <v>200</v>
      </c>
      <c r="D6444" s="2">
        <v>200</v>
      </c>
      <c r="E6444" s="2">
        <v>200</v>
      </c>
      <c r="F6444" s="2">
        <v>200</v>
      </c>
      <c r="G6444" s="2">
        <v>200</v>
      </c>
    </row>
    <row r="6445" spans="1:7" s="65" customFormat="1" x14ac:dyDescent="0.25">
      <c r="A6445" s="65">
        <v>644.19999999991796</v>
      </c>
      <c r="B6445" s="2">
        <v>200</v>
      </c>
      <c r="C6445" s="2">
        <v>200</v>
      </c>
      <c r="D6445" s="2">
        <v>200</v>
      </c>
      <c r="E6445" s="2">
        <v>200</v>
      </c>
      <c r="F6445" s="2">
        <v>200</v>
      </c>
      <c r="G6445" s="2">
        <v>200</v>
      </c>
    </row>
    <row r="6446" spans="1:7" s="65" customFormat="1" x14ac:dyDescent="0.25">
      <c r="A6446" s="65">
        <v>644.29999999991799</v>
      </c>
      <c r="B6446" s="2">
        <v>200</v>
      </c>
      <c r="C6446" s="2">
        <v>200</v>
      </c>
      <c r="D6446" s="2">
        <v>200</v>
      </c>
      <c r="E6446" s="2">
        <v>200</v>
      </c>
      <c r="F6446" s="2">
        <v>200</v>
      </c>
      <c r="G6446" s="2">
        <v>200</v>
      </c>
    </row>
    <row r="6447" spans="1:7" s="65" customFormat="1" x14ac:dyDescent="0.25">
      <c r="A6447" s="65">
        <v>644.39999999991801</v>
      </c>
      <c r="B6447" s="2">
        <v>200</v>
      </c>
      <c r="C6447" s="2">
        <v>200</v>
      </c>
      <c r="D6447" s="2">
        <v>200</v>
      </c>
      <c r="E6447" s="2">
        <v>200</v>
      </c>
      <c r="F6447" s="2">
        <v>200</v>
      </c>
      <c r="G6447" s="2">
        <v>200</v>
      </c>
    </row>
    <row r="6448" spans="1:7" s="65" customFormat="1" x14ac:dyDescent="0.25">
      <c r="A6448" s="65">
        <v>644.49999999991803</v>
      </c>
      <c r="B6448" s="2">
        <v>200</v>
      </c>
      <c r="C6448" s="2">
        <v>200</v>
      </c>
      <c r="D6448" s="2">
        <v>200</v>
      </c>
      <c r="E6448" s="2">
        <v>200</v>
      </c>
      <c r="F6448" s="2">
        <v>200</v>
      </c>
      <c r="G6448" s="2">
        <v>200</v>
      </c>
    </row>
    <row r="6449" spans="1:7" s="65" customFormat="1" x14ac:dyDescent="0.25">
      <c r="A6449" s="65">
        <v>644.59999999991805</v>
      </c>
      <c r="B6449" s="2">
        <v>200</v>
      </c>
      <c r="C6449" s="2">
        <v>200</v>
      </c>
      <c r="D6449" s="2">
        <v>200</v>
      </c>
      <c r="E6449" s="2">
        <v>200</v>
      </c>
      <c r="F6449" s="2">
        <v>200</v>
      </c>
      <c r="G6449" s="2">
        <v>200</v>
      </c>
    </row>
    <row r="6450" spans="1:7" s="65" customFormat="1" x14ac:dyDescent="0.25">
      <c r="A6450" s="65">
        <v>644.69999999991796</v>
      </c>
      <c r="B6450" s="2">
        <v>200</v>
      </c>
      <c r="C6450" s="2">
        <v>200</v>
      </c>
      <c r="D6450" s="2">
        <v>200</v>
      </c>
      <c r="E6450" s="2">
        <v>200</v>
      </c>
      <c r="F6450" s="2">
        <v>200</v>
      </c>
      <c r="G6450" s="2">
        <v>200</v>
      </c>
    </row>
    <row r="6451" spans="1:7" s="65" customFormat="1" x14ac:dyDescent="0.25">
      <c r="A6451" s="65">
        <v>644.79999999991799</v>
      </c>
      <c r="B6451" s="2">
        <v>200</v>
      </c>
      <c r="C6451" s="2">
        <v>200</v>
      </c>
      <c r="D6451" s="2">
        <v>200</v>
      </c>
      <c r="E6451" s="2">
        <v>200</v>
      </c>
      <c r="F6451" s="2">
        <v>200</v>
      </c>
      <c r="G6451" s="2">
        <v>200</v>
      </c>
    </row>
    <row r="6452" spans="1:7" s="65" customFormat="1" x14ac:dyDescent="0.25">
      <c r="A6452" s="65">
        <v>644.89999999991699</v>
      </c>
      <c r="B6452" s="2">
        <v>200</v>
      </c>
      <c r="C6452" s="2">
        <v>200</v>
      </c>
      <c r="D6452" s="2">
        <v>200</v>
      </c>
      <c r="E6452" s="2">
        <v>200</v>
      </c>
      <c r="F6452" s="2">
        <v>200</v>
      </c>
      <c r="G6452" s="2">
        <v>200</v>
      </c>
    </row>
    <row r="6453" spans="1:7" s="65" customFormat="1" x14ac:dyDescent="0.25">
      <c r="A6453" s="65">
        <v>644.99999999991701</v>
      </c>
      <c r="B6453" s="2">
        <v>200</v>
      </c>
      <c r="C6453" s="2">
        <v>200</v>
      </c>
      <c r="D6453" s="2">
        <v>200</v>
      </c>
      <c r="E6453" s="2">
        <v>200</v>
      </c>
      <c r="F6453" s="2">
        <v>200</v>
      </c>
      <c r="G6453" s="2">
        <v>200</v>
      </c>
    </row>
    <row r="6454" spans="1:7" s="65" customFormat="1" x14ac:dyDescent="0.25">
      <c r="A6454" s="65">
        <v>645.09999999991703</v>
      </c>
      <c r="B6454" s="2">
        <v>200</v>
      </c>
      <c r="C6454" s="2">
        <v>200</v>
      </c>
      <c r="D6454" s="2">
        <v>200</v>
      </c>
      <c r="E6454" s="2">
        <v>200</v>
      </c>
      <c r="F6454" s="2">
        <v>200</v>
      </c>
      <c r="G6454" s="2">
        <v>200</v>
      </c>
    </row>
    <row r="6455" spans="1:7" s="65" customFormat="1" x14ac:dyDescent="0.25">
      <c r="A6455" s="65">
        <v>645.19999999991705</v>
      </c>
      <c r="B6455" s="2">
        <v>200</v>
      </c>
      <c r="C6455" s="2">
        <v>200</v>
      </c>
      <c r="D6455" s="2">
        <v>200</v>
      </c>
      <c r="E6455" s="2">
        <v>200</v>
      </c>
      <c r="F6455" s="2">
        <v>200</v>
      </c>
      <c r="G6455" s="2">
        <v>200</v>
      </c>
    </row>
    <row r="6456" spans="1:7" s="65" customFormat="1" x14ac:dyDescent="0.25">
      <c r="A6456" s="65">
        <v>645.29999999991696</v>
      </c>
      <c r="B6456" s="2">
        <v>200</v>
      </c>
      <c r="C6456" s="2">
        <v>200</v>
      </c>
      <c r="D6456" s="2">
        <v>200</v>
      </c>
      <c r="E6456" s="2">
        <v>200</v>
      </c>
      <c r="F6456" s="2">
        <v>200</v>
      </c>
      <c r="G6456" s="2">
        <v>200</v>
      </c>
    </row>
    <row r="6457" spans="1:7" s="65" customFormat="1" x14ac:dyDescent="0.25">
      <c r="A6457" s="65">
        <v>645.39999999991699</v>
      </c>
      <c r="B6457" s="2">
        <v>200</v>
      </c>
      <c r="C6457" s="2">
        <v>200</v>
      </c>
      <c r="D6457" s="2">
        <v>200</v>
      </c>
      <c r="E6457" s="2">
        <v>200</v>
      </c>
      <c r="F6457" s="2">
        <v>200</v>
      </c>
      <c r="G6457" s="2">
        <v>200</v>
      </c>
    </row>
    <row r="6458" spans="1:7" s="65" customFormat="1" x14ac:dyDescent="0.25">
      <c r="A6458" s="65">
        <v>645.49999999991701</v>
      </c>
      <c r="B6458" s="2">
        <v>200</v>
      </c>
      <c r="C6458" s="2">
        <v>200</v>
      </c>
      <c r="D6458" s="2">
        <v>200</v>
      </c>
      <c r="E6458" s="2">
        <v>200</v>
      </c>
      <c r="F6458" s="2">
        <v>200</v>
      </c>
      <c r="G6458" s="2">
        <v>200</v>
      </c>
    </row>
    <row r="6459" spans="1:7" s="65" customFormat="1" x14ac:dyDescent="0.25">
      <c r="A6459" s="65">
        <v>645.59999999991703</v>
      </c>
      <c r="B6459" s="2">
        <v>200</v>
      </c>
      <c r="C6459" s="2">
        <v>200</v>
      </c>
      <c r="D6459" s="2">
        <v>200</v>
      </c>
      <c r="E6459" s="2">
        <v>200</v>
      </c>
      <c r="F6459" s="2">
        <v>200</v>
      </c>
      <c r="G6459" s="2">
        <v>200</v>
      </c>
    </row>
    <row r="6460" spans="1:7" s="65" customFormat="1" x14ac:dyDescent="0.25">
      <c r="A6460" s="65">
        <v>645.69999999991705</v>
      </c>
      <c r="B6460" s="2">
        <v>200</v>
      </c>
      <c r="C6460" s="2">
        <v>200</v>
      </c>
      <c r="D6460" s="2">
        <v>200</v>
      </c>
      <c r="E6460" s="2">
        <v>200</v>
      </c>
      <c r="F6460" s="2">
        <v>200</v>
      </c>
      <c r="G6460" s="2">
        <v>200</v>
      </c>
    </row>
    <row r="6461" spans="1:7" s="65" customFormat="1" x14ac:dyDescent="0.25">
      <c r="A6461" s="65">
        <v>645.79999999991696</v>
      </c>
      <c r="B6461" s="2">
        <v>200</v>
      </c>
      <c r="C6461" s="2">
        <v>200</v>
      </c>
      <c r="D6461" s="2">
        <v>200</v>
      </c>
      <c r="E6461" s="2">
        <v>200</v>
      </c>
      <c r="F6461" s="2">
        <v>200</v>
      </c>
      <c r="G6461" s="2">
        <v>200</v>
      </c>
    </row>
    <row r="6462" spans="1:7" s="65" customFormat="1" x14ac:dyDescent="0.25">
      <c r="A6462" s="65">
        <v>645.89999999991699</v>
      </c>
      <c r="B6462" s="2">
        <v>200</v>
      </c>
      <c r="C6462" s="2">
        <v>200</v>
      </c>
      <c r="D6462" s="2">
        <v>200</v>
      </c>
      <c r="E6462" s="2">
        <v>200</v>
      </c>
      <c r="F6462" s="2">
        <v>200</v>
      </c>
      <c r="G6462" s="2">
        <v>200</v>
      </c>
    </row>
    <row r="6463" spans="1:7" s="65" customFormat="1" x14ac:dyDescent="0.25">
      <c r="A6463" s="65">
        <v>645.99999999991701</v>
      </c>
      <c r="B6463" s="2">
        <v>200</v>
      </c>
      <c r="C6463" s="2">
        <v>200</v>
      </c>
      <c r="D6463" s="2">
        <v>200</v>
      </c>
      <c r="E6463" s="2">
        <v>200</v>
      </c>
      <c r="F6463" s="2">
        <v>200</v>
      </c>
      <c r="G6463" s="2">
        <v>200</v>
      </c>
    </row>
    <row r="6464" spans="1:7" s="65" customFormat="1" x14ac:dyDescent="0.25">
      <c r="A6464" s="65">
        <v>646.09999999991703</v>
      </c>
      <c r="B6464" s="2">
        <v>200</v>
      </c>
      <c r="C6464" s="2">
        <v>200</v>
      </c>
      <c r="D6464" s="2">
        <v>200</v>
      </c>
      <c r="E6464" s="2">
        <v>200</v>
      </c>
      <c r="F6464" s="2">
        <v>200</v>
      </c>
      <c r="G6464" s="2">
        <v>200</v>
      </c>
    </row>
    <row r="6465" spans="1:7" s="65" customFormat="1" x14ac:dyDescent="0.25">
      <c r="A6465" s="65">
        <v>646.19999999991705</v>
      </c>
      <c r="B6465" s="2">
        <v>200</v>
      </c>
      <c r="C6465" s="2">
        <v>200</v>
      </c>
      <c r="D6465" s="2">
        <v>200</v>
      </c>
      <c r="E6465" s="2">
        <v>200</v>
      </c>
      <c r="F6465" s="2">
        <v>200</v>
      </c>
      <c r="G6465" s="2">
        <v>200</v>
      </c>
    </row>
    <row r="6466" spans="1:7" s="65" customFormat="1" x14ac:dyDescent="0.25">
      <c r="A6466" s="65">
        <v>646.29999999991696</v>
      </c>
      <c r="B6466" s="2">
        <v>200</v>
      </c>
      <c r="C6466" s="2">
        <v>200</v>
      </c>
      <c r="D6466" s="2">
        <v>200</v>
      </c>
      <c r="E6466" s="2">
        <v>200</v>
      </c>
      <c r="F6466" s="2">
        <v>200</v>
      </c>
      <c r="G6466" s="2">
        <v>200</v>
      </c>
    </row>
    <row r="6467" spans="1:7" s="65" customFormat="1" x14ac:dyDescent="0.25">
      <c r="A6467" s="65">
        <v>646.39999999991699</v>
      </c>
      <c r="B6467" s="2">
        <v>200</v>
      </c>
      <c r="C6467" s="2">
        <v>200</v>
      </c>
      <c r="D6467" s="2">
        <v>200</v>
      </c>
      <c r="E6467" s="2">
        <v>200</v>
      </c>
      <c r="F6467" s="2">
        <v>200</v>
      </c>
      <c r="G6467" s="2">
        <v>200</v>
      </c>
    </row>
    <row r="6468" spans="1:7" s="65" customFormat="1" x14ac:dyDescent="0.25">
      <c r="A6468" s="65">
        <v>646.49999999991701</v>
      </c>
      <c r="B6468" s="2">
        <v>200</v>
      </c>
      <c r="C6468" s="2">
        <v>200</v>
      </c>
      <c r="D6468" s="2">
        <v>200</v>
      </c>
      <c r="E6468" s="2">
        <v>200</v>
      </c>
      <c r="F6468" s="2">
        <v>200</v>
      </c>
      <c r="G6468" s="2">
        <v>200</v>
      </c>
    </row>
    <row r="6469" spans="1:7" s="65" customFormat="1" x14ac:dyDescent="0.25">
      <c r="A6469" s="65">
        <v>646.59999999991703</v>
      </c>
      <c r="B6469" s="2">
        <v>200</v>
      </c>
      <c r="C6469" s="2">
        <v>200</v>
      </c>
      <c r="D6469" s="2">
        <v>200</v>
      </c>
      <c r="E6469" s="2">
        <v>200</v>
      </c>
      <c r="F6469" s="2">
        <v>200</v>
      </c>
      <c r="G6469" s="2">
        <v>200</v>
      </c>
    </row>
    <row r="6470" spans="1:7" s="65" customFormat="1" x14ac:dyDescent="0.25">
      <c r="A6470" s="65">
        <v>646.69999999991705</v>
      </c>
      <c r="B6470" s="2">
        <v>200</v>
      </c>
      <c r="C6470" s="2">
        <v>200</v>
      </c>
      <c r="D6470" s="2">
        <v>200</v>
      </c>
      <c r="E6470" s="2">
        <v>200</v>
      </c>
      <c r="F6470" s="2">
        <v>200</v>
      </c>
      <c r="G6470" s="2">
        <v>200</v>
      </c>
    </row>
    <row r="6471" spans="1:7" s="65" customFormat="1" x14ac:dyDescent="0.25">
      <c r="A6471" s="65">
        <v>646.79999999991696</v>
      </c>
      <c r="B6471" s="2">
        <v>200</v>
      </c>
      <c r="C6471" s="2">
        <v>200</v>
      </c>
      <c r="D6471" s="2">
        <v>200</v>
      </c>
      <c r="E6471" s="2">
        <v>200</v>
      </c>
      <c r="F6471" s="2">
        <v>200</v>
      </c>
      <c r="G6471" s="2">
        <v>200</v>
      </c>
    </row>
    <row r="6472" spans="1:7" s="65" customFormat="1" x14ac:dyDescent="0.25">
      <c r="A6472" s="65">
        <v>646.89999999991699</v>
      </c>
      <c r="B6472" s="2">
        <v>200</v>
      </c>
      <c r="C6472" s="2">
        <v>200</v>
      </c>
      <c r="D6472" s="2">
        <v>200</v>
      </c>
      <c r="E6472" s="2">
        <v>200</v>
      </c>
      <c r="F6472" s="2">
        <v>200</v>
      </c>
      <c r="G6472" s="2">
        <v>200</v>
      </c>
    </row>
    <row r="6473" spans="1:7" s="65" customFormat="1" x14ac:dyDescent="0.25">
      <c r="A6473" s="65">
        <v>646.99999999991701</v>
      </c>
      <c r="B6473" s="2">
        <v>200</v>
      </c>
      <c r="C6473" s="2">
        <v>200</v>
      </c>
      <c r="D6473" s="2">
        <v>200</v>
      </c>
      <c r="E6473" s="2">
        <v>200</v>
      </c>
      <c r="F6473" s="2">
        <v>200</v>
      </c>
      <c r="G6473" s="2">
        <v>200</v>
      </c>
    </row>
    <row r="6474" spans="1:7" s="65" customFormat="1" x14ac:dyDescent="0.25">
      <c r="A6474" s="65">
        <v>647.09999999991703</v>
      </c>
      <c r="B6474" s="2">
        <v>200</v>
      </c>
      <c r="C6474" s="2">
        <v>200</v>
      </c>
      <c r="D6474" s="2">
        <v>200</v>
      </c>
      <c r="E6474" s="2">
        <v>200</v>
      </c>
      <c r="F6474" s="2">
        <v>200</v>
      </c>
      <c r="G6474" s="2">
        <v>200</v>
      </c>
    </row>
    <row r="6475" spans="1:7" s="65" customFormat="1" x14ac:dyDescent="0.25">
      <c r="A6475" s="65">
        <v>647.19999999991705</v>
      </c>
      <c r="B6475" s="2">
        <v>200</v>
      </c>
      <c r="C6475" s="2">
        <v>200</v>
      </c>
      <c r="D6475" s="2">
        <v>200</v>
      </c>
      <c r="E6475" s="2">
        <v>200</v>
      </c>
      <c r="F6475" s="2">
        <v>200</v>
      </c>
      <c r="G6475" s="2">
        <v>200</v>
      </c>
    </row>
    <row r="6476" spans="1:7" s="65" customFormat="1" x14ac:dyDescent="0.25">
      <c r="A6476" s="65">
        <v>647.29999999991696</v>
      </c>
      <c r="B6476" s="2">
        <v>200</v>
      </c>
      <c r="C6476" s="2">
        <v>200</v>
      </c>
      <c r="D6476" s="2">
        <v>200</v>
      </c>
      <c r="E6476" s="2">
        <v>200</v>
      </c>
      <c r="F6476" s="2">
        <v>200</v>
      </c>
      <c r="G6476" s="2">
        <v>200</v>
      </c>
    </row>
    <row r="6477" spans="1:7" s="65" customFormat="1" x14ac:dyDescent="0.25">
      <c r="A6477" s="65">
        <v>647.39999999991699</v>
      </c>
      <c r="B6477" s="2">
        <v>200</v>
      </c>
      <c r="C6477" s="2">
        <v>200</v>
      </c>
      <c r="D6477" s="2">
        <v>200</v>
      </c>
      <c r="E6477" s="2">
        <v>200</v>
      </c>
      <c r="F6477" s="2">
        <v>200</v>
      </c>
      <c r="G6477" s="2">
        <v>200</v>
      </c>
    </row>
    <row r="6478" spans="1:7" s="65" customFormat="1" x14ac:dyDescent="0.25">
      <c r="A6478" s="65">
        <v>647.49999999991701</v>
      </c>
      <c r="B6478" s="2">
        <v>200</v>
      </c>
      <c r="C6478" s="2">
        <v>200</v>
      </c>
      <c r="D6478" s="2">
        <v>200</v>
      </c>
      <c r="E6478" s="2">
        <v>200</v>
      </c>
      <c r="F6478" s="2">
        <v>200</v>
      </c>
      <c r="G6478" s="2">
        <v>200</v>
      </c>
    </row>
    <row r="6479" spans="1:7" s="65" customFormat="1" x14ac:dyDescent="0.25">
      <c r="A6479" s="65">
        <v>647.59999999991703</v>
      </c>
      <c r="B6479" s="2">
        <v>200</v>
      </c>
      <c r="C6479" s="2">
        <v>200</v>
      </c>
      <c r="D6479" s="2">
        <v>200</v>
      </c>
      <c r="E6479" s="2">
        <v>200</v>
      </c>
      <c r="F6479" s="2">
        <v>200</v>
      </c>
      <c r="G6479" s="2">
        <v>200</v>
      </c>
    </row>
    <row r="6480" spans="1:7" s="65" customFormat="1" x14ac:dyDescent="0.25">
      <c r="A6480" s="65">
        <v>647.69999999991705</v>
      </c>
      <c r="B6480" s="2">
        <v>200</v>
      </c>
      <c r="C6480" s="2">
        <v>200</v>
      </c>
      <c r="D6480" s="2">
        <v>200</v>
      </c>
      <c r="E6480" s="2">
        <v>200</v>
      </c>
      <c r="F6480" s="2">
        <v>200</v>
      </c>
      <c r="G6480" s="2">
        <v>200</v>
      </c>
    </row>
    <row r="6481" spans="1:7" s="65" customFormat="1" x14ac:dyDescent="0.25">
      <c r="A6481" s="65">
        <v>647.79999999991605</v>
      </c>
      <c r="B6481" s="2">
        <v>200</v>
      </c>
      <c r="C6481" s="2">
        <v>200</v>
      </c>
      <c r="D6481" s="2">
        <v>200</v>
      </c>
      <c r="E6481" s="2">
        <v>200</v>
      </c>
      <c r="F6481" s="2">
        <v>200</v>
      </c>
      <c r="G6481" s="2">
        <v>200</v>
      </c>
    </row>
    <row r="6482" spans="1:7" s="65" customFormat="1" x14ac:dyDescent="0.25">
      <c r="A6482" s="65">
        <v>647.89999999991596</v>
      </c>
      <c r="B6482" s="2">
        <v>200</v>
      </c>
      <c r="C6482" s="2">
        <v>200</v>
      </c>
      <c r="D6482" s="2">
        <v>200</v>
      </c>
      <c r="E6482" s="2">
        <v>200</v>
      </c>
      <c r="F6482" s="2">
        <v>200</v>
      </c>
      <c r="G6482" s="2">
        <v>200</v>
      </c>
    </row>
    <row r="6483" spans="1:7" s="65" customFormat="1" x14ac:dyDescent="0.25">
      <c r="A6483" s="65">
        <v>647.99999999991599</v>
      </c>
      <c r="B6483" s="2">
        <v>200</v>
      </c>
      <c r="C6483" s="2">
        <v>200</v>
      </c>
      <c r="D6483" s="2">
        <v>200</v>
      </c>
      <c r="E6483" s="2">
        <v>200</v>
      </c>
      <c r="F6483" s="2">
        <v>200</v>
      </c>
      <c r="G6483" s="2">
        <v>200</v>
      </c>
    </row>
    <row r="6484" spans="1:7" s="65" customFormat="1" x14ac:dyDescent="0.25">
      <c r="A6484" s="65">
        <v>648.09999999991601</v>
      </c>
      <c r="B6484" s="2">
        <v>200</v>
      </c>
      <c r="C6484" s="2">
        <v>200</v>
      </c>
      <c r="D6484" s="2">
        <v>200</v>
      </c>
      <c r="E6484" s="2">
        <v>200</v>
      </c>
      <c r="F6484" s="2">
        <v>200</v>
      </c>
      <c r="G6484" s="2">
        <v>200</v>
      </c>
    </row>
    <row r="6485" spans="1:7" s="65" customFormat="1" x14ac:dyDescent="0.25">
      <c r="A6485" s="65">
        <v>648.19999999991603</v>
      </c>
      <c r="B6485" s="2">
        <v>200</v>
      </c>
      <c r="C6485" s="2">
        <v>200</v>
      </c>
      <c r="D6485" s="2">
        <v>200</v>
      </c>
      <c r="E6485" s="2">
        <v>200</v>
      </c>
      <c r="F6485" s="2">
        <v>200</v>
      </c>
      <c r="G6485" s="2">
        <v>200</v>
      </c>
    </row>
    <row r="6486" spans="1:7" s="65" customFormat="1" x14ac:dyDescent="0.25">
      <c r="A6486" s="65">
        <v>648.29999999991605</v>
      </c>
      <c r="B6486" s="2">
        <v>200</v>
      </c>
      <c r="C6486" s="2">
        <v>200</v>
      </c>
      <c r="D6486" s="2">
        <v>200</v>
      </c>
      <c r="E6486" s="2">
        <v>200</v>
      </c>
      <c r="F6486" s="2">
        <v>200</v>
      </c>
      <c r="G6486" s="2">
        <v>200</v>
      </c>
    </row>
    <row r="6487" spans="1:7" s="65" customFormat="1" x14ac:dyDescent="0.25">
      <c r="A6487" s="65">
        <v>648.39999999991596</v>
      </c>
      <c r="B6487" s="2">
        <v>200</v>
      </c>
      <c r="C6487" s="2">
        <v>200</v>
      </c>
      <c r="D6487" s="2">
        <v>200</v>
      </c>
      <c r="E6487" s="2">
        <v>200</v>
      </c>
      <c r="F6487" s="2">
        <v>200</v>
      </c>
      <c r="G6487" s="2">
        <v>200</v>
      </c>
    </row>
    <row r="6488" spans="1:7" s="65" customFormat="1" x14ac:dyDescent="0.25">
      <c r="A6488" s="65">
        <v>648.49999999991599</v>
      </c>
      <c r="B6488" s="2">
        <v>200</v>
      </c>
      <c r="C6488" s="2">
        <v>200</v>
      </c>
      <c r="D6488" s="2">
        <v>200</v>
      </c>
      <c r="E6488" s="2">
        <v>200</v>
      </c>
      <c r="F6488" s="2">
        <v>200</v>
      </c>
      <c r="G6488" s="2">
        <v>200</v>
      </c>
    </row>
    <row r="6489" spans="1:7" s="65" customFormat="1" x14ac:dyDescent="0.25">
      <c r="A6489" s="65">
        <v>648.59999999991601</v>
      </c>
      <c r="B6489" s="2">
        <v>200</v>
      </c>
      <c r="C6489" s="2">
        <v>200</v>
      </c>
      <c r="D6489" s="2">
        <v>200</v>
      </c>
      <c r="E6489" s="2">
        <v>200</v>
      </c>
      <c r="F6489" s="2">
        <v>200</v>
      </c>
      <c r="G6489" s="2">
        <v>200</v>
      </c>
    </row>
    <row r="6490" spans="1:7" s="65" customFormat="1" x14ac:dyDescent="0.25">
      <c r="A6490" s="65">
        <v>648.69999999991603</v>
      </c>
      <c r="B6490" s="2">
        <v>200</v>
      </c>
      <c r="C6490" s="2">
        <v>200</v>
      </c>
      <c r="D6490" s="2">
        <v>200</v>
      </c>
      <c r="E6490" s="2">
        <v>200</v>
      </c>
      <c r="F6490" s="2">
        <v>200</v>
      </c>
      <c r="G6490" s="2">
        <v>200</v>
      </c>
    </row>
    <row r="6491" spans="1:7" s="65" customFormat="1" x14ac:dyDescent="0.25">
      <c r="A6491" s="65">
        <v>648.79999999991605</v>
      </c>
      <c r="B6491" s="2">
        <v>200</v>
      </c>
      <c r="C6491" s="2">
        <v>200</v>
      </c>
      <c r="D6491" s="2">
        <v>200</v>
      </c>
      <c r="E6491" s="2">
        <v>200</v>
      </c>
      <c r="F6491" s="2">
        <v>200</v>
      </c>
      <c r="G6491" s="2">
        <v>200</v>
      </c>
    </row>
    <row r="6492" spans="1:7" s="65" customFormat="1" x14ac:dyDescent="0.25">
      <c r="A6492" s="65">
        <v>648.89999999991596</v>
      </c>
      <c r="B6492" s="2">
        <v>200</v>
      </c>
      <c r="C6492" s="2">
        <v>200</v>
      </c>
      <c r="D6492" s="2">
        <v>200</v>
      </c>
      <c r="E6492" s="2">
        <v>200</v>
      </c>
      <c r="F6492" s="2">
        <v>200</v>
      </c>
      <c r="G6492" s="2">
        <v>200</v>
      </c>
    </row>
    <row r="6493" spans="1:7" s="65" customFormat="1" x14ac:dyDescent="0.25">
      <c r="A6493" s="65">
        <v>648.99999999991599</v>
      </c>
      <c r="B6493" s="2">
        <v>200</v>
      </c>
      <c r="C6493" s="2">
        <v>200</v>
      </c>
      <c r="D6493" s="2">
        <v>200</v>
      </c>
      <c r="E6493" s="2">
        <v>200</v>
      </c>
      <c r="F6493" s="2">
        <v>200</v>
      </c>
      <c r="G6493" s="2">
        <v>200</v>
      </c>
    </row>
    <row r="6494" spans="1:7" s="65" customFormat="1" x14ac:dyDescent="0.25">
      <c r="A6494" s="65">
        <v>649.09999999991601</v>
      </c>
      <c r="B6494" s="2">
        <v>200</v>
      </c>
      <c r="C6494" s="2">
        <v>200</v>
      </c>
      <c r="D6494" s="2">
        <v>200</v>
      </c>
      <c r="E6494" s="2">
        <v>200</v>
      </c>
      <c r="F6494" s="2">
        <v>200</v>
      </c>
      <c r="G6494" s="2">
        <v>200</v>
      </c>
    </row>
    <row r="6495" spans="1:7" s="65" customFormat="1" x14ac:dyDescent="0.25">
      <c r="A6495" s="65">
        <v>649.19999999991603</v>
      </c>
      <c r="B6495" s="2">
        <v>200</v>
      </c>
      <c r="C6495" s="2">
        <v>200</v>
      </c>
      <c r="D6495" s="2">
        <v>200</v>
      </c>
      <c r="E6495" s="2">
        <v>200</v>
      </c>
      <c r="F6495" s="2">
        <v>200</v>
      </c>
      <c r="G6495" s="2">
        <v>200</v>
      </c>
    </row>
    <row r="6496" spans="1:7" s="65" customFormat="1" x14ac:dyDescent="0.25">
      <c r="A6496" s="65">
        <v>649.29999999991605</v>
      </c>
      <c r="B6496" s="2">
        <v>200</v>
      </c>
      <c r="C6496" s="2">
        <v>200</v>
      </c>
      <c r="D6496" s="2">
        <v>200</v>
      </c>
      <c r="E6496" s="2">
        <v>200</v>
      </c>
      <c r="F6496" s="2">
        <v>200</v>
      </c>
      <c r="G6496" s="2">
        <v>200</v>
      </c>
    </row>
    <row r="6497" spans="1:7" s="65" customFormat="1" x14ac:dyDescent="0.25">
      <c r="A6497" s="65">
        <v>649.39999999991596</v>
      </c>
      <c r="B6497" s="2">
        <v>200</v>
      </c>
      <c r="C6497" s="2">
        <v>200</v>
      </c>
      <c r="D6497" s="2">
        <v>200</v>
      </c>
      <c r="E6497" s="2">
        <v>200</v>
      </c>
      <c r="F6497" s="2">
        <v>200</v>
      </c>
      <c r="G6497" s="2">
        <v>200</v>
      </c>
    </row>
    <row r="6498" spans="1:7" s="65" customFormat="1" x14ac:dyDescent="0.25">
      <c r="A6498" s="65">
        <v>649.49999999991599</v>
      </c>
      <c r="B6498" s="2">
        <v>200</v>
      </c>
      <c r="C6498" s="2">
        <v>200</v>
      </c>
      <c r="D6498" s="2">
        <v>200</v>
      </c>
      <c r="E6498" s="2">
        <v>200</v>
      </c>
      <c r="F6498" s="2">
        <v>200</v>
      </c>
      <c r="G6498" s="2">
        <v>200</v>
      </c>
    </row>
    <row r="6499" spans="1:7" s="65" customFormat="1" x14ac:dyDescent="0.25">
      <c r="A6499" s="65">
        <v>649.59999999991601</v>
      </c>
      <c r="B6499" s="2">
        <v>200</v>
      </c>
      <c r="C6499" s="2">
        <v>200</v>
      </c>
      <c r="D6499" s="2">
        <v>200</v>
      </c>
      <c r="E6499" s="2">
        <v>200</v>
      </c>
      <c r="F6499" s="2">
        <v>200</v>
      </c>
      <c r="G6499" s="2">
        <v>200</v>
      </c>
    </row>
    <row r="6500" spans="1:7" s="65" customFormat="1" x14ac:dyDescent="0.25">
      <c r="A6500" s="65">
        <v>649.69999999991603</v>
      </c>
      <c r="B6500" s="2">
        <v>200</v>
      </c>
      <c r="C6500" s="2">
        <v>200</v>
      </c>
      <c r="D6500" s="2">
        <v>200</v>
      </c>
      <c r="E6500" s="2">
        <v>200</v>
      </c>
      <c r="F6500" s="2">
        <v>200</v>
      </c>
      <c r="G6500" s="2">
        <v>200</v>
      </c>
    </row>
    <row r="6501" spans="1:7" s="65" customFormat="1" x14ac:dyDescent="0.25">
      <c r="A6501" s="65">
        <v>649.79999999991605</v>
      </c>
      <c r="B6501" s="2">
        <v>200</v>
      </c>
      <c r="C6501" s="2">
        <v>200</v>
      </c>
      <c r="D6501" s="2">
        <v>200</v>
      </c>
      <c r="E6501" s="2">
        <v>200</v>
      </c>
      <c r="F6501" s="2">
        <v>200</v>
      </c>
      <c r="G6501" s="2">
        <v>200</v>
      </c>
    </row>
    <row r="6502" spans="1:7" s="65" customFormat="1" x14ac:dyDescent="0.25">
      <c r="A6502" s="65">
        <v>649.89999999991596</v>
      </c>
      <c r="B6502" s="2">
        <v>200</v>
      </c>
      <c r="C6502" s="2">
        <v>200</v>
      </c>
      <c r="D6502" s="2">
        <v>200</v>
      </c>
      <c r="E6502" s="2">
        <v>200</v>
      </c>
      <c r="F6502" s="2">
        <v>200</v>
      </c>
      <c r="G6502" s="2">
        <v>200</v>
      </c>
    </row>
    <row r="6503" spans="1:7" s="65" customFormat="1" x14ac:dyDescent="0.25">
      <c r="A6503" s="65">
        <v>649.99999999991599</v>
      </c>
      <c r="B6503" s="2">
        <v>200</v>
      </c>
      <c r="C6503" s="2">
        <v>200</v>
      </c>
      <c r="D6503" s="2">
        <v>200</v>
      </c>
      <c r="E6503" s="2">
        <v>200</v>
      </c>
      <c r="F6503" s="2">
        <v>200</v>
      </c>
      <c r="G6503" s="2">
        <v>200</v>
      </c>
    </row>
    <row r="6504" spans="1:7" s="65" customFormat="1" x14ac:dyDescent="0.25">
      <c r="A6504" s="65">
        <v>650.09999999991601</v>
      </c>
      <c r="B6504" s="2">
        <v>200</v>
      </c>
      <c r="C6504" s="2">
        <v>200</v>
      </c>
      <c r="D6504" s="2">
        <v>200</v>
      </c>
      <c r="E6504" s="2">
        <v>200</v>
      </c>
      <c r="F6504" s="2">
        <v>200</v>
      </c>
      <c r="G6504" s="2">
        <v>200</v>
      </c>
    </row>
    <row r="6505" spans="1:7" s="65" customFormat="1" x14ac:dyDescent="0.25">
      <c r="A6505" s="65">
        <v>650.19999999991603</v>
      </c>
      <c r="B6505" s="2">
        <v>200</v>
      </c>
      <c r="C6505" s="2">
        <v>200</v>
      </c>
      <c r="D6505" s="2">
        <v>200</v>
      </c>
      <c r="E6505" s="2">
        <v>200</v>
      </c>
      <c r="F6505" s="2">
        <v>200</v>
      </c>
      <c r="G6505" s="2">
        <v>200</v>
      </c>
    </row>
    <row r="6506" spans="1:7" s="65" customFormat="1" x14ac:dyDescent="0.25">
      <c r="A6506" s="65">
        <v>650.29999999991605</v>
      </c>
      <c r="B6506" s="2">
        <v>200</v>
      </c>
      <c r="C6506" s="2">
        <v>200</v>
      </c>
      <c r="D6506" s="2">
        <v>200</v>
      </c>
      <c r="E6506" s="2">
        <v>200</v>
      </c>
      <c r="F6506" s="2">
        <v>200</v>
      </c>
      <c r="G6506" s="2">
        <v>200</v>
      </c>
    </row>
    <row r="6507" spans="1:7" s="65" customFormat="1" x14ac:dyDescent="0.25">
      <c r="A6507" s="65">
        <v>650.39999999991596</v>
      </c>
      <c r="B6507" s="2">
        <v>200</v>
      </c>
      <c r="C6507" s="2">
        <v>200</v>
      </c>
      <c r="D6507" s="2">
        <v>200</v>
      </c>
      <c r="E6507" s="2">
        <v>200</v>
      </c>
      <c r="F6507" s="2">
        <v>200</v>
      </c>
      <c r="G6507" s="2">
        <v>200</v>
      </c>
    </row>
    <row r="6508" spans="1:7" s="65" customFormat="1" x14ac:dyDescent="0.25">
      <c r="A6508" s="65">
        <v>650.49999999991599</v>
      </c>
      <c r="B6508" s="2">
        <v>200</v>
      </c>
      <c r="C6508" s="2">
        <v>200</v>
      </c>
      <c r="D6508" s="2">
        <v>200</v>
      </c>
      <c r="E6508" s="2">
        <v>200</v>
      </c>
      <c r="F6508" s="2">
        <v>200</v>
      </c>
      <c r="G6508" s="2">
        <v>200</v>
      </c>
    </row>
    <row r="6509" spans="1:7" s="65" customFormat="1" x14ac:dyDescent="0.25">
      <c r="A6509" s="65">
        <v>650.59999999991601</v>
      </c>
      <c r="B6509" s="2">
        <v>200</v>
      </c>
      <c r="C6509" s="2">
        <v>200</v>
      </c>
      <c r="D6509" s="2">
        <v>200</v>
      </c>
      <c r="E6509" s="2">
        <v>200</v>
      </c>
      <c r="F6509" s="2">
        <v>200</v>
      </c>
      <c r="G6509" s="2">
        <v>200</v>
      </c>
    </row>
    <row r="6510" spans="1:7" s="65" customFormat="1" x14ac:dyDescent="0.25">
      <c r="A6510" s="65">
        <v>650.69999999991603</v>
      </c>
      <c r="B6510" s="2">
        <v>200</v>
      </c>
      <c r="C6510" s="2">
        <v>200</v>
      </c>
      <c r="D6510" s="2">
        <v>200</v>
      </c>
      <c r="E6510" s="2">
        <v>200</v>
      </c>
      <c r="F6510" s="2">
        <v>200</v>
      </c>
      <c r="G6510" s="2">
        <v>200</v>
      </c>
    </row>
    <row r="6511" spans="1:7" s="65" customFormat="1" x14ac:dyDescent="0.25">
      <c r="A6511" s="65">
        <v>650.79999999991503</v>
      </c>
      <c r="B6511" s="2">
        <v>200</v>
      </c>
      <c r="C6511" s="2">
        <v>200</v>
      </c>
      <c r="D6511" s="2">
        <v>200</v>
      </c>
      <c r="E6511" s="2">
        <v>200</v>
      </c>
      <c r="F6511" s="2">
        <v>200</v>
      </c>
      <c r="G6511" s="2">
        <v>200</v>
      </c>
    </row>
    <row r="6512" spans="1:7" s="65" customFormat="1" x14ac:dyDescent="0.25">
      <c r="A6512" s="65">
        <v>650.89999999991505</v>
      </c>
      <c r="B6512" s="2">
        <v>200</v>
      </c>
      <c r="C6512" s="2">
        <v>200</v>
      </c>
      <c r="D6512" s="2">
        <v>200</v>
      </c>
      <c r="E6512" s="2">
        <v>200</v>
      </c>
      <c r="F6512" s="2">
        <v>200</v>
      </c>
      <c r="G6512" s="2">
        <v>200</v>
      </c>
    </row>
    <row r="6513" spans="1:7" s="65" customFormat="1" x14ac:dyDescent="0.25">
      <c r="A6513" s="65">
        <v>650.99999999991496</v>
      </c>
      <c r="B6513" s="2">
        <v>200</v>
      </c>
      <c r="C6513" s="2">
        <v>200</v>
      </c>
      <c r="D6513" s="2">
        <v>200</v>
      </c>
      <c r="E6513" s="2">
        <v>200</v>
      </c>
      <c r="F6513" s="2">
        <v>200</v>
      </c>
      <c r="G6513" s="2">
        <v>200</v>
      </c>
    </row>
    <row r="6514" spans="1:7" s="65" customFormat="1" x14ac:dyDescent="0.25">
      <c r="A6514" s="65">
        <v>651.09999999991498</v>
      </c>
      <c r="B6514" s="2">
        <v>200</v>
      </c>
      <c r="C6514" s="2">
        <v>200</v>
      </c>
      <c r="D6514" s="2">
        <v>200</v>
      </c>
      <c r="E6514" s="2">
        <v>200</v>
      </c>
      <c r="F6514" s="2">
        <v>200</v>
      </c>
      <c r="G6514" s="2">
        <v>200</v>
      </c>
    </row>
    <row r="6515" spans="1:7" s="65" customFormat="1" x14ac:dyDescent="0.25">
      <c r="A6515" s="65">
        <v>651.19999999991501</v>
      </c>
      <c r="B6515" s="2">
        <v>200</v>
      </c>
      <c r="C6515" s="2">
        <v>200</v>
      </c>
      <c r="D6515" s="2">
        <v>200</v>
      </c>
      <c r="E6515" s="2">
        <v>200</v>
      </c>
      <c r="F6515" s="2">
        <v>200</v>
      </c>
      <c r="G6515" s="2">
        <v>200</v>
      </c>
    </row>
    <row r="6516" spans="1:7" s="65" customFormat="1" x14ac:dyDescent="0.25">
      <c r="A6516" s="65">
        <v>651.29999999991503</v>
      </c>
      <c r="B6516" s="2">
        <v>200</v>
      </c>
      <c r="C6516" s="2">
        <v>200</v>
      </c>
      <c r="D6516" s="2">
        <v>200</v>
      </c>
      <c r="E6516" s="2">
        <v>200</v>
      </c>
      <c r="F6516" s="2">
        <v>200</v>
      </c>
      <c r="G6516" s="2">
        <v>200</v>
      </c>
    </row>
    <row r="6517" spans="1:7" s="65" customFormat="1" x14ac:dyDescent="0.25">
      <c r="A6517" s="65">
        <v>651.39999999991505</v>
      </c>
      <c r="B6517" s="2">
        <v>200</v>
      </c>
      <c r="C6517" s="2">
        <v>200</v>
      </c>
      <c r="D6517" s="2">
        <v>200</v>
      </c>
      <c r="E6517" s="2">
        <v>200</v>
      </c>
      <c r="F6517" s="2">
        <v>200</v>
      </c>
      <c r="G6517" s="2">
        <v>200</v>
      </c>
    </row>
    <row r="6518" spans="1:7" s="65" customFormat="1" x14ac:dyDescent="0.25">
      <c r="A6518" s="65">
        <v>651.49999999991496</v>
      </c>
      <c r="B6518" s="2">
        <v>200</v>
      </c>
      <c r="C6518" s="2">
        <v>200</v>
      </c>
      <c r="D6518" s="2">
        <v>200</v>
      </c>
      <c r="E6518" s="2">
        <v>200</v>
      </c>
      <c r="F6518" s="2">
        <v>200</v>
      </c>
      <c r="G6518" s="2">
        <v>200</v>
      </c>
    </row>
    <row r="6519" spans="1:7" s="65" customFormat="1" x14ac:dyDescent="0.25">
      <c r="A6519" s="65">
        <v>651.59999999991498</v>
      </c>
      <c r="B6519" s="2">
        <v>200</v>
      </c>
      <c r="C6519" s="2">
        <v>200</v>
      </c>
      <c r="D6519" s="2">
        <v>200</v>
      </c>
      <c r="E6519" s="2">
        <v>200</v>
      </c>
      <c r="F6519" s="2">
        <v>200</v>
      </c>
      <c r="G6519" s="2">
        <v>200</v>
      </c>
    </row>
    <row r="6520" spans="1:7" s="65" customFormat="1" x14ac:dyDescent="0.25">
      <c r="A6520" s="65">
        <v>651.69999999991501</v>
      </c>
      <c r="B6520" s="2">
        <v>200</v>
      </c>
      <c r="C6520" s="2">
        <v>200</v>
      </c>
      <c r="D6520" s="2">
        <v>200</v>
      </c>
      <c r="E6520" s="2">
        <v>200</v>
      </c>
      <c r="F6520" s="2">
        <v>200</v>
      </c>
      <c r="G6520" s="2">
        <v>200</v>
      </c>
    </row>
    <row r="6521" spans="1:7" s="65" customFormat="1" x14ac:dyDescent="0.25">
      <c r="A6521" s="65">
        <v>651.79999999991503</v>
      </c>
      <c r="B6521" s="2">
        <v>200</v>
      </c>
      <c r="C6521" s="2">
        <v>200</v>
      </c>
      <c r="D6521" s="2">
        <v>200</v>
      </c>
      <c r="E6521" s="2">
        <v>200</v>
      </c>
      <c r="F6521" s="2">
        <v>200</v>
      </c>
      <c r="G6521" s="2">
        <v>200</v>
      </c>
    </row>
    <row r="6522" spans="1:7" s="65" customFormat="1" x14ac:dyDescent="0.25">
      <c r="A6522" s="65">
        <v>651.89999999991505</v>
      </c>
      <c r="B6522" s="2">
        <v>200</v>
      </c>
      <c r="C6522" s="2">
        <v>200</v>
      </c>
      <c r="D6522" s="2">
        <v>200</v>
      </c>
      <c r="E6522" s="2">
        <v>200</v>
      </c>
      <c r="F6522" s="2">
        <v>200</v>
      </c>
      <c r="G6522" s="2">
        <v>200</v>
      </c>
    </row>
    <row r="6523" spans="1:7" s="65" customFormat="1" x14ac:dyDescent="0.25">
      <c r="A6523" s="65">
        <v>651.99999999991496</v>
      </c>
      <c r="B6523" s="2">
        <v>200</v>
      </c>
      <c r="C6523" s="2">
        <v>200</v>
      </c>
      <c r="D6523" s="2">
        <v>200</v>
      </c>
      <c r="E6523" s="2">
        <v>200</v>
      </c>
      <c r="F6523" s="2">
        <v>200</v>
      </c>
      <c r="G6523" s="2">
        <v>200</v>
      </c>
    </row>
    <row r="6524" spans="1:7" s="65" customFormat="1" x14ac:dyDescent="0.25">
      <c r="A6524" s="65">
        <v>652.09999999991498</v>
      </c>
      <c r="B6524" s="2">
        <v>200</v>
      </c>
      <c r="C6524" s="2">
        <v>200</v>
      </c>
      <c r="D6524" s="2">
        <v>200</v>
      </c>
      <c r="E6524" s="2">
        <v>200</v>
      </c>
      <c r="F6524" s="2">
        <v>200</v>
      </c>
      <c r="G6524" s="2">
        <v>200</v>
      </c>
    </row>
    <row r="6525" spans="1:7" s="65" customFormat="1" x14ac:dyDescent="0.25">
      <c r="A6525" s="65">
        <v>652.19999999991501</v>
      </c>
      <c r="B6525" s="2">
        <v>200</v>
      </c>
      <c r="C6525" s="2">
        <v>200</v>
      </c>
      <c r="D6525" s="2">
        <v>200</v>
      </c>
      <c r="E6525" s="2">
        <v>200</v>
      </c>
      <c r="F6525" s="2">
        <v>200</v>
      </c>
      <c r="G6525" s="2">
        <v>200</v>
      </c>
    </row>
    <row r="6526" spans="1:7" s="65" customFormat="1" x14ac:dyDescent="0.25">
      <c r="A6526" s="65">
        <v>652.29999999991503</v>
      </c>
      <c r="B6526" s="2">
        <v>200</v>
      </c>
      <c r="C6526" s="2">
        <v>200</v>
      </c>
      <c r="D6526" s="2">
        <v>200</v>
      </c>
      <c r="E6526" s="2">
        <v>200</v>
      </c>
      <c r="F6526" s="2">
        <v>200</v>
      </c>
      <c r="G6526" s="2">
        <v>200</v>
      </c>
    </row>
    <row r="6527" spans="1:7" s="65" customFormat="1" x14ac:dyDescent="0.25">
      <c r="A6527" s="65">
        <v>652.39999999991505</v>
      </c>
      <c r="B6527" s="2">
        <v>200</v>
      </c>
      <c r="C6527" s="2">
        <v>200</v>
      </c>
      <c r="D6527" s="2">
        <v>200</v>
      </c>
      <c r="E6527" s="2">
        <v>200</v>
      </c>
      <c r="F6527" s="2">
        <v>200</v>
      </c>
      <c r="G6527" s="2">
        <v>200</v>
      </c>
    </row>
    <row r="6528" spans="1:7" s="65" customFormat="1" x14ac:dyDescent="0.25">
      <c r="A6528" s="65">
        <v>652.49999999991496</v>
      </c>
      <c r="B6528" s="2">
        <v>200</v>
      </c>
      <c r="C6528" s="2">
        <v>200</v>
      </c>
      <c r="D6528" s="2">
        <v>200</v>
      </c>
      <c r="E6528" s="2">
        <v>200</v>
      </c>
      <c r="F6528" s="2">
        <v>200</v>
      </c>
      <c r="G6528" s="2">
        <v>200</v>
      </c>
    </row>
    <row r="6529" spans="1:21" s="65" customFormat="1" x14ac:dyDescent="0.25">
      <c r="A6529" s="65">
        <v>652.59999999991498</v>
      </c>
      <c r="B6529" s="2">
        <v>200</v>
      </c>
      <c r="C6529" s="2">
        <v>200</v>
      </c>
      <c r="D6529" s="2">
        <v>200</v>
      </c>
      <c r="E6529" s="2">
        <v>200</v>
      </c>
      <c r="F6529" s="2">
        <v>200</v>
      </c>
      <c r="G6529" s="2">
        <v>200</v>
      </c>
    </row>
    <row r="6530" spans="1:21" s="65" customFormat="1" x14ac:dyDescent="0.25">
      <c r="A6530" s="65">
        <v>652.69999999991501</v>
      </c>
      <c r="B6530" s="2">
        <v>200</v>
      </c>
      <c r="C6530" s="2">
        <v>200</v>
      </c>
      <c r="D6530" s="2">
        <v>200</v>
      </c>
      <c r="E6530" s="2">
        <v>200</v>
      </c>
      <c r="F6530" s="2">
        <v>200</v>
      </c>
      <c r="G6530" s="2">
        <v>200</v>
      </c>
    </row>
    <row r="6531" spans="1:21" s="65" customFormat="1" x14ac:dyDescent="0.25">
      <c r="A6531" s="65">
        <v>652.79999999991503</v>
      </c>
      <c r="B6531" s="2">
        <v>200</v>
      </c>
      <c r="C6531" s="2">
        <v>200</v>
      </c>
      <c r="D6531" s="2">
        <v>200</v>
      </c>
      <c r="E6531" s="2">
        <v>200</v>
      </c>
      <c r="F6531" s="2">
        <v>200</v>
      </c>
      <c r="G6531" s="2">
        <v>200</v>
      </c>
    </row>
    <row r="6532" spans="1:21" s="65" customFormat="1" x14ac:dyDescent="0.25">
      <c r="A6532" s="65">
        <v>652.89999999991505</v>
      </c>
      <c r="B6532" s="2">
        <v>200</v>
      </c>
      <c r="C6532" s="2">
        <v>200</v>
      </c>
      <c r="D6532" s="2">
        <v>200</v>
      </c>
      <c r="E6532" s="2">
        <v>200</v>
      </c>
      <c r="F6532" s="2">
        <v>200</v>
      </c>
      <c r="G6532" s="2">
        <v>200</v>
      </c>
    </row>
    <row r="6533" spans="1:21" s="65" customFormat="1" x14ac:dyDescent="0.25">
      <c r="A6533" s="65">
        <v>652.99999999991496</v>
      </c>
      <c r="B6533" s="2">
        <v>200</v>
      </c>
      <c r="C6533" s="2">
        <v>200</v>
      </c>
      <c r="D6533" s="2">
        <v>200</v>
      </c>
      <c r="E6533" s="2">
        <v>200</v>
      </c>
      <c r="F6533" s="2">
        <v>200</v>
      </c>
      <c r="G6533" s="2">
        <v>200</v>
      </c>
    </row>
    <row r="6534" spans="1:21" s="65" customFormat="1" x14ac:dyDescent="0.25">
      <c r="A6534" s="65">
        <v>653.09999999991498</v>
      </c>
      <c r="B6534" s="2">
        <v>200</v>
      </c>
      <c r="C6534" s="2">
        <v>200</v>
      </c>
      <c r="D6534" s="2">
        <v>200</v>
      </c>
      <c r="E6534" s="2">
        <v>200</v>
      </c>
      <c r="F6534" s="2">
        <v>200</v>
      </c>
      <c r="G6534" s="2">
        <v>200</v>
      </c>
    </row>
    <row r="6535" spans="1:21" s="65" customFormat="1" x14ac:dyDescent="0.25">
      <c r="A6535" s="65">
        <v>653.19999999991501</v>
      </c>
      <c r="B6535" s="2">
        <v>200</v>
      </c>
      <c r="C6535" s="2">
        <v>200</v>
      </c>
      <c r="D6535" s="2">
        <v>200</v>
      </c>
      <c r="E6535" s="2">
        <v>200</v>
      </c>
      <c r="F6535" s="2">
        <v>200</v>
      </c>
      <c r="G6535" s="2">
        <v>200</v>
      </c>
    </row>
    <row r="6536" spans="1:21" s="65" customFormat="1" x14ac:dyDescent="0.25">
      <c r="A6536" s="65">
        <v>653.29999999991503</v>
      </c>
      <c r="B6536" s="2">
        <v>200</v>
      </c>
      <c r="C6536" s="2">
        <v>200</v>
      </c>
      <c r="D6536" s="2">
        <v>200</v>
      </c>
      <c r="E6536" s="2">
        <v>200</v>
      </c>
      <c r="F6536" s="2">
        <v>200</v>
      </c>
      <c r="G6536" s="2">
        <v>200</v>
      </c>
    </row>
    <row r="6537" spans="1:21" s="65" customFormat="1" x14ac:dyDescent="0.25">
      <c r="A6537" s="65">
        <v>653.39999999991505</v>
      </c>
      <c r="B6537" s="2">
        <v>200</v>
      </c>
      <c r="C6537" s="2">
        <v>200</v>
      </c>
      <c r="D6537" s="2">
        <v>200</v>
      </c>
      <c r="E6537" s="2">
        <v>200</v>
      </c>
      <c r="F6537" s="2">
        <v>200</v>
      </c>
      <c r="G6537" s="2">
        <v>200</v>
      </c>
    </row>
    <row r="6538" spans="1:21" s="65" customFormat="1" x14ac:dyDescent="0.25">
      <c r="A6538" s="65">
        <v>653.49999999991496</v>
      </c>
      <c r="B6538" s="2">
        <v>200</v>
      </c>
      <c r="C6538" s="2">
        <v>200</v>
      </c>
      <c r="D6538" s="2">
        <v>200</v>
      </c>
      <c r="E6538" s="2">
        <v>200</v>
      </c>
      <c r="F6538" s="2">
        <v>200</v>
      </c>
      <c r="G6538" s="2">
        <v>200</v>
      </c>
    </row>
    <row r="6539" spans="1:21" s="65" customFormat="1" x14ac:dyDescent="0.25">
      <c r="A6539" s="65">
        <v>653.59999999991498</v>
      </c>
      <c r="B6539" s="2">
        <v>200</v>
      </c>
      <c r="C6539" s="2">
        <v>200</v>
      </c>
      <c r="D6539" s="2">
        <v>200</v>
      </c>
      <c r="E6539" s="2">
        <v>200</v>
      </c>
      <c r="F6539" s="2">
        <v>200</v>
      </c>
      <c r="G6539" s="2">
        <v>200</v>
      </c>
    </row>
    <row r="6540" spans="1:21" s="65" customFormat="1" x14ac:dyDescent="0.25">
      <c r="A6540" s="65">
        <v>653.69999999991398</v>
      </c>
      <c r="B6540" s="2">
        <v>200</v>
      </c>
      <c r="C6540" s="2">
        <v>200</v>
      </c>
      <c r="D6540" s="2">
        <v>200</v>
      </c>
      <c r="E6540" s="2">
        <v>200</v>
      </c>
      <c r="F6540" s="2">
        <v>200</v>
      </c>
      <c r="G6540" s="2">
        <v>200</v>
      </c>
    </row>
    <row r="6541" spans="1:21" s="65" customFormat="1" x14ac:dyDescent="0.25">
      <c r="A6541" s="65">
        <v>653.79999999991401</v>
      </c>
      <c r="B6541" s="2">
        <v>200</v>
      </c>
      <c r="C6541" s="2">
        <v>200</v>
      </c>
      <c r="D6541" s="2">
        <v>200</v>
      </c>
      <c r="E6541" s="2">
        <v>200</v>
      </c>
      <c r="F6541" s="2">
        <v>200</v>
      </c>
      <c r="G6541" s="2">
        <v>200</v>
      </c>
    </row>
    <row r="6542" spans="1:21" s="65" customFormat="1" x14ac:dyDescent="0.25">
      <c r="A6542" s="65">
        <v>653.89999999991403</v>
      </c>
      <c r="B6542" s="2">
        <v>200</v>
      </c>
      <c r="C6542" s="2">
        <v>200</v>
      </c>
      <c r="D6542" s="2">
        <v>200</v>
      </c>
      <c r="E6542" s="2">
        <v>200</v>
      </c>
      <c r="F6542" s="2">
        <v>200</v>
      </c>
      <c r="G6542" s="2">
        <v>200</v>
      </c>
    </row>
    <row r="6543" spans="1:21" s="65" customFormat="1" x14ac:dyDescent="0.25">
      <c r="A6543" s="65">
        <v>653.99999999991405</v>
      </c>
      <c r="B6543" s="2">
        <v>200</v>
      </c>
      <c r="C6543" s="2">
        <v>200</v>
      </c>
      <c r="D6543" s="2">
        <v>200</v>
      </c>
      <c r="E6543" s="2">
        <v>200</v>
      </c>
      <c r="F6543" s="2">
        <v>200</v>
      </c>
      <c r="G6543" s="2">
        <v>200</v>
      </c>
    </row>
    <row r="6544" spans="1:21" x14ac:dyDescent="0.25">
      <c r="A6544">
        <v>1</v>
      </c>
      <c r="B6544">
        <v>2</v>
      </c>
      <c r="C6544">
        <v>3</v>
      </c>
      <c r="D6544">
        <v>4</v>
      </c>
      <c r="E6544">
        <v>5</v>
      </c>
      <c r="F6544">
        <v>6</v>
      </c>
      <c r="G6544">
        <v>7</v>
      </c>
      <c r="O6544" s="65"/>
      <c r="P6544" s="65"/>
      <c r="Q6544" s="65"/>
      <c r="R6544" s="65"/>
      <c r="S6544" s="65"/>
      <c r="T6544" s="65"/>
      <c r="U6544" s="65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56"/>
  <sheetViews>
    <sheetView view="pageBreakPreview" topLeftCell="A19" zoomScale="115" zoomScaleNormal="100" zoomScaleSheetLayoutView="115" workbookViewId="0">
      <selection activeCell="B37" sqref="B37"/>
    </sheetView>
  </sheetViews>
  <sheetFormatPr defaultColWidth="11.42578125" defaultRowHeight="12.75" x14ac:dyDescent="0.2"/>
  <cols>
    <col min="1" max="1" width="6" style="17" customWidth="1"/>
    <col min="2" max="3" width="7.140625" style="17" customWidth="1"/>
    <col min="4" max="4" width="0.5703125" style="17" customWidth="1"/>
    <col min="5" max="6" width="7.140625" style="17" customWidth="1"/>
    <col min="7" max="7" width="0.5703125" style="17" customWidth="1"/>
    <col min="8" max="8" width="7.140625" style="17" customWidth="1"/>
    <col min="9" max="9" width="7.42578125" style="17" customWidth="1"/>
    <col min="10" max="10" width="0.5703125" style="17" customWidth="1"/>
    <col min="11" max="12" width="6.7109375" style="17" customWidth="1"/>
    <col min="13" max="13" width="0.5703125" style="17" customWidth="1"/>
    <col min="14" max="15" width="6.7109375" style="17" customWidth="1"/>
    <col min="16" max="16" width="0.5703125" style="17" customWidth="1"/>
    <col min="17" max="18" width="7.140625" style="17" customWidth="1"/>
    <col min="19" max="16384" width="11.42578125" style="17"/>
  </cols>
  <sheetData>
    <row r="1" spans="1:19" ht="78.75" customHeight="1" x14ac:dyDescent="0.2">
      <c r="A1" s="135" t="s">
        <v>104</v>
      </c>
      <c r="B1" s="135"/>
      <c r="C1" s="135"/>
      <c r="D1" s="135"/>
      <c r="E1" s="135"/>
      <c r="F1" s="135"/>
      <c r="G1" s="135"/>
      <c r="H1" s="135"/>
      <c r="I1" s="48"/>
      <c r="J1" s="131"/>
      <c r="K1" s="131"/>
      <c r="L1" s="131"/>
      <c r="M1" s="131"/>
      <c r="N1" s="131"/>
      <c r="O1" s="131"/>
      <c r="P1" s="131"/>
      <c r="Q1" s="131"/>
      <c r="R1" s="131"/>
      <c r="S1" s="47"/>
    </row>
    <row r="2" spans="1:19" x14ac:dyDescent="0.2">
      <c r="O2" s="184">
        <v>25204</v>
      </c>
      <c r="P2" s="184"/>
      <c r="Q2" s="184"/>
      <c r="R2" s="46" t="s">
        <v>53</v>
      </c>
    </row>
    <row r="3" spans="1:19" ht="20.25" customHeight="1" x14ac:dyDescent="0.25">
      <c r="A3" s="132" t="s">
        <v>103</v>
      </c>
      <c r="B3" s="132"/>
      <c r="C3" s="132"/>
      <c r="E3" s="133" t="s">
        <v>136</v>
      </c>
      <c r="F3" s="134"/>
      <c r="H3" s="132" t="s">
        <v>102</v>
      </c>
      <c r="I3" s="132"/>
      <c r="K3" s="136" t="s">
        <v>137</v>
      </c>
      <c r="L3" s="137"/>
      <c r="M3" s="137"/>
      <c r="N3" s="137"/>
      <c r="O3" s="137"/>
      <c r="P3" s="137"/>
      <c r="Q3" s="137"/>
      <c r="R3" s="138"/>
    </row>
    <row r="4" spans="1:19" ht="7.5" customHeight="1" x14ac:dyDescent="0.2"/>
    <row r="5" spans="1:19" ht="20.25" customHeight="1" x14ac:dyDescent="0.25">
      <c r="H5" s="132" t="s">
        <v>10</v>
      </c>
      <c r="I5" s="132"/>
      <c r="K5" s="136" t="s">
        <v>138</v>
      </c>
      <c r="L5" s="137"/>
      <c r="M5" s="137"/>
      <c r="N5" s="137"/>
      <c r="O5" s="137"/>
      <c r="P5" s="137"/>
      <c r="Q5" s="137"/>
      <c r="R5" s="138"/>
    </row>
    <row r="6" spans="1:19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9" ht="24" customHeight="1" x14ac:dyDescent="0.2">
      <c r="A7" s="158" t="s">
        <v>101</v>
      </c>
      <c r="B7" s="158"/>
      <c r="C7" s="158"/>
    </row>
    <row r="8" spans="1:19" ht="33.75" customHeight="1" x14ac:dyDescent="0.25">
      <c r="A8" s="45"/>
      <c r="B8" s="139" t="s">
        <v>100</v>
      </c>
      <c r="C8" s="140"/>
      <c r="E8" s="129">
        <f ca="1">Adressliste_Anmeldungen!C194</f>
        <v>0</v>
      </c>
      <c r="F8" s="130"/>
      <c r="G8" s="30"/>
      <c r="H8" s="139" t="s">
        <v>99</v>
      </c>
      <c r="I8" s="140"/>
      <c r="J8" s="30"/>
      <c r="K8" s="129">
        <v>0</v>
      </c>
      <c r="L8" s="130"/>
      <c r="M8" s="30"/>
      <c r="N8" s="139" t="s">
        <v>98</v>
      </c>
      <c r="O8" s="140"/>
      <c r="P8" s="30"/>
      <c r="Q8" s="129">
        <f>Adressliste_Anmeldungen!C193</f>
        <v>100</v>
      </c>
      <c r="R8" s="130"/>
    </row>
    <row r="9" spans="1:19" ht="8.25" customHeight="1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1" spans="1:19" ht="33.75" customHeight="1" x14ac:dyDescent="0.2">
      <c r="A11" s="145" t="s">
        <v>97</v>
      </c>
      <c r="B11" s="146"/>
      <c r="C11" s="146"/>
      <c r="D11" s="146"/>
      <c r="E11" s="146"/>
      <c r="F11" s="146"/>
      <c r="G11" s="146"/>
      <c r="H11" s="146"/>
      <c r="I11" s="147"/>
      <c r="K11" s="141" t="s">
        <v>96</v>
      </c>
      <c r="L11" s="142"/>
      <c r="N11" s="160">
        <f>Q8*60</f>
        <v>6000</v>
      </c>
      <c r="O11" s="161"/>
      <c r="Q11" s="159"/>
      <c r="R11" s="159"/>
    </row>
    <row r="12" spans="1:19" ht="6.75" customHeight="1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9" ht="6" customHeight="1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9" ht="22.5" customHeight="1" x14ac:dyDescent="0.2">
      <c r="A14" s="153" t="s">
        <v>95</v>
      </c>
      <c r="B14" s="153"/>
      <c r="C14" s="153"/>
      <c r="D14" s="153"/>
      <c r="E14" s="153"/>
      <c r="F14" s="153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9" ht="8.25" customHeight="1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x14ac:dyDescent="0.2">
      <c r="A16" s="22"/>
      <c r="B16" s="143" t="s">
        <v>94</v>
      </c>
      <c r="C16" s="144"/>
      <c r="D16" s="43"/>
      <c r="E16" s="162"/>
      <c r="F16" s="163"/>
      <c r="G16" s="43"/>
      <c r="H16" s="143" t="s">
        <v>93</v>
      </c>
      <c r="I16" s="144"/>
      <c r="J16" s="43"/>
      <c r="K16" s="143" t="s">
        <v>92</v>
      </c>
      <c r="L16" s="144"/>
      <c r="M16" s="43"/>
      <c r="N16" s="143" t="s">
        <v>91</v>
      </c>
      <c r="O16" s="144"/>
      <c r="P16" s="43"/>
      <c r="Q16" s="144"/>
      <c r="R16" s="144"/>
      <c r="S16" s="32"/>
    </row>
    <row r="17" spans="1:19" x14ac:dyDescent="0.2">
      <c r="A17" s="22"/>
      <c r="B17" s="37" t="s">
        <v>81</v>
      </c>
      <c r="C17" s="37" t="s">
        <v>90</v>
      </c>
      <c r="D17" s="43"/>
      <c r="E17" s="43"/>
      <c r="F17" s="43"/>
      <c r="G17" s="43"/>
      <c r="H17" s="37" t="s">
        <v>81</v>
      </c>
      <c r="I17" s="37" t="s">
        <v>90</v>
      </c>
      <c r="J17" s="43"/>
      <c r="K17" s="37" t="s">
        <v>81</v>
      </c>
      <c r="L17" s="37" t="s">
        <v>90</v>
      </c>
      <c r="M17" s="43"/>
      <c r="N17" s="37" t="s">
        <v>81</v>
      </c>
      <c r="O17" s="37" t="s">
        <v>90</v>
      </c>
      <c r="P17" s="43"/>
      <c r="Q17" s="37" t="s">
        <v>89</v>
      </c>
      <c r="R17" s="37" t="s">
        <v>88</v>
      </c>
      <c r="S17" s="32"/>
    </row>
    <row r="18" spans="1:19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32"/>
    </row>
    <row r="19" spans="1:19" x14ac:dyDescent="0.2">
      <c r="A19" s="42" t="s">
        <v>72</v>
      </c>
      <c r="B19" s="39"/>
      <c r="C19" s="39"/>
      <c r="D19" s="22"/>
      <c r="E19" s="41"/>
      <c r="F19" s="41"/>
      <c r="G19" s="22"/>
      <c r="H19" s="39"/>
      <c r="I19" s="39"/>
      <c r="J19" s="22"/>
      <c r="K19" s="39"/>
      <c r="L19" s="39"/>
      <c r="M19" s="22"/>
      <c r="N19" s="39"/>
      <c r="O19" s="39"/>
      <c r="P19" s="22"/>
      <c r="Q19" s="39"/>
      <c r="R19" s="39"/>
    </row>
    <row r="20" spans="1:19" x14ac:dyDescent="0.2">
      <c r="A20" s="42" t="s">
        <v>71</v>
      </c>
      <c r="B20" s="39"/>
      <c r="C20" s="39"/>
      <c r="D20" s="22"/>
      <c r="E20" s="41"/>
      <c r="F20" s="41"/>
      <c r="G20" s="22"/>
      <c r="H20" s="39"/>
      <c r="I20" s="39"/>
      <c r="J20" s="22"/>
      <c r="K20" s="39"/>
      <c r="L20" s="39"/>
      <c r="M20" s="22"/>
      <c r="N20" s="39"/>
      <c r="O20" s="39"/>
      <c r="P20" s="22"/>
      <c r="Q20" s="39"/>
      <c r="R20" s="39"/>
    </row>
    <row r="21" spans="1:19" x14ac:dyDescent="0.2">
      <c r="A21" s="40" t="s">
        <v>70</v>
      </c>
      <c r="B21" s="39"/>
      <c r="C21" s="39"/>
      <c r="D21" s="22"/>
      <c r="E21" s="41"/>
      <c r="F21" s="41"/>
      <c r="G21" s="22"/>
      <c r="H21" s="39"/>
      <c r="I21" s="39"/>
      <c r="J21" s="22"/>
      <c r="K21" s="39"/>
      <c r="L21" s="39"/>
      <c r="M21" s="22"/>
      <c r="N21" s="39"/>
      <c r="O21" s="39"/>
      <c r="P21" s="22"/>
      <c r="Q21" s="39"/>
      <c r="R21" s="39"/>
    </row>
    <row r="22" spans="1:19" x14ac:dyDescent="0.2">
      <c r="A22" s="42" t="s">
        <v>52</v>
      </c>
      <c r="B22" s="39"/>
      <c r="C22" s="39"/>
      <c r="D22" s="22"/>
      <c r="E22" s="41"/>
      <c r="F22" s="41"/>
      <c r="G22" s="22"/>
      <c r="H22" s="39"/>
      <c r="I22" s="39"/>
      <c r="J22" s="22"/>
      <c r="K22" s="39"/>
      <c r="L22" s="39"/>
      <c r="M22" s="22"/>
      <c r="N22" s="39"/>
      <c r="O22" s="39"/>
      <c r="P22" s="22"/>
      <c r="Q22" s="39"/>
      <c r="R22" s="39"/>
    </row>
    <row r="23" spans="1:19" x14ac:dyDescent="0.2">
      <c r="A23" s="40" t="s">
        <v>54</v>
      </c>
      <c r="B23" s="39"/>
      <c r="C23" s="39"/>
      <c r="D23" s="22"/>
      <c r="E23" s="154" t="s">
        <v>87</v>
      </c>
      <c r="F23" s="155"/>
      <c r="G23" s="22"/>
      <c r="H23" s="39"/>
      <c r="I23" s="39"/>
      <c r="J23" s="22"/>
      <c r="K23" s="39"/>
      <c r="L23" s="39"/>
      <c r="M23" s="22"/>
      <c r="N23" s="39"/>
      <c r="O23" s="39"/>
      <c r="P23" s="22"/>
      <c r="Q23" s="39"/>
      <c r="R23" s="39"/>
    </row>
    <row r="24" spans="1:19" x14ac:dyDescent="0.2">
      <c r="A24" s="40" t="s">
        <v>55</v>
      </c>
      <c r="B24" s="39"/>
      <c r="C24" s="39"/>
      <c r="D24" s="22"/>
      <c r="E24" s="156"/>
      <c r="F24" s="157"/>
      <c r="G24" s="22"/>
      <c r="H24" s="39"/>
      <c r="I24" s="39"/>
      <c r="J24" s="22"/>
      <c r="K24" s="39"/>
      <c r="L24" s="39"/>
      <c r="M24" s="22"/>
      <c r="N24" s="39"/>
      <c r="O24" s="39"/>
      <c r="P24" s="22"/>
      <c r="Q24" s="39"/>
      <c r="R24" s="39"/>
    </row>
    <row r="25" spans="1:19" x14ac:dyDescent="0.2">
      <c r="A25" s="32"/>
      <c r="B25" s="32"/>
      <c r="C25" s="32"/>
      <c r="D25" s="32"/>
      <c r="E25" s="32"/>
      <c r="F25" s="32"/>
      <c r="G25" s="32"/>
      <c r="H25" s="185" t="e">
        <f>SUM(I26/H26)</f>
        <v>#DIV/0!</v>
      </c>
      <c r="I25" s="186"/>
      <c r="J25" s="32"/>
      <c r="K25" s="185" t="e">
        <f>SUM(L26/K26)</f>
        <v>#DIV/0!</v>
      </c>
      <c r="L25" s="186"/>
      <c r="M25" s="32"/>
      <c r="N25" s="185" t="e">
        <f>SUM(O26/N26)</f>
        <v>#DIV/0!</v>
      </c>
      <c r="O25" s="186"/>
      <c r="P25" s="32"/>
      <c r="Q25" s="185" t="e">
        <f>SUM(R26/Q26)</f>
        <v>#DIV/0!</v>
      </c>
      <c r="R25" s="186"/>
    </row>
    <row r="26" spans="1:19" ht="15.75" x14ac:dyDescent="0.2">
      <c r="A26" s="38" t="s">
        <v>86</v>
      </c>
      <c r="B26" s="37">
        <f>SUM(B19:B24)</f>
        <v>0</v>
      </c>
      <c r="C26" s="37">
        <f>SUM(C19:C24)</f>
        <v>0</v>
      </c>
      <c r="D26" s="22"/>
      <c r="E26" s="151" t="e">
        <f>SUM(C26/B26)</f>
        <v>#DIV/0!</v>
      </c>
      <c r="F26" s="152"/>
      <c r="G26" s="22"/>
      <c r="H26" s="35">
        <f>SUM(H19:H24)</f>
        <v>0</v>
      </c>
      <c r="I26" s="35">
        <f>SUM(I19:I24)</f>
        <v>0</v>
      </c>
      <c r="J26" s="36"/>
      <c r="K26" s="35">
        <f>SUM(K19:K24)</f>
        <v>0</v>
      </c>
      <c r="L26" s="35">
        <f>SUM(L19:L24)</f>
        <v>0</v>
      </c>
      <c r="M26" s="36"/>
      <c r="N26" s="35">
        <f>SUM(N19:N24)</f>
        <v>0</v>
      </c>
      <c r="O26" s="35">
        <f>SUM(O19:O24)</f>
        <v>0</v>
      </c>
      <c r="P26" s="36"/>
      <c r="Q26" s="35">
        <f>SUM(Q19:Q24)</f>
        <v>0</v>
      </c>
      <c r="R26" s="35">
        <f>SUM(R19:R24)</f>
        <v>0</v>
      </c>
    </row>
    <row r="27" spans="1:19" ht="8.25" customHeight="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2"/>
    </row>
    <row r="28" spans="1:19" ht="5.25" customHeight="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9" ht="18" x14ac:dyDescent="0.25">
      <c r="A29" s="153" t="s">
        <v>85</v>
      </c>
      <c r="B29" s="153"/>
      <c r="C29" s="153"/>
      <c r="D29" s="153"/>
      <c r="E29" s="153"/>
      <c r="F29" s="153"/>
      <c r="G29" s="32"/>
      <c r="H29" s="32"/>
      <c r="I29" s="33" t="s">
        <v>84</v>
      </c>
      <c r="J29" s="32"/>
      <c r="K29" s="32"/>
      <c r="L29" s="32"/>
      <c r="M29" s="32"/>
      <c r="N29" s="32"/>
      <c r="O29" s="32"/>
      <c r="P29" s="32"/>
      <c r="Q29" s="32"/>
      <c r="R29" s="32"/>
    </row>
    <row r="30" spans="1:19" ht="6" customHeigh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9" ht="32.25" customHeight="1" x14ac:dyDescent="0.25">
      <c r="A31" s="166" t="s">
        <v>83</v>
      </c>
      <c r="B31" s="167"/>
      <c r="C31" s="148" t="s">
        <v>84</v>
      </c>
      <c r="D31" s="149"/>
      <c r="E31" s="149"/>
      <c r="F31" s="150"/>
      <c r="G31" s="31"/>
      <c r="H31" s="141" t="s">
        <v>12</v>
      </c>
      <c r="I31" s="142"/>
      <c r="J31" s="30"/>
      <c r="K31" s="176" t="s">
        <v>105</v>
      </c>
      <c r="L31" s="177"/>
      <c r="M31" s="30"/>
      <c r="N31" s="139" t="s">
        <v>82</v>
      </c>
      <c r="O31" s="140"/>
      <c r="P31" s="30"/>
      <c r="Q31" s="176">
        <v>60</v>
      </c>
      <c r="R31" s="177"/>
    </row>
    <row r="33" spans="1:22" ht="12.75" customHeight="1" x14ac:dyDescent="0.2">
      <c r="A33" s="22"/>
      <c r="B33" s="28" t="s">
        <v>81</v>
      </c>
      <c r="C33" s="164" t="s">
        <v>80</v>
      </c>
      <c r="D33" s="22"/>
      <c r="E33" s="168" t="s">
        <v>79</v>
      </c>
      <c r="F33" s="169"/>
      <c r="G33" s="22"/>
      <c r="H33" s="172" t="s">
        <v>39</v>
      </c>
      <c r="I33" s="173"/>
      <c r="J33" s="22"/>
      <c r="K33" s="172" t="s">
        <v>39</v>
      </c>
      <c r="L33" s="173"/>
      <c r="M33" s="22"/>
      <c r="N33" s="172" t="s">
        <v>39</v>
      </c>
      <c r="O33" s="173"/>
      <c r="P33" s="27"/>
      <c r="Q33" s="174" t="s">
        <v>78</v>
      </c>
      <c r="R33" s="174"/>
    </row>
    <row r="34" spans="1:22" x14ac:dyDescent="0.2">
      <c r="A34" s="22"/>
      <c r="C34" s="165"/>
      <c r="D34" s="22"/>
      <c r="E34" s="170"/>
      <c r="F34" s="171"/>
      <c r="G34" s="22"/>
      <c r="H34" s="29" t="s">
        <v>77</v>
      </c>
      <c r="I34" s="28" t="s">
        <v>76</v>
      </c>
      <c r="J34" s="22"/>
      <c r="K34" s="172" t="s">
        <v>75</v>
      </c>
      <c r="L34" s="173"/>
      <c r="M34" s="22"/>
      <c r="N34" s="172" t="s">
        <v>74</v>
      </c>
      <c r="O34" s="173"/>
      <c r="P34" s="27"/>
      <c r="Q34" s="175" t="s">
        <v>73</v>
      </c>
      <c r="R34" s="175"/>
    </row>
    <row r="35" spans="1:22" x14ac:dyDescent="0.2">
      <c r="A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22" x14ac:dyDescent="0.2">
      <c r="A36" s="26" t="s">
        <v>551</v>
      </c>
      <c r="B36" s="24">
        <f>COUNTIFS(Adressliste_Anmeldungen!$G$2:$G$191,"U17",Adressliste_Anmeldungen!$U$2:$U$191,"JA")</f>
        <v>1</v>
      </c>
      <c r="C36" s="23">
        <v>16.5</v>
      </c>
      <c r="D36" s="22"/>
      <c r="E36" s="124">
        <f>B36*C36</f>
        <v>16.5</v>
      </c>
      <c r="F36" s="124"/>
      <c r="G36" s="22"/>
      <c r="H36" s="24">
        <f>COUNTIFS(Adressliste_Anmeldungen!$G$2:$G$191,"jJ",Adressliste_Anmeldungen!$AY$2:$AY$191,"&gt;0")</f>
        <v>0</v>
      </c>
      <c r="I36" s="23">
        <f>SUMIF(Adressliste_Anmeldungen!$G$2:$G$191,"U17",Adressliste_Anmeldungen!$AD$2:$AD$191)</f>
        <v>34</v>
      </c>
      <c r="J36" s="22"/>
      <c r="K36" s="125">
        <f t="shared" ref="K36" si="0">(I36/E36)</f>
        <v>2.0606060606060606</v>
      </c>
      <c r="L36" s="125"/>
      <c r="M36" s="22"/>
      <c r="N36" s="125">
        <f>(H36/B36)</f>
        <v>0</v>
      </c>
      <c r="O36" s="125"/>
      <c r="P36" s="22"/>
      <c r="Q36" s="126">
        <f>E36*60%-I36</f>
        <v>-24.1</v>
      </c>
      <c r="R36" s="126"/>
    </row>
    <row r="37" spans="1:22" x14ac:dyDescent="0.2">
      <c r="A37" s="26" t="s">
        <v>552</v>
      </c>
      <c r="B37" s="24">
        <f>COUNTIFS(Adressliste_Anmeldungen!$G$2:$G$191,"U21",Adressliste_Anmeldungen!$U$2:$U$191,"JA")</f>
        <v>4</v>
      </c>
      <c r="C37" s="23">
        <v>16.5</v>
      </c>
      <c r="D37" s="22"/>
      <c r="E37" s="124">
        <f t="shared" ref="E37:E41" si="1">B37*C37</f>
        <v>66</v>
      </c>
      <c r="F37" s="124"/>
      <c r="G37" s="22"/>
      <c r="H37" s="24">
        <f>COUNTIFS(Adressliste_Anmeldungen!$G$2:$G$191,"J",Adressliste_Anmeldungen!$AY$2:$AY$191,"&gt;0")</f>
        <v>0</v>
      </c>
      <c r="I37" s="23">
        <f>SUMIF(Adressliste_Anmeldungen!$G$2:$G$191,"U21",Adressliste_Anmeldungen!$AD$2:$AD$191)</f>
        <v>241</v>
      </c>
      <c r="J37" s="22"/>
      <c r="K37" s="125">
        <f t="shared" ref="K37:K41" si="2">(I37/E37)</f>
        <v>3.6515151515151514</v>
      </c>
      <c r="L37" s="125"/>
      <c r="M37" s="22"/>
      <c r="N37" s="125">
        <f t="shared" ref="N37:N41" si="3">(H37/B37)</f>
        <v>0</v>
      </c>
      <c r="O37" s="125"/>
      <c r="P37" s="22"/>
      <c r="Q37" s="126">
        <f t="shared" ref="Q37:Q41" si="4">E37*60%-I37</f>
        <v>-201.4</v>
      </c>
      <c r="R37" s="126"/>
    </row>
    <row r="38" spans="1:22" x14ac:dyDescent="0.2">
      <c r="A38" s="25" t="s">
        <v>70</v>
      </c>
      <c r="B38" s="24">
        <f>COUNTIFS(Adressliste_Anmeldungen!$G$2:$G$191,"E",Adressliste_Anmeldungen!$U$2:$U$191,"JA")</f>
        <v>38</v>
      </c>
      <c r="C38" s="23">
        <v>41.5</v>
      </c>
      <c r="D38" s="22"/>
      <c r="E38" s="124">
        <f t="shared" si="1"/>
        <v>1577</v>
      </c>
      <c r="F38" s="124"/>
      <c r="G38" s="22"/>
      <c r="H38" s="24">
        <f>COUNTIFS(Adressliste_Anmeldungen!$G$2:$G$191,"E",Adressliste_Anmeldungen!$AY$2:$AY$191,"&gt;0")</f>
        <v>0</v>
      </c>
      <c r="I38" s="23">
        <f>SUMIF(Adressliste_Anmeldungen!$G$2:$G$191,"e",Adressliste_Anmeldungen!$AD$2:$AD$191)</f>
        <v>1275</v>
      </c>
      <c r="J38" s="22"/>
      <c r="K38" s="125">
        <f t="shared" si="2"/>
        <v>0.80849714648065951</v>
      </c>
      <c r="L38" s="125"/>
      <c r="M38" s="22"/>
      <c r="N38" s="125">
        <f t="shared" si="3"/>
        <v>0</v>
      </c>
      <c r="O38" s="125"/>
      <c r="P38" s="22"/>
      <c r="Q38" s="126">
        <f t="shared" si="4"/>
        <v>-328.80000000000007</v>
      </c>
      <c r="R38" s="126"/>
    </row>
    <row r="39" spans="1:22" x14ac:dyDescent="0.2">
      <c r="A39" s="26" t="s">
        <v>52</v>
      </c>
      <c r="B39" s="24">
        <f>COUNTIFS(Adressliste_Anmeldungen!$G$2:$G$191,"S",Adressliste_Anmeldungen!$U$2:$U$191,"JA")</f>
        <v>28</v>
      </c>
      <c r="C39" s="23">
        <v>41.5</v>
      </c>
      <c r="D39" s="22"/>
      <c r="E39" s="124">
        <f t="shared" si="1"/>
        <v>1162</v>
      </c>
      <c r="F39" s="124"/>
      <c r="G39" s="22"/>
      <c r="H39" s="24">
        <f>COUNTIFS(Adressliste_Anmeldungen!$G$2:$G$191,"S",Adressliste_Anmeldungen!$AY$2:$AY$191,"&gt;0")</f>
        <v>0</v>
      </c>
      <c r="I39" s="23">
        <f>SUMIF(Adressliste_Anmeldungen!$G$2:$G$191,"s",Adressliste_Anmeldungen!$AD$2:$AD$191)</f>
        <v>905</v>
      </c>
      <c r="J39" s="22"/>
      <c r="K39" s="125">
        <f t="shared" si="2"/>
        <v>0.77882960413080893</v>
      </c>
      <c r="L39" s="125"/>
      <c r="M39" s="22"/>
      <c r="N39" s="125">
        <f t="shared" si="3"/>
        <v>0</v>
      </c>
      <c r="O39" s="125"/>
      <c r="P39" s="22"/>
      <c r="Q39" s="126">
        <f t="shared" si="4"/>
        <v>-207.80000000000007</v>
      </c>
      <c r="R39" s="126"/>
    </row>
    <row r="40" spans="1:22" x14ac:dyDescent="0.2">
      <c r="A40" s="25" t="s">
        <v>54</v>
      </c>
      <c r="B40" s="24">
        <f>COUNTIFS(Adressliste_Anmeldungen!$G$2:$G$191,"V",Adressliste_Anmeldungen!$U$2:$U$191,"JA")</f>
        <v>20</v>
      </c>
      <c r="C40" s="23">
        <v>41.5</v>
      </c>
      <c r="D40" s="22"/>
      <c r="E40" s="124">
        <f t="shared" si="1"/>
        <v>830</v>
      </c>
      <c r="F40" s="124"/>
      <c r="G40" s="22"/>
      <c r="H40" s="24">
        <f>COUNTIFS(Adressliste_Anmeldungen!$G$2:$G$191,"V",Adressliste_Anmeldungen!$AY$2:$AY$191,"&gt;0")</f>
        <v>0</v>
      </c>
      <c r="I40" s="23">
        <f>SUMIF(Adressliste_Anmeldungen!$G$2:$G$191,"v",Adressliste_Anmeldungen!$AD$2:$AD$191)</f>
        <v>523</v>
      </c>
      <c r="J40" s="22"/>
      <c r="K40" s="125">
        <f t="shared" si="2"/>
        <v>0.63012048192771086</v>
      </c>
      <c r="L40" s="125"/>
      <c r="M40" s="22"/>
      <c r="N40" s="125">
        <f t="shared" si="3"/>
        <v>0</v>
      </c>
      <c r="O40" s="125"/>
      <c r="P40" s="22"/>
      <c r="Q40" s="126">
        <f t="shared" si="4"/>
        <v>-25</v>
      </c>
      <c r="R40" s="126"/>
    </row>
    <row r="41" spans="1:22" x14ac:dyDescent="0.2">
      <c r="A41" s="25" t="s">
        <v>55</v>
      </c>
      <c r="B41" s="24">
        <f>COUNTIFS(Adressliste_Anmeldungen!$G$2:$G$191,"sV",Adressliste_Anmeldungen!$U$2:$U$191,"JA")</f>
        <v>6</v>
      </c>
      <c r="C41" s="23">
        <v>41.5</v>
      </c>
      <c r="D41" s="22"/>
      <c r="E41" s="124">
        <f t="shared" si="1"/>
        <v>249</v>
      </c>
      <c r="F41" s="124"/>
      <c r="G41" s="22"/>
      <c r="H41" s="24">
        <f>COUNTIFS(Adressliste_Anmeldungen!$G$2:$G$191,"SV",Adressliste_Anmeldungen!$AY$2:$AY$191,"&gt;0")</f>
        <v>0</v>
      </c>
      <c r="I41" s="23">
        <f>SUMIF(Adressliste_Anmeldungen!$G$2:$G$191,"sv",Adressliste_Anmeldungen!$AD$2:$AD$191)</f>
        <v>204</v>
      </c>
      <c r="J41" s="22"/>
      <c r="K41" s="125">
        <f t="shared" si="2"/>
        <v>0.81927710843373491</v>
      </c>
      <c r="L41" s="125"/>
      <c r="M41" s="22"/>
      <c r="N41" s="125">
        <f t="shared" si="3"/>
        <v>0</v>
      </c>
      <c r="O41" s="125"/>
      <c r="P41" s="22"/>
      <c r="Q41" s="126">
        <f t="shared" si="4"/>
        <v>-54.599999999999994</v>
      </c>
      <c r="R41" s="126"/>
    </row>
    <row r="42" spans="1:22" ht="19.5" customHeight="1" x14ac:dyDescent="0.2">
      <c r="B42" s="20">
        <f>SUM(B36:B41)</f>
        <v>97</v>
      </c>
      <c r="C42" s="21"/>
      <c r="D42" s="21"/>
      <c r="E42" s="182">
        <f>SUM(E36:F41)</f>
        <v>3900.5</v>
      </c>
      <c r="F42" s="183"/>
      <c r="G42" s="21"/>
      <c r="H42" s="20">
        <f>SUM(H36:H41)</f>
        <v>0</v>
      </c>
      <c r="I42" s="50">
        <f>SUM(I36:I41)</f>
        <v>3182</v>
      </c>
      <c r="J42" s="51"/>
      <c r="U42" s="52"/>
      <c r="V42" s="52"/>
    </row>
    <row r="43" spans="1:22" ht="11.25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5" spans="1:22" ht="21" customHeight="1" x14ac:dyDescent="0.25">
      <c r="A45" s="181" t="s">
        <v>69</v>
      </c>
      <c r="B45" s="181"/>
      <c r="C45" s="181"/>
      <c r="D45" s="181"/>
      <c r="E45" s="19"/>
      <c r="F45" s="180" t="s">
        <v>139</v>
      </c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7" spans="1:22" ht="23.25" customHeight="1" x14ac:dyDescent="0.25">
      <c r="A47" s="178" t="s">
        <v>68</v>
      </c>
      <c r="B47" s="178"/>
      <c r="C47" s="178"/>
      <c r="D47" s="178"/>
      <c r="E47" s="179"/>
      <c r="F47" s="179"/>
      <c r="G47" s="179"/>
      <c r="H47" s="179"/>
      <c r="I47" s="179"/>
      <c r="J47" s="18"/>
      <c r="K47" s="179" t="s">
        <v>67</v>
      </c>
      <c r="L47" s="179"/>
      <c r="M47" s="179"/>
      <c r="N47" s="179"/>
      <c r="O47" s="179"/>
      <c r="P47" s="18"/>
      <c r="Q47" s="179"/>
      <c r="R47" s="179"/>
    </row>
    <row r="48" spans="1:22" x14ac:dyDescent="0.2">
      <c r="Q48" s="127"/>
      <c r="R48" s="128"/>
    </row>
    <row r="55" spans="1:18" x14ac:dyDescent="0.2">
      <c r="A55" s="17" t="s">
        <v>106</v>
      </c>
      <c r="B55" s="17">
        <f>B38+B39</f>
        <v>66</v>
      </c>
      <c r="E55" s="124">
        <f>E38+E39</f>
        <v>2739</v>
      </c>
      <c r="F55" s="124"/>
      <c r="H55" s="17">
        <f>H38+H39</f>
        <v>0</v>
      </c>
      <c r="I55" s="52">
        <f>I38+I39</f>
        <v>2180</v>
      </c>
      <c r="K55" s="125">
        <f t="shared" ref="K55" si="5">(I55/E55)</f>
        <v>0.79591091639284406</v>
      </c>
      <c r="L55" s="125"/>
      <c r="N55" s="125">
        <f t="shared" ref="N55" si="6">(H55/B55)</f>
        <v>0</v>
      </c>
      <c r="O55" s="125"/>
      <c r="Q55" s="126">
        <f t="shared" ref="Q55" si="7">E55*60%-I55</f>
        <v>-536.60000000000014</v>
      </c>
      <c r="R55" s="126"/>
    </row>
    <row r="56" spans="1:18" x14ac:dyDescent="0.2">
      <c r="A56" s="17" t="s">
        <v>107</v>
      </c>
      <c r="B56" s="17">
        <f>B40+B41+B37+B36</f>
        <v>31</v>
      </c>
      <c r="E56" s="124">
        <f>E40+E41+E37+E36</f>
        <v>1161.5</v>
      </c>
      <c r="F56" s="124"/>
      <c r="H56" s="17">
        <f>H40+H41+H37+H36</f>
        <v>0</v>
      </c>
      <c r="I56" s="52">
        <f>I40+I41+I37+I36</f>
        <v>1002</v>
      </c>
      <c r="K56" s="125">
        <f>(I56/E56)</f>
        <v>0.86267757210503659</v>
      </c>
      <c r="L56" s="125"/>
      <c r="N56" s="125">
        <f t="shared" ref="N56" si="8">(H56/B56)</f>
        <v>0</v>
      </c>
      <c r="O56" s="125"/>
      <c r="Q56" s="126">
        <f t="shared" ref="Q56" si="9">E56*60%-I56</f>
        <v>-305.10000000000002</v>
      </c>
      <c r="R56" s="126"/>
    </row>
  </sheetData>
  <mergeCells count="89">
    <mergeCell ref="E42:F42"/>
    <mergeCell ref="K40:L40"/>
    <mergeCell ref="K41:L41"/>
    <mergeCell ref="E41:F41"/>
    <mergeCell ref="O2:Q2"/>
    <mergeCell ref="H25:I25"/>
    <mergeCell ref="K25:L25"/>
    <mergeCell ref="N25:O25"/>
    <mergeCell ref="Q25:R25"/>
    <mergeCell ref="K39:L39"/>
    <mergeCell ref="Q40:R40"/>
    <mergeCell ref="Q36:R36"/>
    <mergeCell ref="Q37:R37"/>
    <mergeCell ref="Q38:R38"/>
    <mergeCell ref="Q39:R39"/>
    <mergeCell ref="N38:O38"/>
    <mergeCell ref="A47:D47"/>
    <mergeCell ref="K47:O47"/>
    <mergeCell ref="F45:R45"/>
    <mergeCell ref="E47:I47"/>
    <mergeCell ref="Q47:R47"/>
    <mergeCell ref="A45:D45"/>
    <mergeCell ref="K38:L38"/>
    <mergeCell ref="K31:L31"/>
    <mergeCell ref="Q41:R41"/>
    <mergeCell ref="N41:O41"/>
    <mergeCell ref="Q31:R31"/>
    <mergeCell ref="K34:L34"/>
    <mergeCell ref="N34:O34"/>
    <mergeCell ref="K36:L36"/>
    <mergeCell ref="N36:O36"/>
    <mergeCell ref="N39:O39"/>
    <mergeCell ref="N40:O40"/>
    <mergeCell ref="N37:O37"/>
    <mergeCell ref="N33:O33"/>
    <mergeCell ref="K33:L33"/>
    <mergeCell ref="H33:I33"/>
    <mergeCell ref="E36:F36"/>
    <mergeCell ref="E37:F37"/>
    <mergeCell ref="Q33:R33"/>
    <mergeCell ref="Q34:R34"/>
    <mergeCell ref="E38:F38"/>
    <mergeCell ref="C33:C34"/>
    <mergeCell ref="A31:B31"/>
    <mergeCell ref="E39:F39"/>
    <mergeCell ref="E40:F40"/>
    <mergeCell ref="E33:F34"/>
    <mergeCell ref="A7:C7"/>
    <mergeCell ref="K5:R5"/>
    <mergeCell ref="Q11:R11"/>
    <mergeCell ref="N16:O16"/>
    <mergeCell ref="Q16:R16"/>
    <mergeCell ref="K16:L16"/>
    <mergeCell ref="A14:F14"/>
    <mergeCell ref="K11:L11"/>
    <mergeCell ref="N11:O11"/>
    <mergeCell ref="B16:C16"/>
    <mergeCell ref="E16:F16"/>
    <mergeCell ref="H31:I31"/>
    <mergeCell ref="H16:I16"/>
    <mergeCell ref="A11:I11"/>
    <mergeCell ref="C31:F31"/>
    <mergeCell ref="E26:F26"/>
    <mergeCell ref="A29:F29"/>
    <mergeCell ref="E23:F24"/>
    <mergeCell ref="Q48:R48"/>
    <mergeCell ref="Q8:R8"/>
    <mergeCell ref="J1:R1"/>
    <mergeCell ref="A3:C3"/>
    <mergeCell ref="E3:F3"/>
    <mergeCell ref="H3:I3"/>
    <mergeCell ref="A1:H1"/>
    <mergeCell ref="K3:R3"/>
    <mergeCell ref="K37:L37"/>
    <mergeCell ref="N31:O31"/>
    <mergeCell ref="H5:I5"/>
    <mergeCell ref="B8:C8"/>
    <mergeCell ref="H8:I8"/>
    <mergeCell ref="N8:O8"/>
    <mergeCell ref="E8:F8"/>
    <mergeCell ref="K8:L8"/>
    <mergeCell ref="E55:F55"/>
    <mergeCell ref="K55:L55"/>
    <mergeCell ref="N55:O55"/>
    <mergeCell ref="Q55:R55"/>
    <mergeCell ref="E56:F56"/>
    <mergeCell ref="K56:L56"/>
    <mergeCell ref="N56:O56"/>
    <mergeCell ref="Q56:R56"/>
  </mergeCells>
  <pageMargins left="0.39370078740157483" right="0.39370078740157483" top="0.59055118110236227" bottom="0.43307086614173229" header="0.51181102362204722" footer="0.51181102362204722"/>
  <pageSetup paperSize="9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2"/>
  <sheetViews>
    <sheetView view="pageBreakPreview" zoomScaleNormal="145" zoomScaleSheetLayoutView="100" workbookViewId="0">
      <selection activeCell="B8" sqref="B8"/>
    </sheetView>
  </sheetViews>
  <sheetFormatPr defaultColWidth="11.42578125" defaultRowHeight="12.75" x14ac:dyDescent="0.2"/>
  <cols>
    <col min="1" max="1" width="36" style="17" bestFit="1" customWidth="1"/>
    <col min="2" max="2" width="13.7109375" style="17" bestFit="1" customWidth="1"/>
    <col min="3" max="3" width="11.85546875" style="17" bestFit="1" customWidth="1"/>
    <col min="4" max="5" width="11.42578125" style="17"/>
    <col min="6" max="6" width="12" style="17" bestFit="1" customWidth="1"/>
    <col min="7" max="7" width="17.5703125" style="17" bestFit="1" customWidth="1"/>
    <col min="8" max="8" width="17.140625" style="17" bestFit="1" customWidth="1"/>
    <col min="9" max="9" width="16.28515625" style="17" bestFit="1" customWidth="1"/>
    <col min="10" max="10" width="11.42578125" style="17"/>
    <col min="11" max="11" width="16.28515625" style="17" bestFit="1" customWidth="1"/>
    <col min="12" max="12" width="14.5703125" style="17" customWidth="1"/>
    <col min="13" max="16384" width="11.42578125" style="17"/>
  </cols>
  <sheetData>
    <row r="1" spans="1:17" x14ac:dyDescent="0.2">
      <c r="A1" s="17" t="s">
        <v>140</v>
      </c>
    </row>
    <row r="3" spans="1:17" x14ac:dyDescent="0.2">
      <c r="A3" s="17" t="s">
        <v>108</v>
      </c>
      <c r="B3" s="17">
        <f>'Abrechnung ZHSV'!B42</f>
        <v>97</v>
      </c>
      <c r="E3" s="17" t="str">
        <f>'Abrechnung ZHSV'!B33</f>
        <v>Teiln.</v>
      </c>
      <c r="F3" s="17" t="str">
        <f>'Abrechnung ZHSV'!C33</f>
        <v>Dopp Netto</v>
      </c>
      <c r="G3" s="17" t="str">
        <f>'Abrechnung ZHSV'!E33</f>
        <v>Einnahmen Gesamt</v>
      </c>
      <c r="H3" s="17" t="str">
        <f>'Abrechnung ZHSV'!H33&amp;" Anzahl"</f>
        <v>Auszahlung Anzahl</v>
      </c>
      <c r="I3" s="17" t="s">
        <v>115</v>
      </c>
      <c r="J3" s="17" t="str">
        <f>'Abrechnung ZHSV'!K33</f>
        <v>Auszahlung</v>
      </c>
      <c r="K3" s="17" t="s">
        <v>126</v>
      </c>
      <c r="L3" s="17" t="s">
        <v>125</v>
      </c>
    </row>
    <row r="4" spans="1:17" x14ac:dyDescent="0.2">
      <c r="A4" s="17" t="s">
        <v>109</v>
      </c>
      <c r="B4" s="55">
        <f>('Abrechnung ZHSV'!B36+'Abrechnung ZHSV'!B37)*25+('Abrechnung ZHSV'!B38+'Abrechnung ZHSV'!B39+'Abrechnung ZHSV'!B40+'Abrechnung ZHSV'!B41)*50</f>
        <v>4725</v>
      </c>
      <c r="D4" s="17" t="str">
        <f>'Abrechnung ZHSV'!A36</f>
        <v>U 17</v>
      </c>
      <c r="E4" s="17">
        <f>'Abrechnung ZHSV'!B36</f>
        <v>1</v>
      </c>
      <c r="F4" s="55">
        <f>'Abrechnung ZHSV'!C36</f>
        <v>16.5</v>
      </c>
      <c r="G4" s="55">
        <f>'Abrechnung ZHSV'!E36</f>
        <v>16.5</v>
      </c>
      <c r="H4" s="17">
        <f>'Abrechnung ZHSV'!H36</f>
        <v>0</v>
      </c>
      <c r="I4" s="55">
        <f>'Abrechnung ZHSV'!$I$36</f>
        <v>34</v>
      </c>
      <c r="J4" s="61">
        <f>'Abrechnung ZHSV'!$K$36</f>
        <v>2.0606060606060606</v>
      </c>
      <c r="K4" s="55">
        <f t="shared" ref="K4:K13" si="0">L4-I4</f>
        <v>-24.1</v>
      </c>
      <c r="L4" s="55">
        <f t="shared" ref="L4:L13" si="1">G4*60%</f>
        <v>9.9</v>
      </c>
    </row>
    <row r="5" spans="1:17" x14ac:dyDescent="0.2">
      <c r="A5" s="17" t="s">
        <v>110</v>
      </c>
      <c r="B5" s="55"/>
      <c r="D5" s="17" t="str">
        <f>'Abrechnung ZHSV'!A37</f>
        <v>U 21</v>
      </c>
      <c r="E5" s="17">
        <f>'Abrechnung ZHSV'!B37</f>
        <v>4</v>
      </c>
      <c r="F5" s="55">
        <f>'Abrechnung ZHSV'!C37</f>
        <v>16.5</v>
      </c>
      <c r="G5" s="55">
        <f>'Abrechnung ZHSV'!E37</f>
        <v>66</v>
      </c>
      <c r="H5" s="17">
        <f>'Abrechnung ZHSV'!H37</f>
        <v>0</v>
      </c>
      <c r="I5" s="55">
        <f>'Abrechnung ZHSV'!$I$37</f>
        <v>241</v>
      </c>
      <c r="J5" s="61">
        <f>'Abrechnung ZHSV'!$K$37</f>
        <v>3.6515151515151514</v>
      </c>
      <c r="K5" s="55">
        <f t="shared" si="0"/>
        <v>-201.4</v>
      </c>
      <c r="L5" s="55">
        <f t="shared" si="1"/>
        <v>39.6</v>
      </c>
    </row>
    <row r="6" spans="1:17" x14ac:dyDescent="0.2">
      <c r="A6" s="17" t="s">
        <v>111</v>
      </c>
      <c r="B6" s="55">
        <f>6.5*B3</f>
        <v>630.5</v>
      </c>
      <c r="D6" s="17" t="str">
        <f>'Abrechnung ZHSV'!A40</f>
        <v>V</v>
      </c>
      <c r="E6" s="17">
        <f>'Abrechnung ZHSV'!B40</f>
        <v>20</v>
      </c>
      <c r="F6" s="55">
        <f>'Abrechnung ZHSV'!C40</f>
        <v>41.5</v>
      </c>
      <c r="G6" s="55">
        <f>'Abrechnung ZHSV'!E40</f>
        <v>830</v>
      </c>
      <c r="H6" s="17">
        <f>'Abrechnung ZHSV'!H40</f>
        <v>0</v>
      </c>
      <c r="I6" s="55">
        <f>'Abrechnung ZHSV'!$I$40</f>
        <v>523</v>
      </c>
      <c r="J6" s="61">
        <f>'Abrechnung ZHSV'!$K$40</f>
        <v>0.63012048192771086</v>
      </c>
      <c r="K6" s="55">
        <f t="shared" si="0"/>
        <v>-25</v>
      </c>
      <c r="L6" s="55">
        <f t="shared" si="1"/>
        <v>498</v>
      </c>
    </row>
    <row r="7" spans="1:17" x14ac:dyDescent="0.2">
      <c r="A7" s="17" t="s">
        <v>112</v>
      </c>
      <c r="B7" s="55">
        <f>2*B3</f>
        <v>194</v>
      </c>
      <c r="C7" s="54"/>
      <c r="D7" s="17" t="str">
        <f>'Abrechnung ZHSV'!A41</f>
        <v>SV</v>
      </c>
      <c r="E7" s="17">
        <f>'Abrechnung ZHSV'!B41</f>
        <v>6</v>
      </c>
      <c r="F7" s="55">
        <f>'Abrechnung ZHSV'!C41</f>
        <v>41.5</v>
      </c>
      <c r="G7" s="55">
        <f>'Abrechnung ZHSV'!E41</f>
        <v>249</v>
      </c>
      <c r="H7" s="17">
        <f>'Abrechnung ZHSV'!H41</f>
        <v>0</v>
      </c>
      <c r="I7" s="55">
        <f>'Abrechnung ZHSV'!$I$41</f>
        <v>204</v>
      </c>
      <c r="J7" s="61">
        <f>'Abrechnung ZHSV'!$K$41</f>
        <v>0.81927710843373491</v>
      </c>
      <c r="K7" s="55">
        <f t="shared" si="0"/>
        <v>-54.599999999999994</v>
      </c>
      <c r="L7" s="55">
        <f t="shared" si="1"/>
        <v>149.4</v>
      </c>
      <c r="N7" s="17">
        <v>5175</v>
      </c>
    </row>
    <row r="8" spans="1:17" x14ac:dyDescent="0.2">
      <c r="A8" s="44" t="s">
        <v>113</v>
      </c>
      <c r="B8" s="56">
        <f>'Abrechnung ZHSV'!I42</f>
        <v>3182</v>
      </c>
      <c r="D8" s="57" t="s">
        <v>117</v>
      </c>
      <c r="E8" s="57">
        <f>SUM(E4:E7)</f>
        <v>31</v>
      </c>
      <c r="F8" s="58">
        <f>SUM(F4:F7)</f>
        <v>116</v>
      </c>
      <c r="G8" s="58">
        <f>SUM(G4:G7)</f>
        <v>1161.5</v>
      </c>
      <c r="H8" s="57">
        <f>SUM(H4:H7)</f>
        <v>0</v>
      </c>
      <c r="I8" s="58">
        <f>SUM(I4:$I$7)</f>
        <v>1002</v>
      </c>
      <c r="J8" s="77">
        <f>I8/$G$8</f>
        <v>0.86267757210503659</v>
      </c>
      <c r="K8" s="58">
        <f t="shared" si="0"/>
        <v>-305.10000000000002</v>
      </c>
      <c r="L8" s="58">
        <f t="shared" si="1"/>
        <v>696.9</v>
      </c>
      <c r="N8" s="17">
        <v>2355</v>
      </c>
      <c r="P8" s="17">
        <v>2936</v>
      </c>
      <c r="Q8" s="17">
        <v>2936</v>
      </c>
    </row>
    <row r="9" spans="1:17" x14ac:dyDescent="0.2">
      <c r="A9" s="59" t="s">
        <v>37</v>
      </c>
      <c r="B9" s="60">
        <f>B4-B6-B7-B8</f>
        <v>718.5</v>
      </c>
      <c r="D9" s="17" t="str">
        <f>'Abrechnung ZHSV'!A38</f>
        <v>Elite</v>
      </c>
      <c r="E9" s="17">
        <f>'Abrechnung ZHSV'!B38</f>
        <v>38</v>
      </c>
      <c r="F9" s="55">
        <f>'Abrechnung ZHSV'!C38</f>
        <v>41.5</v>
      </c>
      <c r="G9" s="55">
        <f>'Abrechnung ZHSV'!E38</f>
        <v>1577</v>
      </c>
      <c r="H9" s="17">
        <f>'Abrechnung ZHSV'!H38</f>
        <v>0</v>
      </c>
      <c r="I9" s="55">
        <f>'Abrechnung ZHSV'!$I$38</f>
        <v>1275</v>
      </c>
      <c r="J9" s="61">
        <f>'Abrechnung ZHSV'!$K$38</f>
        <v>0.80849714648065951</v>
      </c>
      <c r="K9" s="55">
        <f t="shared" si="0"/>
        <v>-328.80000000000007</v>
      </c>
      <c r="L9" s="55">
        <f t="shared" si="1"/>
        <v>946.19999999999993</v>
      </c>
      <c r="N9" s="17">
        <f>N7-N8</f>
        <v>2820</v>
      </c>
      <c r="P9" s="17">
        <v>50</v>
      </c>
      <c r="Q9" s="17">
        <v>-400</v>
      </c>
    </row>
    <row r="10" spans="1:17" x14ac:dyDescent="0.2">
      <c r="A10" s="17" t="s">
        <v>114</v>
      </c>
      <c r="B10" s="55">
        <v>0</v>
      </c>
      <c r="D10" s="17" t="str">
        <f>'Abrechnung ZHSV'!A39</f>
        <v>S</v>
      </c>
      <c r="E10" s="17">
        <f>'Abrechnung ZHSV'!B39</f>
        <v>28</v>
      </c>
      <c r="F10" s="55">
        <f>'Abrechnung ZHSV'!C39</f>
        <v>41.5</v>
      </c>
      <c r="G10" s="55">
        <f>'Abrechnung ZHSV'!E39</f>
        <v>1162</v>
      </c>
      <c r="H10" s="17">
        <f>'Abrechnung ZHSV'!H39</f>
        <v>0</v>
      </c>
      <c r="I10" s="55">
        <f>'Abrechnung ZHSV'!$I$39</f>
        <v>905</v>
      </c>
      <c r="J10" s="61">
        <f>'Abrechnung ZHSV'!$K$39</f>
        <v>0.77882960413080893</v>
      </c>
      <c r="K10" s="55">
        <f t="shared" si="0"/>
        <v>-207.80000000000007</v>
      </c>
      <c r="L10" s="55">
        <f t="shared" si="1"/>
        <v>697.19999999999993</v>
      </c>
      <c r="N10" s="17">
        <v>10</v>
      </c>
      <c r="P10" s="17">
        <v>74</v>
      </c>
      <c r="Q10" s="17">
        <v>50</v>
      </c>
    </row>
    <row r="11" spans="1:17" x14ac:dyDescent="0.2">
      <c r="A11" s="59" t="s">
        <v>124</v>
      </c>
      <c r="B11" s="60">
        <f>B9+B10</f>
        <v>718.5</v>
      </c>
      <c r="D11" s="57" t="s">
        <v>116</v>
      </c>
      <c r="E11" s="57">
        <f>SUM(E9:E10)</f>
        <v>66</v>
      </c>
      <c r="F11" s="58">
        <f>SUM(F9:F10)</f>
        <v>83</v>
      </c>
      <c r="G11" s="58">
        <f>SUM(G9:G10)</f>
        <v>2739</v>
      </c>
      <c r="H11" s="57">
        <f>SUM(H9:H10)</f>
        <v>0</v>
      </c>
      <c r="I11" s="58">
        <f>SUM(I9:$I$10)</f>
        <v>2180</v>
      </c>
      <c r="J11" s="77">
        <f>I11/$G$11</f>
        <v>0.79591091639284406</v>
      </c>
      <c r="K11" s="58">
        <f t="shared" si="0"/>
        <v>-536.60000000000014</v>
      </c>
      <c r="L11" s="58">
        <f t="shared" si="1"/>
        <v>1643.3999999999999</v>
      </c>
      <c r="N11" s="17">
        <f>N9+N10</f>
        <v>2830</v>
      </c>
      <c r="P11" s="17">
        <f>SUM(P8:P10)</f>
        <v>3060</v>
      </c>
    </row>
    <row r="12" spans="1:17" x14ac:dyDescent="0.2">
      <c r="A12" s="17" t="s">
        <v>128</v>
      </c>
      <c r="B12" s="55">
        <f>B4-B8+B10</f>
        <v>1543</v>
      </c>
      <c r="P12" s="17">
        <v>170</v>
      </c>
      <c r="Q12" s="17">
        <f>SUM(Q8:Q11)</f>
        <v>2586</v>
      </c>
    </row>
    <row r="13" spans="1:17" x14ac:dyDescent="0.2">
      <c r="A13" s="59" t="s">
        <v>127</v>
      </c>
      <c r="B13" s="60">
        <f>B11/(E11+E8)</f>
        <v>7.4072164948453612</v>
      </c>
      <c r="D13" s="57" t="s">
        <v>133</v>
      </c>
      <c r="E13" s="57">
        <f>E11+E8</f>
        <v>97</v>
      </c>
      <c r="F13" s="58">
        <f>F11+F8</f>
        <v>199</v>
      </c>
      <c r="G13" s="58">
        <f>G11+G8</f>
        <v>3900.5</v>
      </c>
      <c r="H13" s="57">
        <f>H11+H8</f>
        <v>0</v>
      </c>
      <c r="I13" s="58">
        <f>I11+I8</f>
        <v>3182</v>
      </c>
      <c r="J13" s="77">
        <f>I13/G13</f>
        <v>0.81579284707088839</v>
      </c>
      <c r="K13" s="58">
        <f t="shared" si="0"/>
        <v>-841.70000000000027</v>
      </c>
      <c r="L13" s="58">
        <f t="shared" si="1"/>
        <v>2340.2999999999997</v>
      </c>
      <c r="P13" s="17">
        <f>SUM(P11:P12)</f>
        <v>3230</v>
      </c>
    </row>
    <row r="14" spans="1:17" x14ac:dyDescent="0.2">
      <c r="P14" s="17">
        <v>-400</v>
      </c>
    </row>
    <row r="15" spans="1:17" x14ac:dyDescent="0.2">
      <c r="N15" s="17">
        <v>2830</v>
      </c>
      <c r="P15" s="17">
        <f>P13+P14</f>
        <v>2830</v>
      </c>
    </row>
    <row r="16" spans="1:17" x14ac:dyDescent="0.2">
      <c r="N16" s="17">
        <v>-170</v>
      </c>
    </row>
    <row r="17" spans="1:14" x14ac:dyDescent="0.2">
      <c r="N17" s="17">
        <v>-74</v>
      </c>
    </row>
    <row r="18" spans="1:14" x14ac:dyDescent="0.2">
      <c r="A18" s="17" t="s">
        <v>131</v>
      </c>
      <c r="N18" s="17">
        <f>SUM(N15:N17)</f>
        <v>2586</v>
      </c>
    </row>
    <row r="19" spans="1:14" x14ac:dyDescent="0.2">
      <c r="N19" s="17">
        <v>400</v>
      </c>
    </row>
    <row r="20" spans="1:14" x14ac:dyDescent="0.2">
      <c r="A20" s="17" t="s">
        <v>135</v>
      </c>
      <c r="N20" s="17">
        <v>-50</v>
      </c>
    </row>
    <row r="21" spans="1:14" x14ac:dyDescent="0.2">
      <c r="N21" s="17">
        <f>N18+N19+N20</f>
        <v>2936</v>
      </c>
    </row>
    <row r="22" spans="1:14" x14ac:dyDescent="0.2">
      <c r="A22" s="17" t="s">
        <v>108</v>
      </c>
      <c r="B22" s="17">
        <f>B3</f>
        <v>97</v>
      </c>
      <c r="E22" s="17" t="str">
        <f>E3</f>
        <v>Teiln.</v>
      </c>
      <c r="F22" s="17" t="str">
        <f t="shared" ref="F22:G22" si="2">F3</f>
        <v>Dopp Netto</v>
      </c>
      <c r="G22" s="17" t="str">
        <f t="shared" si="2"/>
        <v>Einnahmen Gesamt</v>
      </c>
      <c r="H22" s="17" t="str">
        <f t="shared" ref="H22" si="3">H3</f>
        <v>Auszahlung Anzahl</v>
      </c>
      <c r="I22" s="17" t="s">
        <v>115</v>
      </c>
      <c r="J22" s="17">
        <f>'Abrechnung ZHSV'!K52</f>
        <v>0</v>
      </c>
      <c r="K22" s="17" t="s">
        <v>126</v>
      </c>
      <c r="L22" s="17" t="s">
        <v>125</v>
      </c>
    </row>
    <row r="23" spans="1:14" x14ac:dyDescent="0.2">
      <c r="A23" s="17" t="s">
        <v>109</v>
      </c>
      <c r="B23" s="55">
        <f>B4</f>
        <v>4725</v>
      </c>
      <c r="D23" s="17" t="str">
        <f>'Abrechnung ZHSV'!A55</f>
        <v>Total E + S</v>
      </c>
      <c r="E23" s="17">
        <f t="shared" ref="E23:H23" si="4">E4</f>
        <v>1</v>
      </c>
      <c r="F23" s="55">
        <f t="shared" si="4"/>
        <v>16.5</v>
      </c>
      <c r="G23" s="55">
        <f t="shared" si="4"/>
        <v>16.5</v>
      </c>
      <c r="H23" s="17">
        <f t="shared" si="4"/>
        <v>0</v>
      </c>
      <c r="I23" s="55" t="e">
        <f>#REF!</f>
        <v>#REF!</v>
      </c>
      <c r="J23" s="61" t="e">
        <f>#REF!</f>
        <v>#REF!</v>
      </c>
      <c r="K23" s="55" t="e">
        <f t="shared" ref="K23:K30" si="5">L23-I23</f>
        <v>#REF!</v>
      </c>
      <c r="L23" s="55">
        <f t="shared" ref="L23:L30" si="6">G23*60%</f>
        <v>9.9</v>
      </c>
    </row>
    <row r="24" spans="1:14" x14ac:dyDescent="0.2">
      <c r="A24" s="17" t="s">
        <v>110</v>
      </c>
      <c r="B24" s="55"/>
      <c r="D24" s="17" t="str">
        <f>'Abrechnung ZHSV'!A56</f>
        <v>Total U16 / U20 / V / SV</v>
      </c>
      <c r="E24" s="17">
        <f t="shared" ref="E24:H24" si="7">E5</f>
        <v>4</v>
      </c>
      <c r="F24" s="55">
        <f t="shared" si="7"/>
        <v>16.5</v>
      </c>
      <c r="G24" s="55">
        <f t="shared" si="7"/>
        <v>66</v>
      </c>
      <c r="H24" s="17">
        <f t="shared" si="7"/>
        <v>0</v>
      </c>
      <c r="I24" s="55" t="e">
        <f>#REF!</f>
        <v>#REF!</v>
      </c>
      <c r="J24" s="61" t="e">
        <f>#REF!</f>
        <v>#REF!</v>
      </c>
      <c r="K24" s="55" t="e">
        <f t="shared" si="5"/>
        <v>#REF!</v>
      </c>
      <c r="L24" s="55">
        <f t="shared" si="6"/>
        <v>39.6</v>
      </c>
    </row>
    <row r="25" spans="1:14" x14ac:dyDescent="0.2">
      <c r="A25" s="17" t="s">
        <v>111</v>
      </c>
      <c r="B25" s="55">
        <f>B6</f>
        <v>630.5</v>
      </c>
      <c r="D25" s="17">
        <f>'Abrechnung ZHSV'!A59</f>
        <v>0</v>
      </c>
      <c r="E25" s="17">
        <f t="shared" ref="E25:H25" si="8">E6</f>
        <v>20</v>
      </c>
      <c r="F25" s="55">
        <f t="shared" si="8"/>
        <v>41.5</v>
      </c>
      <c r="G25" s="55">
        <f t="shared" si="8"/>
        <v>830</v>
      </c>
      <c r="H25" s="17">
        <f t="shared" si="8"/>
        <v>0</v>
      </c>
      <c r="I25" s="55" t="e">
        <f>#REF!</f>
        <v>#REF!</v>
      </c>
      <c r="J25" s="61" t="e">
        <f>#REF!</f>
        <v>#REF!</v>
      </c>
      <c r="K25" s="55" t="e">
        <f t="shared" si="5"/>
        <v>#REF!</v>
      </c>
      <c r="L25" s="55">
        <f t="shared" si="6"/>
        <v>498</v>
      </c>
    </row>
    <row r="26" spans="1:14" x14ac:dyDescent="0.2">
      <c r="A26" s="17" t="s">
        <v>112</v>
      </c>
      <c r="B26" s="55">
        <f>B7</f>
        <v>194</v>
      </c>
      <c r="C26" s="54"/>
      <c r="D26" s="17">
        <f>'Abrechnung ZHSV'!A60</f>
        <v>0</v>
      </c>
      <c r="E26" s="17">
        <f t="shared" ref="E26:H26" si="9">E7</f>
        <v>6</v>
      </c>
      <c r="F26" s="55">
        <f t="shared" si="9"/>
        <v>41.5</v>
      </c>
      <c r="G26" s="55">
        <f t="shared" si="9"/>
        <v>249</v>
      </c>
      <c r="H26" s="17">
        <f t="shared" si="9"/>
        <v>0</v>
      </c>
      <c r="I26" s="55" t="e">
        <f>#REF!</f>
        <v>#REF!</v>
      </c>
      <c r="J26" s="61" t="e">
        <f>#REF!</f>
        <v>#REF!</v>
      </c>
      <c r="K26" s="55" t="e">
        <f t="shared" si="5"/>
        <v>#REF!</v>
      </c>
      <c r="L26" s="55">
        <f t="shared" si="6"/>
        <v>149.4</v>
      </c>
    </row>
    <row r="27" spans="1:14" x14ac:dyDescent="0.2">
      <c r="A27" s="44" t="s">
        <v>113</v>
      </c>
      <c r="B27" s="56" t="e">
        <f>#REF!</f>
        <v>#REF!</v>
      </c>
      <c r="D27" s="57" t="s">
        <v>117</v>
      </c>
      <c r="E27" s="57">
        <f t="shared" ref="E27:H27" si="10">E8</f>
        <v>31</v>
      </c>
      <c r="F27" s="58">
        <f t="shared" si="10"/>
        <v>116</v>
      </c>
      <c r="G27" s="58">
        <f t="shared" si="10"/>
        <v>1161.5</v>
      </c>
      <c r="H27" s="57">
        <f t="shared" si="10"/>
        <v>0</v>
      </c>
      <c r="I27" s="58" t="e">
        <f>SUM(I$23:$I26)</f>
        <v>#REF!</v>
      </c>
      <c r="J27" s="62" t="e">
        <f>I27/$G$8</f>
        <v>#REF!</v>
      </c>
      <c r="K27" s="58" t="e">
        <f t="shared" si="5"/>
        <v>#REF!</v>
      </c>
      <c r="L27" s="58">
        <f t="shared" si="6"/>
        <v>696.9</v>
      </c>
    </row>
    <row r="28" spans="1:14" x14ac:dyDescent="0.2">
      <c r="A28" s="59" t="s">
        <v>37</v>
      </c>
      <c r="B28" s="60" t="e">
        <f>B23-B25-B26-B27</f>
        <v>#REF!</v>
      </c>
      <c r="D28" s="17">
        <f>'Abrechnung ZHSV'!A57</f>
        <v>0</v>
      </c>
      <c r="E28" s="17">
        <f t="shared" ref="E28:H28" si="11">E9</f>
        <v>38</v>
      </c>
      <c r="F28" s="55">
        <f t="shared" si="11"/>
        <v>41.5</v>
      </c>
      <c r="G28" s="55">
        <f t="shared" si="11"/>
        <v>1577</v>
      </c>
      <c r="H28" s="17">
        <f t="shared" si="11"/>
        <v>0</v>
      </c>
      <c r="I28" s="55" t="e">
        <f>#REF!</f>
        <v>#REF!</v>
      </c>
      <c r="J28" s="61" t="e">
        <f>#REF!</f>
        <v>#REF!</v>
      </c>
      <c r="K28" s="55" t="e">
        <f t="shared" si="5"/>
        <v>#REF!</v>
      </c>
      <c r="L28" s="55">
        <f t="shared" si="6"/>
        <v>946.19999999999993</v>
      </c>
    </row>
    <row r="29" spans="1:14" x14ac:dyDescent="0.2">
      <c r="A29" s="17" t="s">
        <v>114</v>
      </c>
      <c r="B29" s="55">
        <v>0</v>
      </c>
      <c r="D29" s="17">
        <f>'Abrechnung ZHSV'!A58</f>
        <v>0</v>
      </c>
      <c r="E29" s="17">
        <f t="shared" ref="E29:H29" si="12">E10</f>
        <v>28</v>
      </c>
      <c r="F29" s="55">
        <f t="shared" si="12"/>
        <v>41.5</v>
      </c>
      <c r="G29" s="55">
        <f t="shared" si="12"/>
        <v>1162</v>
      </c>
      <c r="H29" s="17">
        <f t="shared" si="12"/>
        <v>0</v>
      </c>
      <c r="I29" s="55" t="e">
        <f>#REF!</f>
        <v>#REF!</v>
      </c>
      <c r="J29" s="61" t="e">
        <f>#REF!</f>
        <v>#REF!</v>
      </c>
      <c r="K29" s="55" t="e">
        <f t="shared" si="5"/>
        <v>#REF!</v>
      </c>
      <c r="L29" s="55">
        <f t="shared" si="6"/>
        <v>697.19999999999993</v>
      </c>
    </row>
    <row r="30" spans="1:14" x14ac:dyDescent="0.2">
      <c r="A30" s="59" t="s">
        <v>124</v>
      </c>
      <c r="B30" s="60" t="e">
        <f>B28+B29</f>
        <v>#REF!</v>
      </c>
      <c r="D30" s="57" t="s">
        <v>116</v>
      </c>
      <c r="E30" s="57">
        <f t="shared" ref="E30:H30" si="13">E11</f>
        <v>66</v>
      </c>
      <c r="F30" s="58">
        <f t="shared" si="13"/>
        <v>83</v>
      </c>
      <c r="G30" s="58">
        <f t="shared" si="13"/>
        <v>2739</v>
      </c>
      <c r="H30" s="57">
        <f t="shared" si="13"/>
        <v>0</v>
      </c>
      <c r="I30" s="58" t="e">
        <f>SUM(I$28:$I29)</f>
        <v>#REF!</v>
      </c>
      <c r="J30" s="62" t="e">
        <f>I30/$G$11</f>
        <v>#REF!</v>
      </c>
      <c r="K30" s="58" t="e">
        <f t="shared" si="5"/>
        <v>#REF!</v>
      </c>
      <c r="L30" s="58">
        <f t="shared" si="6"/>
        <v>1643.3999999999999</v>
      </c>
    </row>
    <row r="31" spans="1:14" x14ac:dyDescent="0.2">
      <c r="A31" s="17" t="s">
        <v>128</v>
      </c>
      <c r="B31" s="55" t="e">
        <f>B23-B27+B29</f>
        <v>#REF!</v>
      </c>
    </row>
    <row r="32" spans="1:14" x14ac:dyDescent="0.2">
      <c r="A32" s="59" t="s">
        <v>127</v>
      </c>
      <c r="B32" s="60" t="e">
        <f>B30/(E30+E27)</f>
        <v>#REF!</v>
      </c>
      <c r="D32" s="57" t="s">
        <v>133</v>
      </c>
      <c r="E32" s="57">
        <f>E30+E27</f>
        <v>97</v>
      </c>
      <c r="F32" s="58">
        <f>F30+F27</f>
        <v>199</v>
      </c>
      <c r="G32" s="58">
        <f>G30+G27</f>
        <v>3900.5</v>
      </c>
      <c r="H32" s="57">
        <f>H30+H27</f>
        <v>0</v>
      </c>
      <c r="I32" s="58" t="e">
        <f>I30+I27</f>
        <v>#REF!</v>
      </c>
      <c r="J32" s="62" t="e">
        <f>I32/G32</f>
        <v>#REF!</v>
      </c>
      <c r="K32" s="58" t="e">
        <f t="shared" ref="K32" si="14">L32-I32</f>
        <v>#REF!</v>
      </c>
      <c r="L32" s="58">
        <f t="shared" ref="L32" si="15">G32*60%</f>
        <v>2340.2999999999997</v>
      </c>
    </row>
  </sheetData>
  <pageMargins left="0.39370078740157483" right="0.39370078740157483" top="0.59055118110236227" bottom="0.43307086614173229" header="0.51181102362204722" footer="0.51181102362204722"/>
  <pageSetup paperSize="9" scale="73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Adressliste_Anmeldungen</vt:lpstr>
      <vt:lpstr>Startliste</vt:lpstr>
      <vt:lpstr>Rangliste</vt:lpstr>
      <vt:lpstr>Standblatt</vt:lpstr>
      <vt:lpstr>Jahrgänge</vt:lpstr>
      <vt:lpstr>Auszahlungen_Startgeld</vt:lpstr>
      <vt:lpstr>Abrechnung ZHSV</vt:lpstr>
      <vt:lpstr>Abrechnung Intern</vt:lpstr>
      <vt:lpstr>'Abrechnung Intern'!Area_stampa</vt:lpstr>
      <vt:lpstr>'Abrechnung ZHSV'!Area_stampa</vt:lpstr>
      <vt:lpstr>Rangliste!Area_stampa</vt:lpstr>
      <vt:lpstr>Standblatt!Area_stampa</vt:lpstr>
      <vt:lpstr>'Abrechnung Intern'!Print_Area</vt:lpstr>
      <vt:lpstr>'Abrechnung ZHSV'!Print_Area</vt:lpstr>
      <vt:lpstr>Rangliste!Print_Area</vt:lpstr>
      <vt:lpstr>Standblatt!Print_Area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Widmer</dc:creator>
  <cp:lastModifiedBy>Andrea Nava</cp:lastModifiedBy>
  <cp:lastPrinted>2018-09-02T10:42:26Z</cp:lastPrinted>
  <dcterms:created xsi:type="dcterms:W3CDTF">2012-07-02T17:28:43Z</dcterms:created>
  <dcterms:modified xsi:type="dcterms:W3CDTF">2018-09-16T16:02:02Z</dcterms:modified>
</cp:coreProperties>
</file>